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25" windowWidth="10425" windowHeight="7335" activeTab="0"/>
  </bookViews>
  <sheets>
    <sheet name="PM" sheetId="1" r:id="rId1"/>
    <sheet name="Rechnen" sheetId="2" r:id="rId2"/>
  </sheets>
  <definedNames/>
  <calcPr fullCalcOnLoad="1"/>
</workbook>
</file>

<file path=xl/sharedStrings.xml><?xml version="1.0" encoding="utf-8"?>
<sst xmlns="http://schemas.openxmlformats.org/spreadsheetml/2006/main" count="60" uniqueCount="27">
  <si>
    <t>Veränderung</t>
  </si>
  <si>
    <t>in %</t>
  </si>
  <si>
    <t>Anzahl</t>
  </si>
  <si>
    <t>Unfälle
-----
Verunglückte</t>
  </si>
  <si>
    <t>dav.</t>
  </si>
  <si>
    <t>Unfälle mit Personenschaden</t>
  </si>
  <si>
    <t>Unfälle mit nur Sachschaden</t>
  </si>
  <si>
    <t>Schwerwiegende Unfälle mit</t>
  </si>
  <si>
    <t xml:space="preserve">   Sachschaden im engeren Sinne</t>
  </si>
  <si>
    <t xml:space="preserve">   dem Einfluss berauschender Mittel</t>
  </si>
  <si>
    <t>Übrige Sachschadensunfälle</t>
  </si>
  <si>
    <t>Verunglückte insgesamt</t>
  </si>
  <si>
    <t>Getötete</t>
  </si>
  <si>
    <t>Verletzte</t>
  </si>
  <si>
    <t>Straßenverkehrsunfälle insgesamt</t>
  </si>
  <si>
    <t>Sonstige Sachschadensunfälle unter</t>
  </si>
  <si>
    <t>Leichtverletzte</t>
  </si>
  <si>
    <t>Schwerverletzte</t>
  </si>
  <si>
    <t>Kontrolle:</t>
  </si>
  <si>
    <t>___________</t>
  </si>
  <si>
    <t>*) Endgültige Ergebnisse.</t>
  </si>
  <si>
    <t>2014*)</t>
  </si>
  <si>
    <t>Straßenverkehrsunfälle und Verunglückte in Bayern im November 2015</t>
  </si>
  <si>
    <t>November</t>
  </si>
  <si>
    <t>Januar - November</t>
  </si>
  <si>
    <t xml:space="preserve"> -</t>
  </si>
  <si>
    <t xml:space="preserve"> - Vorläufige Ergebnisse -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</si>
</sst>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Q\ *."/>
    <numFmt numFmtId="173" formatCode="@\ *."/>
    <numFmt numFmtId="174" formatCode="#\ ###"/>
    <numFmt numFmtId="175" formatCode="0.0"/>
    <numFmt numFmtId="176" formatCode="#.0\ ###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173" fontId="0" fillId="0" borderId="0" xfId="0" applyNumberFormat="1" applyAlignment="1">
      <alignment horizontal="left"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3" xfId="0" applyFont="1" applyBorder="1" applyAlignment="1">
      <alignment/>
    </xf>
    <xf numFmtId="173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3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PageLayoutView="0" workbookViewId="0" topLeftCell="A1">
      <selection activeCell="A1" sqref="A1:M24"/>
    </sheetView>
  </sheetViews>
  <sheetFormatPr defaultColWidth="11.421875" defaultRowHeight="12.75"/>
  <cols>
    <col min="1" max="3" width="3.57421875" style="0" customWidth="1"/>
    <col min="4" max="4" width="28.8515625" style="0" customWidth="1"/>
    <col min="5" max="5" width="0.9921875" style="0" customWidth="1"/>
    <col min="6" max="7" width="11.57421875" style="0" customWidth="1"/>
    <col min="8" max="9" width="8.57421875" style="0" customWidth="1"/>
    <col min="12" max="13" width="8.57421875" style="0" customWidth="1"/>
  </cols>
  <sheetData>
    <row r="1" spans="1:13" ht="12.7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4" spans="1:13" ht="18.75" customHeight="1">
      <c r="A4" s="24" t="s">
        <v>3</v>
      </c>
      <c r="B4" s="25"/>
      <c r="C4" s="25"/>
      <c r="D4" s="25"/>
      <c r="E4" s="26"/>
      <c r="F4" s="22" t="s">
        <v>23</v>
      </c>
      <c r="G4" s="22"/>
      <c r="H4" s="21" t="s">
        <v>0</v>
      </c>
      <c r="I4" s="23"/>
      <c r="J4" s="22" t="s">
        <v>24</v>
      </c>
      <c r="K4" s="22"/>
      <c r="L4" s="21" t="s">
        <v>0</v>
      </c>
      <c r="M4" s="23"/>
    </row>
    <row r="5" spans="1:13" ht="18.75" customHeight="1">
      <c r="A5" s="27"/>
      <c r="B5" s="27"/>
      <c r="C5" s="27"/>
      <c r="D5" s="27"/>
      <c r="E5" s="28"/>
      <c r="F5" s="2">
        <v>2015</v>
      </c>
      <c r="G5" s="2" t="s">
        <v>21</v>
      </c>
      <c r="H5" s="21"/>
      <c r="I5" s="23"/>
      <c r="J5" s="2">
        <v>2015</v>
      </c>
      <c r="K5" s="2" t="s">
        <v>21</v>
      </c>
      <c r="L5" s="21"/>
      <c r="M5" s="23"/>
    </row>
    <row r="6" spans="1:13" ht="18.75" customHeight="1">
      <c r="A6" s="29"/>
      <c r="B6" s="29"/>
      <c r="C6" s="29"/>
      <c r="D6" s="29"/>
      <c r="E6" s="30"/>
      <c r="F6" s="21" t="s">
        <v>2</v>
      </c>
      <c r="G6" s="21"/>
      <c r="H6" s="21"/>
      <c r="I6" s="3" t="s">
        <v>1</v>
      </c>
      <c r="J6" s="21" t="s">
        <v>2</v>
      </c>
      <c r="K6" s="21"/>
      <c r="L6" s="21"/>
      <c r="M6" s="3" t="s">
        <v>1</v>
      </c>
    </row>
    <row r="7" spans="5:11" ht="12.75">
      <c r="E7" s="4"/>
      <c r="F7" s="9"/>
      <c r="G7" s="9"/>
      <c r="J7" s="9"/>
      <c r="K7" s="9"/>
    </row>
    <row r="8" spans="1:14" s="1" customFormat="1" ht="12.75">
      <c r="A8" s="34" t="s">
        <v>14</v>
      </c>
      <c r="B8" s="34"/>
      <c r="C8" s="34"/>
      <c r="D8" s="34"/>
      <c r="E8" s="6"/>
      <c r="F8" s="8">
        <f>SUM(F9:F10)</f>
        <v>33643</v>
      </c>
      <c r="G8" s="8">
        <f>SUM(G9:G10)</f>
        <v>30753</v>
      </c>
      <c r="H8" s="8">
        <f>F8-G8</f>
        <v>2890</v>
      </c>
      <c r="I8" s="11">
        <f>H8/G8*100</f>
        <v>9.39745715865119</v>
      </c>
      <c r="J8" s="8">
        <f>SUM(J9:J10)</f>
        <v>356623</v>
      </c>
      <c r="K8" s="8">
        <f>SUM(K9:K10)</f>
        <v>336302</v>
      </c>
      <c r="L8" s="8">
        <f>J8-K8</f>
        <v>20321</v>
      </c>
      <c r="M8" s="11">
        <f>SUM(J8-K8)/K8%</f>
        <v>6.042485623041195</v>
      </c>
      <c r="N8" s="13"/>
    </row>
    <row r="9" spans="1:15" ht="12.75">
      <c r="A9" s="35" t="s">
        <v>4</v>
      </c>
      <c r="B9" s="36" t="s">
        <v>5</v>
      </c>
      <c r="C9" s="36"/>
      <c r="D9" s="36"/>
      <c r="E9" s="5"/>
      <c r="F9" s="10">
        <v>3975</v>
      </c>
      <c r="G9" s="10">
        <v>3814</v>
      </c>
      <c r="H9" s="10">
        <f>F9-G9</f>
        <v>161</v>
      </c>
      <c r="I9" s="12">
        <f aca="true" t="shared" si="0" ref="I9:I19">H9/G9*100</f>
        <v>4.221289984268484</v>
      </c>
      <c r="J9" s="10">
        <v>49358</v>
      </c>
      <c r="K9" s="10">
        <v>48824</v>
      </c>
      <c r="L9" s="10">
        <f aca="true" t="shared" si="1" ref="L9:L19">J9-K9</f>
        <v>534</v>
      </c>
      <c r="M9" s="12">
        <f aca="true" t="shared" si="2" ref="M9:M21">SUM(J9-K9)/K9%</f>
        <v>1.0937243978371292</v>
      </c>
      <c r="N9" s="13"/>
      <c r="O9" s="1"/>
    </row>
    <row r="10" spans="1:15" ht="12.75">
      <c r="A10" s="35"/>
      <c r="B10" s="36" t="s">
        <v>6</v>
      </c>
      <c r="C10" s="36"/>
      <c r="D10" s="36"/>
      <c r="E10" s="5"/>
      <c r="F10" s="10">
        <f>SUM(F11:F15)</f>
        <v>29668</v>
      </c>
      <c r="G10" s="10">
        <f>SUM(G11:G15)</f>
        <v>26939</v>
      </c>
      <c r="H10" s="10">
        <f aca="true" t="shared" si="3" ref="H10:H19">F10-G10</f>
        <v>2729</v>
      </c>
      <c r="I10" s="12">
        <f t="shared" si="0"/>
        <v>10.130294368759047</v>
      </c>
      <c r="J10" s="10">
        <f>SUM(J11:J15)</f>
        <v>307265</v>
      </c>
      <c r="K10" s="10">
        <f>SUM(K11:K15)</f>
        <v>287478</v>
      </c>
      <c r="L10" s="10">
        <f t="shared" si="1"/>
        <v>19787</v>
      </c>
      <c r="M10" s="12">
        <f t="shared" si="2"/>
        <v>6.88296147879142</v>
      </c>
      <c r="N10" s="13"/>
      <c r="O10" s="1"/>
    </row>
    <row r="11" spans="1:15" ht="12.75">
      <c r="A11" s="35"/>
      <c r="B11" s="35" t="s">
        <v>4</v>
      </c>
      <c r="C11" s="35" t="s">
        <v>7</v>
      </c>
      <c r="D11" s="35"/>
      <c r="E11" s="5"/>
      <c r="F11" s="10"/>
      <c r="G11" s="10"/>
      <c r="H11" s="10">
        <f t="shared" si="3"/>
        <v>0</v>
      </c>
      <c r="I11" s="12"/>
      <c r="J11" s="10"/>
      <c r="K11" s="10"/>
      <c r="L11" s="10"/>
      <c r="M11" s="12"/>
      <c r="N11" s="13"/>
      <c r="O11" s="1"/>
    </row>
    <row r="12" spans="1:15" ht="12.75">
      <c r="A12" s="35"/>
      <c r="B12" s="35"/>
      <c r="C12" s="36" t="s">
        <v>8</v>
      </c>
      <c r="D12" s="36"/>
      <c r="E12" s="5"/>
      <c r="F12" s="10">
        <v>1040</v>
      </c>
      <c r="G12" s="10">
        <v>765</v>
      </c>
      <c r="H12" s="10">
        <f t="shared" si="3"/>
        <v>275</v>
      </c>
      <c r="I12" s="12">
        <f t="shared" si="0"/>
        <v>35.947712418300654</v>
      </c>
      <c r="J12" s="10">
        <v>9324</v>
      </c>
      <c r="K12" s="10">
        <v>8733</v>
      </c>
      <c r="L12" s="10">
        <f t="shared" si="1"/>
        <v>591</v>
      </c>
      <c r="M12" s="12">
        <f t="shared" si="2"/>
        <v>6.767433871521814</v>
      </c>
      <c r="N12" s="13"/>
      <c r="O12" s="1"/>
    </row>
    <row r="13" spans="1:15" ht="12.75">
      <c r="A13" s="35"/>
      <c r="B13" s="35"/>
      <c r="C13" s="35" t="s">
        <v>15</v>
      </c>
      <c r="D13" s="35"/>
      <c r="E13" s="5"/>
      <c r="F13" s="10"/>
      <c r="G13" s="10"/>
      <c r="H13" s="10">
        <f t="shared" si="3"/>
        <v>0</v>
      </c>
      <c r="I13" s="12"/>
      <c r="J13" s="10">
        <f>SUM(Rechnen!J13+PM!F13)</f>
        <v>0</v>
      </c>
      <c r="K13" s="10"/>
      <c r="L13" s="10">
        <f t="shared" si="1"/>
        <v>0</v>
      </c>
      <c r="M13" s="12"/>
      <c r="N13" s="13"/>
      <c r="O13" s="1"/>
    </row>
    <row r="14" spans="1:15" ht="12.75">
      <c r="A14" s="35"/>
      <c r="B14" s="35"/>
      <c r="C14" s="36" t="s">
        <v>9</v>
      </c>
      <c r="D14" s="36"/>
      <c r="E14" s="5"/>
      <c r="F14" s="10">
        <v>137</v>
      </c>
      <c r="G14" s="10">
        <v>182</v>
      </c>
      <c r="H14" s="10">
        <f t="shared" si="3"/>
        <v>-45</v>
      </c>
      <c r="I14" s="12">
        <f t="shared" si="0"/>
        <v>-24.725274725274726</v>
      </c>
      <c r="J14" s="10">
        <v>1660</v>
      </c>
      <c r="K14" s="10">
        <v>1660</v>
      </c>
      <c r="L14" s="14" t="s">
        <v>25</v>
      </c>
      <c r="M14" s="12">
        <f t="shared" si="2"/>
        <v>0</v>
      </c>
      <c r="N14" s="13"/>
      <c r="O14" s="1"/>
    </row>
    <row r="15" spans="1:15" s="15" customFormat="1" ht="12.75">
      <c r="A15" s="37"/>
      <c r="B15" s="38"/>
      <c r="C15" s="39" t="s">
        <v>10</v>
      </c>
      <c r="D15" s="39"/>
      <c r="E15" s="17"/>
      <c r="F15" s="10">
        <v>28491</v>
      </c>
      <c r="G15" s="10">
        <v>25992</v>
      </c>
      <c r="H15" s="10">
        <f t="shared" si="3"/>
        <v>2499</v>
      </c>
      <c r="I15" s="12">
        <f t="shared" si="0"/>
        <v>9.61449676823638</v>
      </c>
      <c r="J15" s="10">
        <v>296281</v>
      </c>
      <c r="K15" s="10">
        <v>277085</v>
      </c>
      <c r="L15" s="10">
        <f t="shared" si="1"/>
        <v>19196</v>
      </c>
      <c r="M15" s="12">
        <f t="shared" si="2"/>
        <v>6.927838028041937</v>
      </c>
      <c r="N15" s="13"/>
      <c r="O15" s="1"/>
    </row>
    <row r="16" spans="1:15" ht="12.75">
      <c r="A16" s="35"/>
      <c r="B16" s="35"/>
      <c r="C16" s="35"/>
      <c r="D16" s="35"/>
      <c r="E16" s="5"/>
      <c r="F16" s="10"/>
      <c r="G16" s="10"/>
      <c r="H16" s="8">
        <f t="shared" si="3"/>
        <v>0</v>
      </c>
      <c r="I16" s="11"/>
      <c r="J16" s="10">
        <f>SUM(Rechnen!J16+PM!F16)</f>
        <v>0</v>
      </c>
      <c r="K16" s="10"/>
      <c r="L16" s="8">
        <f t="shared" si="1"/>
        <v>0</v>
      </c>
      <c r="M16" s="11"/>
      <c r="N16" s="13"/>
      <c r="O16" s="1"/>
    </row>
    <row r="17" spans="1:14" s="1" customFormat="1" ht="12.75">
      <c r="A17" s="34" t="s">
        <v>11</v>
      </c>
      <c r="B17" s="34"/>
      <c r="C17" s="34"/>
      <c r="D17" s="34"/>
      <c r="E17" s="6"/>
      <c r="F17" s="8">
        <f>SUM(F18:F19)</f>
        <v>5326</v>
      </c>
      <c r="G17" s="8">
        <f>SUM(G18:G19)</f>
        <v>5090</v>
      </c>
      <c r="H17" s="8">
        <f t="shared" si="3"/>
        <v>236</v>
      </c>
      <c r="I17" s="11">
        <f t="shared" si="0"/>
        <v>4.6365422396856575</v>
      </c>
      <c r="J17" s="8">
        <f>SUM(J18:J19)</f>
        <v>65679</v>
      </c>
      <c r="K17" s="8">
        <f>SUM(K18:K19)</f>
        <v>65043</v>
      </c>
      <c r="L17" s="8">
        <f t="shared" si="1"/>
        <v>636</v>
      </c>
      <c r="M17" s="11">
        <f t="shared" si="2"/>
        <v>0.9778146764448135</v>
      </c>
      <c r="N17" s="13"/>
    </row>
    <row r="18" spans="1:15" ht="12.75">
      <c r="A18" s="35" t="s">
        <v>4</v>
      </c>
      <c r="B18" s="36" t="s">
        <v>12</v>
      </c>
      <c r="C18" s="36"/>
      <c r="D18" s="36"/>
      <c r="E18" s="5"/>
      <c r="F18" s="10">
        <v>43</v>
      </c>
      <c r="G18" s="10">
        <v>36</v>
      </c>
      <c r="H18" s="10">
        <f t="shared" si="3"/>
        <v>7</v>
      </c>
      <c r="I18" s="12">
        <f t="shared" si="0"/>
        <v>19.444444444444446</v>
      </c>
      <c r="J18" s="10">
        <v>572</v>
      </c>
      <c r="K18" s="10">
        <v>569</v>
      </c>
      <c r="L18" s="10">
        <f t="shared" si="1"/>
        <v>3</v>
      </c>
      <c r="M18" s="12">
        <f t="shared" si="2"/>
        <v>0.5272407732864675</v>
      </c>
      <c r="N18" s="13"/>
      <c r="O18" s="1"/>
    </row>
    <row r="19" spans="1:15" ht="12.75">
      <c r="A19" s="35"/>
      <c r="B19" s="36" t="s">
        <v>13</v>
      </c>
      <c r="C19" s="36"/>
      <c r="D19" s="36"/>
      <c r="E19" s="5"/>
      <c r="F19" s="10">
        <f>SUM(F20:F21)</f>
        <v>5283</v>
      </c>
      <c r="G19" s="10">
        <f>SUM(G20:G21)</f>
        <v>5054</v>
      </c>
      <c r="H19" s="10">
        <f t="shared" si="3"/>
        <v>229</v>
      </c>
      <c r="I19" s="12">
        <f t="shared" si="0"/>
        <v>4.531064503363672</v>
      </c>
      <c r="J19" s="10">
        <f>SUM(J20:J21)</f>
        <v>65107</v>
      </c>
      <c r="K19" s="10">
        <f>SUM(K20:K21)</f>
        <v>64474</v>
      </c>
      <c r="L19" s="10">
        <f t="shared" si="1"/>
        <v>633</v>
      </c>
      <c r="M19" s="12">
        <f t="shared" si="2"/>
        <v>0.9817911095945653</v>
      </c>
      <c r="N19" s="13"/>
      <c r="O19" s="1"/>
    </row>
    <row r="20" spans="1:15" ht="12.75">
      <c r="A20" s="35"/>
      <c r="B20" s="35" t="s">
        <v>4</v>
      </c>
      <c r="C20" s="36" t="s">
        <v>17</v>
      </c>
      <c r="D20" s="36"/>
      <c r="E20" s="5"/>
      <c r="F20" s="10">
        <v>829</v>
      </c>
      <c r="G20" s="10">
        <v>784</v>
      </c>
      <c r="H20" s="10">
        <f>F20-G20</f>
        <v>45</v>
      </c>
      <c r="I20" s="12">
        <f>H20/G20*100</f>
        <v>5.7397959183673475</v>
      </c>
      <c r="J20" s="10">
        <v>10946</v>
      </c>
      <c r="K20" s="10">
        <v>10984</v>
      </c>
      <c r="L20" s="10">
        <f>J20-K20</f>
        <v>-38</v>
      </c>
      <c r="M20" s="12">
        <f t="shared" si="2"/>
        <v>-0.3459577567370721</v>
      </c>
      <c r="N20" s="13"/>
      <c r="O20" s="1"/>
    </row>
    <row r="21" spans="1:15" ht="12.75">
      <c r="A21" s="35"/>
      <c r="B21" s="35"/>
      <c r="C21" s="36" t="s">
        <v>16</v>
      </c>
      <c r="D21" s="36"/>
      <c r="E21" s="5"/>
      <c r="F21" s="10">
        <v>4454</v>
      </c>
      <c r="G21" s="10">
        <v>4270</v>
      </c>
      <c r="H21" s="10">
        <f>F21-G21</f>
        <v>184</v>
      </c>
      <c r="I21" s="12">
        <f>H21/G21*100</f>
        <v>4.309133489461359</v>
      </c>
      <c r="J21" s="10">
        <v>54161</v>
      </c>
      <c r="K21" s="10">
        <v>53490</v>
      </c>
      <c r="L21" s="10">
        <f>J21-K21</f>
        <v>671</v>
      </c>
      <c r="M21" s="12">
        <f t="shared" si="2"/>
        <v>1.2544400822583661</v>
      </c>
      <c r="O21" s="1"/>
    </row>
    <row r="22" spans="13:15" ht="12.75">
      <c r="M22" s="11"/>
      <c r="O22" s="1"/>
    </row>
    <row r="23" ht="2.25" customHeight="1">
      <c r="A23" t="s">
        <v>19</v>
      </c>
    </row>
    <row r="24" spans="1:7" ht="12.75">
      <c r="A24" t="s">
        <v>20</v>
      </c>
      <c r="G24" s="9"/>
    </row>
    <row r="26" spans="6:13" ht="12.75">
      <c r="F26" s="9"/>
      <c r="G26" s="9"/>
      <c r="I26" s="9"/>
      <c r="J26" s="9"/>
      <c r="K26" s="9"/>
      <c r="L26" s="9"/>
      <c r="M26" s="9"/>
    </row>
    <row r="27" ht="12.75">
      <c r="F27" s="16"/>
    </row>
    <row r="28" spans="6:11" ht="12.75">
      <c r="F28" s="15"/>
      <c r="K28" s="9"/>
    </row>
  </sheetData>
  <sheetProtection/>
  <mergeCells count="20">
    <mergeCell ref="B19:D19"/>
    <mergeCell ref="C15:D15"/>
    <mergeCell ref="L4:M5"/>
    <mergeCell ref="J6:L6"/>
    <mergeCell ref="A8:D8"/>
    <mergeCell ref="B10:D10"/>
    <mergeCell ref="C14:D14"/>
    <mergeCell ref="C12:D12"/>
    <mergeCell ref="A17:D17"/>
    <mergeCell ref="B18:D18"/>
    <mergeCell ref="C20:D20"/>
    <mergeCell ref="C21:D21"/>
    <mergeCell ref="B9:D9"/>
    <mergeCell ref="A1:M1"/>
    <mergeCell ref="A2:M2"/>
    <mergeCell ref="F6:H6"/>
    <mergeCell ref="F4:G4"/>
    <mergeCell ref="H4:I5"/>
    <mergeCell ref="A4:E6"/>
    <mergeCell ref="J4:K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3" width="3.57421875" style="0" customWidth="1"/>
    <col min="4" max="4" width="28.8515625" style="0" customWidth="1"/>
    <col min="5" max="5" width="0.9921875" style="0" customWidth="1"/>
    <col min="6" max="7" width="11.57421875" style="0" customWidth="1"/>
    <col min="8" max="9" width="8.57421875" style="0" customWidth="1"/>
    <col min="12" max="13" width="8.57421875" style="0" customWidth="1"/>
  </cols>
  <sheetData>
    <row r="1" spans="1:13" ht="12.75">
      <c r="A1" s="19" t="str">
        <f>PM!A1</f>
        <v>Straßenverkehrsunfälle und Verunglückte in Bayern im November 2015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>
      <c r="A2" s="20" t="str">
        <f>PM!A2</f>
        <v> - Vorläufige Ergebnisse -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4" spans="1:13" ht="18.75" customHeight="1">
      <c r="A4" s="24" t="s">
        <v>3</v>
      </c>
      <c r="B4" s="25"/>
      <c r="C4" s="25"/>
      <c r="D4" s="25"/>
      <c r="E4" s="26"/>
      <c r="F4" s="22" t="str">
        <f>PM!F4</f>
        <v>November</v>
      </c>
      <c r="G4" s="22"/>
      <c r="H4" s="21" t="s">
        <v>0</v>
      </c>
      <c r="I4" s="23"/>
      <c r="J4" s="22" t="str">
        <f>PM!J4</f>
        <v>Januar - November</v>
      </c>
      <c r="K4" s="22"/>
      <c r="L4" s="21" t="s">
        <v>0</v>
      </c>
      <c r="M4" s="23"/>
    </row>
    <row r="5" spans="1:13" ht="18.75" customHeight="1">
      <c r="A5" s="27"/>
      <c r="B5" s="27"/>
      <c r="C5" s="27"/>
      <c r="D5" s="27"/>
      <c r="E5" s="28"/>
      <c r="F5" s="2">
        <f>SUM(PM!F5)</f>
        <v>2015</v>
      </c>
      <c r="G5" s="2" t="s">
        <v>21</v>
      </c>
      <c r="H5" s="21"/>
      <c r="I5" s="23"/>
      <c r="J5" s="2">
        <f>SUM(PM!J5)</f>
        <v>2015</v>
      </c>
      <c r="K5" s="2" t="s">
        <v>21</v>
      </c>
      <c r="L5" s="21"/>
      <c r="M5" s="23"/>
    </row>
    <row r="6" spans="1:13" ht="18.75" customHeight="1">
      <c r="A6" s="29"/>
      <c r="B6" s="29"/>
      <c r="C6" s="29"/>
      <c r="D6" s="29"/>
      <c r="E6" s="30"/>
      <c r="F6" s="21" t="s">
        <v>2</v>
      </c>
      <c r="G6" s="21"/>
      <c r="H6" s="21"/>
      <c r="I6" s="3" t="s">
        <v>1</v>
      </c>
      <c r="J6" s="21" t="s">
        <v>2</v>
      </c>
      <c r="K6" s="21"/>
      <c r="L6" s="21"/>
      <c r="M6" s="3" t="s">
        <v>1</v>
      </c>
    </row>
    <row r="7" spans="5:11" ht="12.75">
      <c r="E7" s="4"/>
      <c r="F7" s="9"/>
      <c r="G7" s="9"/>
      <c r="J7" s="9"/>
      <c r="K7" s="9"/>
    </row>
    <row r="8" spans="1:15" s="1" customFormat="1" ht="12.75">
      <c r="A8" s="31" t="s">
        <v>14</v>
      </c>
      <c r="B8" s="31"/>
      <c r="C8" s="31"/>
      <c r="D8" s="31"/>
      <c r="E8" s="6"/>
      <c r="F8" s="8">
        <f>PM!F8</f>
        <v>33643</v>
      </c>
      <c r="G8" s="8">
        <f>PM!G8</f>
        <v>30753</v>
      </c>
      <c r="H8" s="8">
        <f>PM!H8</f>
        <v>2890</v>
      </c>
      <c r="I8" s="11">
        <f>PM!I8</f>
        <v>9.39745715865119</v>
      </c>
      <c r="J8" s="8">
        <f>PM!J8</f>
        <v>356623</v>
      </c>
      <c r="K8" s="8">
        <f>PM!K8</f>
        <v>336302</v>
      </c>
      <c r="L8" s="8">
        <f>PM!L8</f>
        <v>20321</v>
      </c>
      <c r="M8" s="11">
        <f>PM!M8</f>
        <v>6.042485623041195</v>
      </c>
      <c r="N8" s="1">
        <f aca="true" t="shared" si="0" ref="N8:N15">F8/$F$8%</f>
        <v>100</v>
      </c>
      <c r="O8" s="1">
        <f aca="true" t="shared" si="1" ref="O8:O15">G8/$G$8%</f>
        <v>100.00000000000001</v>
      </c>
    </row>
    <row r="9" spans="1:15" ht="12.75">
      <c r="A9" t="s">
        <v>4</v>
      </c>
      <c r="B9" s="18" t="s">
        <v>5</v>
      </c>
      <c r="C9" s="18"/>
      <c r="D9" s="18"/>
      <c r="E9" s="5"/>
      <c r="F9" s="10">
        <f>PM!F9</f>
        <v>3975</v>
      </c>
      <c r="G9" s="10">
        <f>PM!G9</f>
        <v>3814</v>
      </c>
      <c r="H9" s="10">
        <f>PM!H9</f>
        <v>161</v>
      </c>
      <c r="I9" s="12">
        <f>PM!I9</f>
        <v>4.221289984268484</v>
      </c>
      <c r="J9" s="10">
        <f>PM!J9</f>
        <v>49358</v>
      </c>
      <c r="K9" s="10">
        <f>PM!K9</f>
        <v>48824</v>
      </c>
      <c r="L9" s="10">
        <f>PM!L9</f>
        <v>534</v>
      </c>
      <c r="M9" s="12">
        <f>PM!M9</f>
        <v>1.0937243978371292</v>
      </c>
      <c r="N9" s="1">
        <f>F9/$F$8%</f>
        <v>11.815236453348394</v>
      </c>
      <c r="O9" s="1">
        <f>G9/$G$8%</f>
        <v>12.402042077195722</v>
      </c>
    </row>
    <row r="10" spans="2:15" ht="12.75">
      <c r="B10" s="18" t="s">
        <v>6</v>
      </c>
      <c r="C10" s="18"/>
      <c r="D10" s="18"/>
      <c r="E10" s="5"/>
      <c r="F10" s="10">
        <f>PM!F10</f>
        <v>29668</v>
      </c>
      <c r="G10" s="10">
        <f>PM!G10</f>
        <v>26939</v>
      </c>
      <c r="H10" s="10">
        <f>PM!H10</f>
        <v>2729</v>
      </c>
      <c r="I10" s="12">
        <f>PM!I10</f>
        <v>10.130294368759047</v>
      </c>
      <c r="J10" s="10">
        <f>PM!J10</f>
        <v>307265</v>
      </c>
      <c r="K10" s="10">
        <f>PM!K10</f>
        <v>287478</v>
      </c>
      <c r="L10" s="10">
        <f>PM!L10</f>
        <v>19787</v>
      </c>
      <c r="M10" s="12">
        <f>PM!M10</f>
        <v>6.88296147879142</v>
      </c>
      <c r="N10" s="1">
        <f t="shared" si="0"/>
        <v>88.18476354665161</v>
      </c>
      <c r="O10" s="1">
        <f t="shared" si="1"/>
        <v>87.59795792280428</v>
      </c>
    </row>
    <row r="11" spans="2:15" ht="12.75">
      <c r="B11" t="s">
        <v>4</v>
      </c>
      <c r="C11" t="s">
        <v>7</v>
      </c>
      <c r="E11" s="5"/>
      <c r="F11" s="10">
        <f>PM!F11</f>
        <v>0</v>
      </c>
      <c r="G11" s="10">
        <f>PM!G11</f>
        <v>0</v>
      </c>
      <c r="H11" s="10">
        <f>PM!H11</f>
        <v>0</v>
      </c>
      <c r="I11" s="12"/>
      <c r="J11" s="10">
        <f>PM!J11</f>
        <v>0</v>
      </c>
      <c r="K11" s="10">
        <f>PM!K11</f>
        <v>0</v>
      </c>
      <c r="L11" s="10">
        <f>PM!L11</f>
        <v>0</v>
      </c>
      <c r="M11" s="12">
        <f>PM!M11</f>
        <v>0</v>
      </c>
      <c r="N11" s="1">
        <f t="shared" si="0"/>
        <v>0</v>
      </c>
      <c r="O11" s="1">
        <f t="shared" si="1"/>
        <v>0</v>
      </c>
    </row>
    <row r="12" spans="3:15" ht="12.75">
      <c r="C12" s="18" t="s">
        <v>8</v>
      </c>
      <c r="D12" s="18"/>
      <c r="E12" s="5"/>
      <c r="F12" s="10">
        <f>PM!F12</f>
        <v>1040</v>
      </c>
      <c r="G12" s="10">
        <f>PM!G12</f>
        <v>765</v>
      </c>
      <c r="H12" s="10">
        <f>PM!H12</f>
        <v>275</v>
      </c>
      <c r="I12" s="12">
        <f>PM!I12</f>
        <v>35.947712418300654</v>
      </c>
      <c r="J12" s="10">
        <f>PM!J12</f>
        <v>9324</v>
      </c>
      <c r="K12" s="10">
        <f>PM!K12</f>
        <v>8733</v>
      </c>
      <c r="L12" s="10">
        <f>PM!L12</f>
        <v>591</v>
      </c>
      <c r="M12" s="12">
        <f>PM!M12</f>
        <v>6.767433871521814</v>
      </c>
      <c r="N12" s="1">
        <f t="shared" si="0"/>
        <v>3.0912819903100197</v>
      </c>
      <c r="O12" s="1">
        <f t="shared" si="1"/>
        <v>2.4875621890547266</v>
      </c>
    </row>
    <row r="13" spans="3:15" ht="12.75">
      <c r="C13" t="s">
        <v>15</v>
      </c>
      <c r="E13" s="5"/>
      <c r="F13" s="10">
        <f>PM!F13</f>
        <v>0</v>
      </c>
      <c r="G13" s="10">
        <f>PM!G13</f>
        <v>0</v>
      </c>
      <c r="H13" s="10">
        <f>PM!H13</f>
        <v>0</v>
      </c>
      <c r="I13" s="12"/>
      <c r="J13" s="10"/>
      <c r="K13" s="10">
        <f>PM!K13</f>
        <v>0</v>
      </c>
      <c r="L13" s="10">
        <f>PM!L13</f>
        <v>0</v>
      </c>
      <c r="M13" s="12">
        <f>PM!M13</f>
        <v>0</v>
      </c>
      <c r="N13" s="1">
        <f t="shared" si="0"/>
        <v>0</v>
      </c>
      <c r="O13" s="1">
        <f t="shared" si="1"/>
        <v>0</v>
      </c>
    </row>
    <row r="14" spans="3:15" ht="12.75">
      <c r="C14" s="18" t="s">
        <v>9</v>
      </c>
      <c r="D14" s="18"/>
      <c r="E14" s="5"/>
      <c r="F14" s="10">
        <f>PM!F14</f>
        <v>137</v>
      </c>
      <c r="G14" s="10">
        <f>PM!G14</f>
        <v>182</v>
      </c>
      <c r="H14" s="10">
        <f>PM!H14</f>
        <v>-45</v>
      </c>
      <c r="I14" s="12">
        <f>PM!I14</f>
        <v>-24.725274725274726</v>
      </c>
      <c r="J14" s="10">
        <f>PM!J14</f>
        <v>1660</v>
      </c>
      <c r="K14" s="10">
        <f>PM!K14</f>
        <v>1660</v>
      </c>
      <c r="L14" s="10" t="str">
        <f>PM!L14</f>
        <v> -</v>
      </c>
      <c r="M14" s="12">
        <f>PM!M14</f>
        <v>0</v>
      </c>
      <c r="N14" s="1">
        <f t="shared" si="0"/>
        <v>0.40721695449276224</v>
      </c>
      <c r="O14" s="1">
        <f t="shared" si="1"/>
        <v>0.5918121809254382</v>
      </c>
    </row>
    <row r="15" spans="2:15" ht="12.75">
      <c r="B15" s="7"/>
      <c r="C15" s="18" t="s">
        <v>10</v>
      </c>
      <c r="D15" s="18"/>
      <c r="E15" s="5"/>
      <c r="F15" s="10">
        <f>PM!F15</f>
        <v>28491</v>
      </c>
      <c r="G15" s="10">
        <f>PM!G15</f>
        <v>25992</v>
      </c>
      <c r="H15" s="10">
        <f>PM!H15</f>
        <v>2499</v>
      </c>
      <c r="I15" s="12">
        <f>PM!I15</f>
        <v>9.61449676823638</v>
      </c>
      <c r="J15" s="10">
        <f>PM!J15</f>
        <v>296281</v>
      </c>
      <c r="K15" s="10">
        <f>PM!K15</f>
        <v>277085</v>
      </c>
      <c r="L15" s="10">
        <f>PM!L15</f>
        <v>19196</v>
      </c>
      <c r="M15" s="12">
        <f>PM!M15</f>
        <v>6.927838028041937</v>
      </c>
      <c r="N15" s="1">
        <f t="shared" si="0"/>
        <v>84.68626460184882</v>
      </c>
      <c r="O15" s="1">
        <f t="shared" si="1"/>
        <v>84.51858355282413</v>
      </c>
    </row>
    <row r="16" spans="5:13" ht="12.75">
      <c r="E16" s="5"/>
      <c r="F16" s="9"/>
      <c r="G16" s="9"/>
      <c r="H16" s="8">
        <v>0</v>
      </c>
      <c r="I16" s="11"/>
      <c r="J16" s="9">
        <v>0</v>
      </c>
      <c r="K16" s="9"/>
      <c r="L16" s="8">
        <v>0</v>
      </c>
      <c r="M16" s="11"/>
    </row>
    <row r="17" spans="1:15" s="1" customFormat="1" ht="12.75">
      <c r="A17" s="31" t="s">
        <v>11</v>
      </c>
      <c r="B17" s="31"/>
      <c r="C17" s="31"/>
      <c r="D17" s="31"/>
      <c r="E17" s="6"/>
      <c r="F17" s="8">
        <f>PM!F17</f>
        <v>5326</v>
      </c>
      <c r="G17" s="8">
        <f>PM!G17</f>
        <v>5090</v>
      </c>
      <c r="H17" s="8">
        <f>PM!H17</f>
        <v>236</v>
      </c>
      <c r="I17" s="11">
        <f>PM!I17</f>
        <v>4.6365422396856575</v>
      </c>
      <c r="J17" s="8">
        <f>PM!J17</f>
        <v>65679</v>
      </c>
      <c r="K17" s="8">
        <f>PM!K17</f>
        <v>65043</v>
      </c>
      <c r="L17" s="8">
        <f>PM!L17</f>
        <v>636</v>
      </c>
      <c r="M17" s="11">
        <f>PM!M17</f>
        <v>0.9778146764448135</v>
      </c>
      <c r="N17" s="1">
        <f aca="true" t="shared" si="2" ref="N17:O21">F17/$F$17%</f>
        <v>100</v>
      </c>
      <c r="O17" s="1">
        <f t="shared" si="2"/>
        <v>95.56890724746526</v>
      </c>
    </row>
    <row r="18" spans="1:15" ht="12.75">
      <c r="A18" t="s">
        <v>4</v>
      </c>
      <c r="B18" s="18" t="s">
        <v>12</v>
      </c>
      <c r="C18" s="18"/>
      <c r="D18" s="18"/>
      <c r="E18" s="5"/>
      <c r="F18" s="10">
        <f>PM!F18</f>
        <v>43</v>
      </c>
      <c r="G18" s="10">
        <f>PM!G18</f>
        <v>36</v>
      </c>
      <c r="H18" s="10">
        <f>PM!H18</f>
        <v>7</v>
      </c>
      <c r="I18" s="12">
        <f>PM!I18</f>
        <v>19.444444444444446</v>
      </c>
      <c r="J18" s="10">
        <f>PM!J18</f>
        <v>572</v>
      </c>
      <c r="K18" s="10">
        <f>PM!K18</f>
        <v>569</v>
      </c>
      <c r="L18" s="10">
        <f>PM!L18</f>
        <v>3</v>
      </c>
      <c r="M18" s="12">
        <f>PM!M18</f>
        <v>0.5272407732864675</v>
      </c>
      <c r="N18" s="1">
        <f t="shared" si="2"/>
        <v>0.8073601201652272</v>
      </c>
      <c r="O18" s="1">
        <f t="shared" si="2"/>
        <v>0.6759294029290275</v>
      </c>
    </row>
    <row r="19" spans="2:15" ht="12.75">
      <c r="B19" s="18" t="s">
        <v>13</v>
      </c>
      <c r="C19" s="18"/>
      <c r="D19" s="18"/>
      <c r="E19" s="5"/>
      <c r="F19" s="10">
        <f>PM!F19</f>
        <v>5283</v>
      </c>
      <c r="G19" s="10">
        <f>PM!G19</f>
        <v>5054</v>
      </c>
      <c r="H19" s="10">
        <f>PM!H19</f>
        <v>229</v>
      </c>
      <c r="I19" s="12">
        <f>PM!I19</f>
        <v>4.531064503363672</v>
      </c>
      <c r="J19" s="10">
        <f>PM!J19</f>
        <v>65107</v>
      </c>
      <c r="K19" s="10">
        <f>PM!K19</f>
        <v>64474</v>
      </c>
      <c r="L19" s="10">
        <f>PM!L19</f>
        <v>633</v>
      </c>
      <c r="M19" s="12">
        <f>PM!M19</f>
        <v>0.9817911095945653</v>
      </c>
      <c r="N19" s="1">
        <f t="shared" si="2"/>
        <v>99.19263987983477</v>
      </c>
      <c r="O19" s="1">
        <f t="shared" si="2"/>
        <v>94.89297784453625</v>
      </c>
    </row>
    <row r="20" spans="2:15" ht="12.75">
      <c r="B20" t="s">
        <v>4</v>
      </c>
      <c r="C20" s="18" t="s">
        <v>17</v>
      </c>
      <c r="D20" s="18"/>
      <c r="E20" s="5"/>
      <c r="F20" s="10">
        <f>PM!F20</f>
        <v>829</v>
      </c>
      <c r="G20" s="10">
        <f>PM!G20</f>
        <v>784</v>
      </c>
      <c r="H20" s="10">
        <f>PM!H20</f>
        <v>45</v>
      </c>
      <c r="I20" s="12">
        <f>PM!I20</f>
        <v>5.7397959183673475</v>
      </c>
      <c r="J20" s="10">
        <f>PM!J20</f>
        <v>10946</v>
      </c>
      <c r="K20" s="10">
        <f>PM!K20</f>
        <v>10984</v>
      </c>
      <c r="L20" s="10">
        <f>PM!L20</f>
        <v>-38</v>
      </c>
      <c r="M20" s="12">
        <f>PM!M20</f>
        <v>-0.3459577567370721</v>
      </c>
      <c r="N20" s="1">
        <f t="shared" si="2"/>
        <v>15.56515208411566</v>
      </c>
      <c r="O20" s="1">
        <f t="shared" si="2"/>
        <v>14.720240330454375</v>
      </c>
    </row>
    <row r="21" spans="3:15" ht="12.75">
      <c r="C21" s="18" t="s">
        <v>16</v>
      </c>
      <c r="D21" s="18"/>
      <c r="E21" s="5"/>
      <c r="F21" s="10">
        <f>PM!F21</f>
        <v>4454</v>
      </c>
      <c r="G21" s="10">
        <f>PM!G21</f>
        <v>4270</v>
      </c>
      <c r="H21" s="10">
        <f>PM!H21</f>
        <v>184</v>
      </c>
      <c r="I21" s="12">
        <f>PM!I21</f>
        <v>4.309133489461359</v>
      </c>
      <c r="J21" s="10">
        <f>PM!J21</f>
        <v>54161</v>
      </c>
      <c r="K21" s="10">
        <f>PM!K21</f>
        <v>53490</v>
      </c>
      <c r="L21" s="10">
        <f>PM!L21</f>
        <v>671</v>
      </c>
      <c r="M21" s="12">
        <f>PM!M21</f>
        <v>1.2544400822583661</v>
      </c>
      <c r="N21" s="1">
        <f t="shared" si="2"/>
        <v>83.62748779571912</v>
      </c>
      <c r="O21" s="1">
        <f t="shared" si="2"/>
        <v>80.17273751408186</v>
      </c>
    </row>
    <row r="23" spans="1:7" ht="12.75">
      <c r="A23" s="33"/>
      <c r="B23" s="33"/>
      <c r="C23" s="33"/>
      <c r="D23" s="33"/>
      <c r="F23" s="9"/>
      <c r="G23" s="9"/>
    </row>
    <row r="24" spans="1:4" ht="14.25">
      <c r="A24" s="32"/>
      <c r="B24" s="33"/>
      <c r="C24" s="33"/>
      <c r="D24" s="33"/>
    </row>
    <row r="25" ht="12.75">
      <c r="G25" s="9"/>
    </row>
    <row r="26" spans="4:13" ht="12.75">
      <c r="D26" t="s">
        <v>18</v>
      </c>
      <c r="F26" s="9">
        <f>SUM(F8-F15)</f>
        <v>5152</v>
      </c>
      <c r="G26" s="9">
        <f>SUM(G8-G15)</f>
        <v>4761</v>
      </c>
      <c r="H26" s="9"/>
      <c r="I26" s="9"/>
      <c r="J26" s="9">
        <f>SUM(J8-J15)</f>
        <v>60342</v>
      </c>
      <c r="K26" s="9">
        <f>SUM(K8-K15)</f>
        <v>59217</v>
      </c>
      <c r="L26" s="9"/>
      <c r="M26" s="9"/>
    </row>
    <row r="28" ht="12.75">
      <c r="G28" s="9"/>
    </row>
  </sheetData>
  <sheetProtection/>
  <mergeCells count="22">
    <mergeCell ref="A23:D23"/>
    <mergeCell ref="A1:M1"/>
    <mergeCell ref="A2:M2"/>
    <mergeCell ref="F6:H6"/>
    <mergeCell ref="F4:G4"/>
    <mergeCell ref="H4:I5"/>
    <mergeCell ref="A24:D24"/>
    <mergeCell ref="B10:D10"/>
    <mergeCell ref="A17:D17"/>
    <mergeCell ref="B18:D18"/>
    <mergeCell ref="B19:D19"/>
    <mergeCell ref="A4:E6"/>
    <mergeCell ref="B9:D9"/>
    <mergeCell ref="A8:D8"/>
    <mergeCell ref="C15:D15"/>
    <mergeCell ref="C20:D20"/>
    <mergeCell ref="C14:D14"/>
    <mergeCell ref="C21:D21"/>
    <mergeCell ref="L4:M5"/>
    <mergeCell ref="J6:L6"/>
    <mergeCell ref="C12:D12"/>
    <mergeCell ref="J4:K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Warres, Irene (LfStaD)</cp:lastModifiedBy>
  <cp:lastPrinted>2015-09-07T07:22:13Z</cp:lastPrinted>
  <dcterms:created xsi:type="dcterms:W3CDTF">1996-10-17T05:27:31Z</dcterms:created>
  <dcterms:modified xsi:type="dcterms:W3CDTF">2016-01-14T09:56:57Z</dcterms:modified>
  <cp:category/>
  <cp:version/>
  <cp:contentType/>
  <cp:contentStatus/>
</cp:coreProperties>
</file>