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4400" windowHeight="14616" activeTab="0"/>
  </bookViews>
  <sheets>
    <sheet name="Bestockte Rebfläche " sheetId="1" r:id="rId1"/>
    <sheet name="Weinmosternte" sheetId="2" r:id="rId2"/>
    <sheet name="Weinerzeugung" sheetId="3" r:id="rId3"/>
    <sheet name="Weinbestand_1" sheetId="4" r:id="rId4"/>
    <sheet name="Weinbestand_2" sheetId="5" r:id="rId5"/>
  </sheets>
  <definedNames>
    <definedName name="_xlnm.Print_Area" localSheetId="3">'Weinbestand_1'!$A$1:$J$69</definedName>
    <definedName name="_xlnm.Print_Area" localSheetId="4">'Weinbestand_2'!$A$1:$K$69</definedName>
    <definedName name="_xlnm.Print_Area" localSheetId="1">'Weinmosternte'!$A$1:$I$65</definedName>
  </definedNames>
  <calcPr fullCalcOnLoad="1"/>
</workbook>
</file>

<file path=xl/sharedStrings.xml><?xml version="1.0" encoding="utf-8"?>
<sst xmlns="http://schemas.openxmlformats.org/spreadsheetml/2006/main" count="318" uniqueCount="144">
  <si>
    <t>Lfd.
Nr.</t>
  </si>
  <si>
    <t>Rebsorten</t>
  </si>
  <si>
    <t>Bayern</t>
  </si>
  <si>
    <t>%</t>
  </si>
  <si>
    <t>Albalonga</t>
  </si>
  <si>
    <t>Auxerrois</t>
  </si>
  <si>
    <t>Bacchus</t>
  </si>
  <si>
    <t>Burgunder, Weißer</t>
  </si>
  <si>
    <t>Ehrenfelser</t>
  </si>
  <si>
    <t>Elbling, Weißer</t>
  </si>
  <si>
    <t>Faberrebe</t>
  </si>
  <si>
    <t>Fontanara</t>
  </si>
  <si>
    <t>Huxelrebe</t>
  </si>
  <si>
    <t>Kanzler</t>
  </si>
  <si>
    <t>Kerner</t>
  </si>
  <si>
    <t>Mariensteiner</t>
  </si>
  <si>
    <t>Morio-Muskat</t>
  </si>
  <si>
    <t>Müller-Thurgau</t>
  </si>
  <si>
    <t>Muskateller, Gelber</t>
  </si>
  <si>
    <t>Optima</t>
  </si>
  <si>
    <t>Ortega</t>
  </si>
  <si>
    <t>Rieslaner</t>
  </si>
  <si>
    <t>Riesling, Weißer</t>
  </si>
  <si>
    <t>Scheurebe</t>
  </si>
  <si>
    <t>Silvaner, Grüner</t>
  </si>
  <si>
    <t>Würzer</t>
  </si>
  <si>
    <t>Ruländer (Burgunder, Grauer)</t>
  </si>
  <si>
    <t>Schönburger</t>
  </si>
  <si>
    <t>Perle</t>
  </si>
  <si>
    <t>Siegerrebe</t>
  </si>
  <si>
    <t>Traminer, Roter (Gewürztraminer)</t>
  </si>
  <si>
    <t>Silvaner, Blauer</t>
  </si>
  <si>
    <t>Domina</t>
  </si>
  <si>
    <t>Dornfelder</t>
  </si>
  <si>
    <t>Frühburgunder, Blauer</t>
  </si>
  <si>
    <t>Müllerrebe (Schwarzriesling)</t>
  </si>
  <si>
    <t>Portugieser, Blauer</t>
  </si>
  <si>
    <t>Regent</t>
  </si>
  <si>
    <t>Spätburgunder, Blauer</t>
  </si>
  <si>
    <t>Bestockte Rebfläche am 31. Juli ...</t>
  </si>
  <si>
    <t>Weißweinrebsorten</t>
  </si>
  <si>
    <t>Rotweinrebsorten</t>
  </si>
  <si>
    <t>Weiß- und Rotweinrebsorten</t>
  </si>
  <si>
    <t xml:space="preserve"> Zusammen</t>
  </si>
  <si>
    <t xml:space="preserve"> Insgesamt</t>
  </si>
  <si>
    <t>__________</t>
  </si>
  <si>
    <t>ha</t>
  </si>
  <si>
    <t>davon</t>
  </si>
  <si>
    <t xml:space="preserve">– </t>
  </si>
  <si>
    <t>1. Mit Keltertrauben bestockte Rebfläche nach Anbau-</t>
  </si>
  <si>
    <t>Rebsorte</t>
  </si>
  <si>
    <t>Rebfläche
im
Ertrag</t>
  </si>
  <si>
    <t>Ertrag
je
ha</t>
  </si>
  <si>
    <t>Erntemenge</t>
  </si>
  <si>
    <t>Durch-
schnittliches
Mostgewicht</t>
  </si>
  <si>
    <t>davon geeignet für</t>
  </si>
  <si>
    <t>Qualitäts-
wein</t>
  </si>
  <si>
    <t>Qualitätswein
mit Prädikat</t>
  </si>
  <si>
    <t>hl Most</t>
  </si>
  <si>
    <t>Grad Öchsle</t>
  </si>
  <si>
    <t>hl</t>
  </si>
  <si>
    <t xml:space="preserve">Weiße Sorten </t>
  </si>
  <si>
    <t>davon Müller-Thurgau</t>
  </si>
  <si>
    <t xml:space="preserve">           Silvaner</t>
  </si>
  <si>
    <t xml:space="preserve">           Riesling</t>
  </si>
  <si>
    <t xml:space="preserve">           Bacchus</t>
  </si>
  <si>
    <t xml:space="preserve">           Kerner</t>
  </si>
  <si>
    <t xml:space="preserve">           Übrige</t>
  </si>
  <si>
    <t>Rote Sorten</t>
  </si>
  <si>
    <t>davon Portugieser</t>
  </si>
  <si>
    <t xml:space="preserve">           Spätburgunder</t>
  </si>
  <si>
    <t>Weiße Sorten</t>
  </si>
  <si>
    <t>Zusammen</t>
  </si>
  <si>
    <t>Weinart</t>
  </si>
  <si>
    <t>Insgesamt</t>
  </si>
  <si>
    <t>nach der Betriebsart</t>
  </si>
  <si>
    <t>nach der Weinart</t>
  </si>
  <si>
    <t>Erzeuger</t>
  </si>
  <si>
    <t>Handel</t>
  </si>
  <si>
    <t>Weißwein</t>
  </si>
  <si>
    <t>Deutschland</t>
  </si>
  <si>
    <t>Trinkwein</t>
  </si>
  <si>
    <t/>
  </si>
  <si>
    <t xml:space="preserve">davon </t>
  </si>
  <si>
    <t>Qualitätswein</t>
  </si>
  <si>
    <t>Qualitätswein mit Prädikat</t>
  </si>
  <si>
    <t>Schaumwein</t>
  </si>
  <si>
    <t>darunter Bayern</t>
  </si>
  <si>
    <t>Übrige EU-Länder</t>
  </si>
  <si>
    <t>Drittländer</t>
  </si>
  <si>
    <t>Wein aller Qualitätsstufen</t>
  </si>
  <si>
    <t>Trinkwein insgesamt</t>
  </si>
  <si>
    <t>Konzentrierter Traubenmost</t>
  </si>
  <si>
    <t>Rektifizierter konzentrierter</t>
  </si>
  <si>
    <t>Traubenmost</t>
  </si>
  <si>
    <t>Weinbestand insgesamt</t>
  </si>
  <si>
    <t>_____________________</t>
  </si>
  <si>
    <t>zusammen</t>
  </si>
  <si>
    <t>Betriebsart</t>
  </si>
  <si>
    <t>Weißmost</t>
  </si>
  <si>
    <t>Rotmost</t>
  </si>
  <si>
    <t>Weinbestand</t>
  </si>
  <si>
    <t xml:space="preserve">     insgesamt</t>
  </si>
  <si>
    <t>____________________</t>
  </si>
  <si>
    <t>Erzeugter Wein einschl. Most (Süßreserve)</t>
  </si>
  <si>
    <t>Gebiet</t>
  </si>
  <si>
    <t>–––</t>
  </si>
  <si>
    <t>Rotwein</t>
  </si>
  <si>
    <t>Qualitätsstufe</t>
  </si>
  <si>
    <t xml:space="preserve"> </t>
  </si>
  <si>
    <r>
      <t>Rotwein</t>
    </r>
    <r>
      <rPr>
        <vertAlign val="superscript"/>
        <sz val="10"/>
        <rFont val="Arial"/>
        <family val="2"/>
      </rPr>
      <t xml:space="preserve"> 1)</t>
    </r>
  </si>
  <si>
    <r>
      <t>Traubenmost</t>
    </r>
    <r>
      <rPr>
        <vertAlign val="superscript"/>
        <sz val="10"/>
        <rFont val="Arial"/>
        <family val="2"/>
      </rPr>
      <t xml:space="preserve"> 1)</t>
    </r>
  </si>
  <si>
    <r>
      <t xml:space="preserve">Weißwein </t>
    </r>
    <r>
      <rPr>
        <vertAlign val="superscript"/>
        <sz val="10"/>
        <rFont val="Arial"/>
        <family val="2"/>
      </rPr>
      <t>2)</t>
    </r>
  </si>
  <si>
    <r>
      <t xml:space="preserve">Rotwein </t>
    </r>
    <r>
      <rPr>
        <vertAlign val="superscript"/>
        <sz val="10"/>
        <rFont val="Arial"/>
        <family val="2"/>
      </rPr>
      <t>3)</t>
    </r>
  </si>
  <si>
    <t>_______________</t>
  </si>
  <si>
    <t>2010</t>
  </si>
  <si>
    <t>Wein/
Landwein</t>
  </si>
  <si>
    <t>Wein/ Landwein</t>
  </si>
  <si>
    <r>
      <t>Traubenmost ³</t>
    </r>
    <r>
      <rPr>
        <b/>
        <vertAlign val="superscript"/>
        <sz val="10"/>
        <rFont val="Arial"/>
        <family val="2"/>
      </rPr>
      <t>)</t>
    </r>
  </si>
  <si>
    <t>Wein/Landwein</t>
  </si>
  <si>
    <r>
      <t>Übrige Gebiete</t>
    </r>
    <r>
      <rPr>
        <vertAlign val="superscript"/>
        <sz val="8"/>
        <rFont val="Arial"/>
        <family val="2"/>
      </rPr>
      <t>1)</t>
    </r>
  </si>
  <si>
    <t>Franken</t>
  </si>
  <si>
    <t>Übrige weiße Rebsorten²)</t>
  </si>
  <si>
    <r>
      <t>Übrige rote Rebsorten²</t>
    </r>
    <r>
      <rPr>
        <vertAlign val="superscript"/>
        <sz val="8"/>
        <rFont val="Arial"/>
        <family val="2"/>
      </rPr>
      <t>)</t>
    </r>
  </si>
  <si>
    <r>
      <t>1)</t>
    </r>
    <r>
      <rPr>
        <sz val="8"/>
        <rFont val="Arial"/>
        <family val="2"/>
      </rPr>
      <t xml:space="preserve"> Bayerischer Teil am Bodensee des Anbaugebiets Württemberg sowie Untergebiete Donau.- </t>
    </r>
    <r>
      <rPr>
        <vertAlign val="superscript"/>
        <sz val="7"/>
        <rFont val="Arial"/>
        <family val="2"/>
      </rPr>
      <t>2)</t>
    </r>
    <r>
      <rPr>
        <sz val="8"/>
        <rFont val="Arial"/>
        <family val="2"/>
      </rPr>
      <t xml:space="preserve"> einschließlich Versuchsanbau.</t>
    </r>
  </si>
  <si>
    <r>
      <t xml:space="preserve">1) </t>
    </r>
    <r>
      <rPr>
        <sz val="9"/>
        <rFont val="Arial"/>
        <family val="2"/>
      </rPr>
      <t xml:space="preserve">In hl Wein umgerechnet.-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Einschl. Schaumwein und übriger Wein.-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Einschl. Roséwein und Rotling sowie Schaumwein und übriger Wein.</t>
    </r>
  </si>
  <si>
    <r>
      <t xml:space="preserve">1) </t>
    </r>
    <r>
      <rPr>
        <sz val="8"/>
        <rFont val="Arial"/>
        <family val="2"/>
      </rPr>
      <t xml:space="preserve"> Einschl. Roséwein und Rotling.-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Perl- und Likörwein.-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 hl Wein umgerechnet.</t>
    </r>
  </si>
  <si>
    <r>
      <t>Übrige Gebiete</t>
    </r>
    <r>
      <rPr>
        <b/>
        <vertAlign val="superscript"/>
        <sz val="9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</si>
  <si>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Bayerischer Teil am Bodensee des Anbaugebiets Württemberg sowie Untergebiete Donau.</t>
    </r>
  </si>
  <si>
    <t>Chardonnay</t>
  </si>
  <si>
    <r>
      <t xml:space="preserve">sonstiger Wein </t>
    </r>
    <r>
      <rPr>
        <vertAlign val="superscript"/>
        <sz val="8"/>
        <rFont val="Arial"/>
        <family val="2"/>
      </rPr>
      <t>²)</t>
    </r>
  </si>
  <si>
    <t>bereichen und Rebsorten in Bayern 2009 bis 2011</t>
  </si>
  <si>
    <t>Veränderung 2011
gegenüber 2010</t>
  </si>
  <si>
    <t xml:space="preserve">               x</t>
  </si>
  <si>
    <t xml:space="preserve">                 x</t>
  </si>
  <si>
    <t xml:space="preserve"> 3. Weinerzeugung nach Anbaubereichen und Qualitätsstufen in Bayern 2011</t>
  </si>
  <si>
    <t>Veränderung 
2011
gegenüber
2010</t>
  </si>
  <si>
    <t>4. Weinbestand in Bayern am 31. Juli 2011 nach der Herkunft</t>
  </si>
  <si>
    <t>2011</t>
  </si>
  <si>
    <t>Veränderung 2011</t>
  </si>
  <si>
    <t xml:space="preserve">    gegenüber 2010</t>
  </si>
  <si>
    <t>Insgesamt 2011</t>
  </si>
  <si>
    <t xml:space="preserve">2. Endgültige Weinmosternte nach Anbaubereichen und Sorten in Bayern 2011
</t>
  </si>
  <si>
    <t>5. Weinbestand in Bayern am 31. Juli 2011 im Vergleich zum Vorjahr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</si>
</sst>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\ "/>
    <numFmt numFmtId="169" formatCode="#\ ##0.00;\-#\ ##0.00;\–\ \ "/>
    <numFmt numFmtId="170" formatCode="#,##0.0;\-#,##0.0"/>
    <numFmt numFmtId="171" formatCode="0\ \ "/>
    <numFmt numFmtId="172" formatCode="@\ \ \ *."/>
    <numFmt numFmtId="173" formatCode="#\ ##0\ \ ;\-#\ ##0.\ \ ;\–\ \ "/>
    <numFmt numFmtId="174" formatCode="#\ ##0.00\ \ ;\-\ #\ ##0.00\ \ ;\–\ \ "/>
    <numFmt numFmtId="175" formatCode="#,##0.00\ \ ;\-\ #,##0.00\ \ "/>
    <numFmt numFmtId="176" formatCode="#,##0.0\ \ ;\-\ #,##0.0\ \ "/>
    <numFmt numFmtId="177" formatCode="General\ \ "/>
    <numFmt numFmtId="178" formatCode="\ \ @\ \ \ *.\ \ "/>
    <numFmt numFmtId="179" formatCode="0.00\ \ "/>
    <numFmt numFmtId="180" formatCode="0.00\ \ \ "/>
    <numFmt numFmtId="181" formatCode="\ \ @\ \ \ "/>
    <numFmt numFmtId="182" formatCode="#,##0.0\ ;\-\ #,##0.0\ ;\–\ "/>
    <numFmt numFmtId="183" formatCode="#\ ##0.00\ ;\-\ #\ ##0.00\ ;\–\ "/>
    <numFmt numFmtId="184" formatCode="#,##0.0\ ;\-\ #,##0.0\ ;\–"/>
    <numFmt numFmtId="185" formatCode="#,##0.0;\-#,##0.0;\–"/>
    <numFmt numFmtId="186" formatCode="#\ ##0"/>
    <numFmt numFmtId="187" formatCode=";;;@\ *."/>
    <numFmt numFmtId="188" formatCode="#\ ##0&quot;  &quot;"/>
    <numFmt numFmtId="189" formatCode="0.0&quot;  &quot;"/>
    <numFmt numFmtId="190" formatCode="0.0"/>
    <numFmt numFmtId="191" formatCode="0.0\ \ "/>
    <numFmt numFmtId="192" formatCode="#\ ##0\ \ ;\-#\ ##0\ \ ;\–\ \ "/>
    <numFmt numFmtId="193" formatCode="#\ ###\ ##0\ \ ;\-#\ ###\ ##0\ \ ;\–\ \ "/>
    <numFmt numFmtId="194" formatCode="\ ###\ ###\ ##0\ \ "/>
    <numFmt numFmtId="195" formatCode="\ #\ ###\ ##0\ \ ;\-\ #\ ###\ ##0\ \ ;\–\ \ "/>
    <numFmt numFmtId="196" formatCode="@\ *."/>
    <numFmt numFmtId="197" formatCode="\ #,###,##0\ \ ;\-\ #,###,##0\ \ ;\–\ \ "/>
    <numFmt numFmtId="198" formatCode="\ #,###,##0.0\ \ ;\-\ #,###,##0.0\ \ ;\–\ \ "/>
    <numFmt numFmtId="199" formatCode="\ ###\ ###\ ##0&quot;r&quot;\ \ "/>
    <numFmt numFmtId="200" formatCode="\ #\ ###\ ##0&quot;r&quot;\ 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0.0\ \ ;\–\ 0.0\ \ ;\–\ \ "/>
    <numFmt numFmtId="206" formatCode="#\ ###\ ##0\ \ ;\–\ #\ ###\ ##0\ \ ;\–\ \ "/>
    <numFmt numFmtId="207" formatCode="#\ ###\ ##0.00\ "/>
    <numFmt numFmtId="208" formatCode="\–\ \ "/>
    <numFmt numFmtId="209" formatCode="#\ ###\ ##0.0\ 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</numFmts>
  <fonts count="63">
    <font>
      <sz val="12"/>
      <name val="Times New Roman"/>
      <family val="0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u val="single"/>
      <sz val="11"/>
      <color indexed="36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77" fontId="1" fillId="0" borderId="13" xfId="0" applyNumberFormat="1" applyFont="1" applyBorder="1" applyAlignment="1" applyProtection="1">
      <alignment horizontal="right" vertical="center"/>
      <protection locked="0"/>
    </xf>
    <xf numFmtId="178" fontId="1" fillId="0" borderId="14" xfId="0" applyNumberFormat="1" applyFont="1" applyBorder="1" applyAlignment="1" applyProtection="1">
      <alignment vertical="center"/>
      <protection locked="0"/>
    </xf>
    <xf numFmtId="169" fontId="1" fillId="0" borderId="0" xfId="0" applyNumberFormat="1" applyFont="1" applyBorder="1" applyAlignment="1" applyProtection="1">
      <alignment vertical="center"/>
      <protection locked="0"/>
    </xf>
    <xf numFmtId="170" fontId="7" fillId="0" borderId="0" xfId="0" applyNumberFormat="1" applyFont="1" applyBorder="1" applyAlignment="1" applyProtection="1">
      <alignment vertical="center"/>
      <protection locked="0"/>
    </xf>
    <xf numFmtId="168" fontId="1" fillId="0" borderId="15" xfId="0" applyNumberFormat="1" applyFont="1" applyBorder="1" applyAlignment="1" applyProtection="1">
      <alignment horizontal="right" vertical="center"/>
      <protection locked="0"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 applyProtection="1">
      <alignment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81" fontId="4" fillId="0" borderId="14" xfId="0" applyNumberFormat="1" applyFont="1" applyBorder="1" applyAlignment="1" applyProtection="1">
      <alignment horizontal="right" vertical="center"/>
      <protection locked="0"/>
    </xf>
    <xf numFmtId="169" fontId="4" fillId="0" borderId="0" xfId="0" applyNumberFormat="1" applyFont="1" applyBorder="1" applyAlignment="1" applyProtection="1">
      <alignment vertical="center"/>
      <protection locked="0"/>
    </xf>
    <xf numFmtId="170" fontId="9" fillId="0" borderId="0" xfId="0" applyNumberFormat="1" applyFont="1" applyBorder="1" applyAlignment="1" applyProtection="1">
      <alignment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172" fontId="1" fillId="0" borderId="0" xfId="0" applyNumberFormat="1" applyFont="1" applyBorder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173" fontId="7" fillId="0" borderId="0" xfId="0" applyNumberFormat="1" applyFont="1" applyBorder="1" applyAlignment="1" applyProtection="1">
      <alignment vertical="center"/>
      <protection locked="0"/>
    </xf>
    <xf numFmtId="174" fontId="1" fillId="0" borderId="0" xfId="0" applyNumberFormat="1" applyFont="1" applyBorder="1" applyAlignment="1" applyProtection="1">
      <alignment vertical="center"/>
      <protection locked="0"/>
    </xf>
    <xf numFmtId="175" fontId="1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0" fontId="9" fillId="0" borderId="0" xfId="0" applyNumberFormat="1" applyFont="1" applyBorder="1" applyAlignment="1" applyProtection="1">
      <alignment vertical="center"/>
      <protection/>
    </xf>
    <xf numFmtId="177" fontId="1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180" fontId="2" fillId="0" borderId="0" xfId="0" applyNumberFormat="1" applyFont="1" applyAlignment="1">
      <alignment/>
    </xf>
    <xf numFmtId="182" fontId="7" fillId="0" borderId="0" xfId="0" applyNumberFormat="1" applyFont="1" applyBorder="1" applyAlignment="1" applyProtection="1">
      <alignment vertical="center"/>
      <protection locked="0"/>
    </xf>
    <xf numFmtId="182" fontId="9" fillId="0" borderId="0" xfId="0" applyNumberFormat="1" applyFont="1" applyBorder="1" applyAlignment="1" applyProtection="1">
      <alignment vertical="center"/>
      <protection locked="0"/>
    </xf>
    <xf numFmtId="183" fontId="1" fillId="0" borderId="0" xfId="0" applyNumberFormat="1" applyFont="1" applyBorder="1" applyAlignment="1" applyProtection="1">
      <alignment vertical="center"/>
      <protection locked="0"/>
    </xf>
    <xf numFmtId="183" fontId="4" fillId="0" borderId="0" xfId="0" applyNumberFormat="1" applyFont="1" applyBorder="1" applyAlignment="1" applyProtection="1">
      <alignment vertical="center"/>
      <protection locked="0"/>
    </xf>
    <xf numFmtId="183" fontId="1" fillId="0" borderId="0" xfId="0" applyNumberFormat="1" applyFont="1" applyAlignment="1" applyProtection="1">
      <alignment vertical="center"/>
      <protection locked="0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82" fontId="7" fillId="0" borderId="0" xfId="0" applyNumberFormat="1" applyFont="1" applyBorder="1" applyAlignment="1" applyProtection="1">
      <alignment horizontal="right" vertical="center"/>
      <protection locked="0"/>
    </xf>
    <xf numFmtId="184" fontId="7" fillId="0" borderId="0" xfId="0" applyNumberFormat="1" applyFont="1" applyBorder="1" applyAlignment="1" applyProtection="1">
      <alignment vertical="center"/>
      <protection locked="0"/>
    </xf>
    <xf numFmtId="0" fontId="17" fillId="0" borderId="0" xfId="55" applyFont="1" applyAlignment="1">
      <alignment horizontal="left"/>
      <protection/>
    </xf>
    <xf numFmtId="0" fontId="17" fillId="0" borderId="0" xfId="55" applyFont="1">
      <alignment/>
      <protection/>
    </xf>
    <xf numFmtId="0" fontId="17" fillId="0" borderId="16" xfId="56" applyFont="1" applyBorder="1">
      <alignment/>
      <protection/>
    </xf>
    <xf numFmtId="186" fontId="17" fillId="0" borderId="16" xfId="56" applyNumberFormat="1" applyFont="1" applyBorder="1">
      <alignment/>
      <protection/>
    </xf>
    <xf numFmtId="0" fontId="6" fillId="0" borderId="0" xfId="55" applyFont="1">
      <alignment/>
      <protection/>
    </xf>
    <xf numFmtId="2" fontId="17" fillId="0" borderId="0" xfId="55" applyNumberFormat="1" applyFont="1">
      <alignment/>
      <protection/>
    </xf>
    <xf numFmtId="0" fontId="6" fillId="0" borderId="0" xfId="56" applyFont="1">
      <alignment/>
      <protection/>
    </xf>
    <xf numFmtId="0" fontId="2" fillId="0" borderId="0" xfId="53" applyFont="1" applyFill="1" applyAlignment="1" applyProtection="1" quotePrefix="1">
      <alignment horizontal="left" vertical="center"/>
      <protection/>
    </xf>
    <xf numFmtId="0" fontId="2" fillId="0" borderId="0" xfId="53" applyFont="1" applyFill="1" applyAlignment="1" applyProtection="1">
      <alignment horizontal="centerContinuous" vertical="center"/>
      <protection/>
    </xf>
    <xf numFmtId="0" fontId="2" fillId="0" borderId="0" xfId="53" applyFont="1" applyFill="1" applyBorder="1" applyAlignment="1" applyProtection="1">
      <alignment horizontal="centerContinuous"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Border="1" applyAlignment="1" applyProtection="1">
      <alignment vertical="center"/>
      <protection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Border="1" applyAlignment="1" applyProtection="1">
      <alignment vertical="center"/>
      <protection/>
    </xf>
    <xf numFmtId="0" fontId="2" fillId="0" borderId="0" xfId="53" applyFont="1" applyAlignment="1" applyProtection="1">
      <alignment vertical="center"/>
      <protection/>
    </xf>
    <xf numFmtId="196" fontId="2" fillId="0" borderId="0" xfId="53" applyNumberFormat="1" applyFont="1" applyFill="1" applyAlignment="1" applyProtection="1">
      <alignment vertical="center"/>
      <protection/>
    </xf>
    <xf numFmtId="0" fontId="2" fillId="0" borderId="0" xfId="53" applyFont="1" applyFill="1" applyBorder="1" applyAlignment="1" applyProtection="1">
      <alignment vertical="center"/>
      <protection locked="0"/>
    </xf>
    <xf numFmtId="0" fontId="2" fillId="0" borderId="0" xfId="53" applyFont="1" applyAlignment="1" applyProtection="1">
      <alignment horizontal="centerContinuous" vertical="center"/>
      <protection/>
    </xf>
    <xf numFmtId="0" fontId="2" fillId="0" borderId="0" xfId="53" applyFont="1" applyBorder="1" applyAlignment="1" applyProtection="1">
      <alignment horizontal="centerContinuous" vertical="center"/>
      <protection/>
    </xf>
    <xf numFmtId="194" fontId="2" fillId="0" borderId="0" xfId="53" applyNumberFormat="1" applyFont="1" applyAlignment="1" applyProtection="1">
      <alignment vertical="center"/>
      <protection/>
    </xf>
    <xf numFmtId="0" fontId="5" fillId="0" borderId="0" xfId="53" applyFont="1" applyBorder="1" applyAlignment="1" applyProtection="1">
      <alignment horizontal="centerContinuous" vertical="center"/>
      <protection/>
    </xf>
    <xf numFmtId="0" fontId="5" fillId="0" borderId="0" xfId="53" applyFont="1" applyAlignment="1" applyProtection="1">
      <alignment horizontal="centerContinuous" vertical="center"/>
      <protection/>
    </xf>
    <xf numFmtId="0" fontId="2" fillId="0" borderId="0" xfId="53" applyFont="1" applyAlignment="1" applyProtection="1">
      <alignment vertical="center"/>
      <protection locked="0"/>
    </xf>
    <xf numFmtId="0" fontId="2" fillId="0" borderId="0" xfId="53" applyFont="1" applyBorder="1" applyAlignment="1" applyProtection="1">
      <alignment vertical="center"/>
      <protection locked="0"/>
    </xf>
    <xf numFmtId="0" fontId="2" fillId="0" borderId="0" xfId="53" applyFont="1" applyAlignment="1" applyProtection="1" quotePrefix="1">
      <alignment horizontal="centerContinuous" vertical="center"/>
      <protection/>
    </xf>
    <xf numFmtId="0" fontId="2" fillId="0" borderId="0" xfId="53" applyFont="1" applyBorder="1" applyAlignment="1" applyProtection="1">
      <alignment horizontal="right" vertical="center"/>
      <protection/>
    </xf>
    <xf numFmtId="198" fontId="20" fillId="0" borderId="0" xfId="53" applyNumberFormat="1" applyFont="1" applyBorder="1" applyAlignment="1" applyProtection="1">
      <alignment vertical="center"/>
      <protection/>
    </xf>
    <xf numFmtId="0" fontId="20" fillId="0" borderId="0" xfId="53" applyFont="1" applyBorder="1" applyAlignment="1" applyProtection="1">
      <alignment vertical="center"/>
      <protection/>
    </xf>
    <xf numFmtId="0" fontId="17" fillId="0" borderId="0" xfId="54" applyFont="1" applyAlignment="1">
      <alignment vertical="center"/>
      <protection/>
    </xf>
    <xf numFmtId="0" fontId="5" fillId="0" borderId="0" xfId="54" applyFont="1" applyAlignment="1" applyProtection="1">
      <alignment horizontal="centerContinuous" vertical="center"/>
      <protection/>
    </xf>
    <xf numFmtId="0" fontId="21" fillId="0" borderId="0" xfId="54" applyFont="1" applyAlignment="1" applyProtection="1">
      <alignment horizontal="centerContinuous" vertical="center"/>
      <protection/>
    </xf>
    <xf numFmtId="0" fontId="8" fillId="0" borderId="0" xfId="54" applyFont="1" applyAlignment="1" applyProtection="1">
      <alignment horizontal="centerContinuous" vertical="center"/>
      <protection/>
    </xf>
    <xf numFmtId="0" fontId="8" fillId="0" borderId="0" xfId="54" applyFont="1" applyAlignment="1" applyProtection="1">
      <alignment vertical="center"/>
      <protection/>
    </xf>
    <xf numFmtId="188" fontId="17" fillId="0" borderId="0" xfId="55" applyNumberFormat="1" applyFont="1">
      <alignment/>
      <protection/>
    </xf>
    <xf numFmtId="193" fontId="17" fillId="0" borderId="0" xfId="55" applyNumberFormat="1" applyFont="1">
      <alignment/>
      <protection/>
    </xf>
    <xf numFmtId="0" fontId="1" fillId="0" borderId="17" xfId="0" applyFont="1" applyBorder="1" applyAlignment="1">
      <alignment horizontal="center" vertical="center"/>
    </xf>
    <xf numFmtId="195" fontId="6" fillId="0" borderId="0" xfId="53" applyNumberFormat="1" applyFont="1" applyFill="1" applyAlignment="1" applyProtection="1">
      <alignment vertical="center"/>
      <protection/>
    </xf>
    <xf numFmtId="195" fontId="6" fillId="0" borderId="0" xfId="53" applyNumberFormat="1" applyFont="1" applyAlignment="1" applyProtection="1">
      <alignment vertical="center"/>
      <protection locked="0"/>
    </xf>
    <xf numFmtId="195" fontId="18" fillId="0" borderId="0" xfId="53" applyNumberFormat="1" applyFont="1" applyAlignment="1" applyProtection="1">
      <alignment vertical="center"/>
      <protection/>
    </xf>
    <xf numFmtId="195" fontId="6" fillId="0" borderId="0" xfId="53" applyNumberFormat="1" applyFont="1" applyAlignment="1" applyProtection="1">
      <alignment vertical="center"/>
      <protection/>
    </xf>
    <xf numFmtId="186" fontId="1" fillId="0" borderId="18" xfId="56" applyNumberFormat="1" applyFont="1" applyBorder="1" applyAlignment="1">
      <alignment horizontal="center" vertical="center"/>
      <protection/>
    </xf>
    <xf numFmtId="0" fontId="1" fillId="0" borderId="17" xfId="56" applyFont="1" applyBorder="1" applyAlignment="1">
      <alignment horizontal="center" vertical="center"/>
      <protection/>
    </xf>
    <xf numFmtId="0" fontId="1" fillId="0" borderId="12" xfId="56" applyFont="1" applyBorder="1">
      <alignment/>
      <protection/>
    </xf>
    <xf numFmtId="186" fontId="1" fillId="0" borderId="12" xfId="56" applyNumberFormat="1" applyFont="1" applyBorder="1">
      <alignment/>
      <protection/>
    </xf>
    <xf numFmtId="0" fontId="1" fillId="0" borderId="0" xfId="56" applyFont="1" applyBorder="1">
      <alignment/>
      <protection/>
    </xf>
    <xf numFmtId="186" fontId="4" fillId="0" borderId="0" xfId="56" applyNumberFormat="1" applyFont="1" applyBorder="1" applyAlignment="1">
      <alignment horizontal="centerContinuous"/>
      <protection/>
    </xf>
    <xf numFmtId="0" fontId="1" fillId="0" borderId="0" xfId="56" applyFont="1" applyBorder="1" applyAlignment="1">
      <alignment horizontal="centerContinuous"/>
      <protection/>
    </xf>
    <xf numFmtId="186" fontId="1" fillId="0" borderId="0" xfId="56" applyNumberFormat="1" applyFont="1" applyBorder="1" applyAlignment="1">
      <alignment horizontal="centerContinuous"/>
      <protection/>
    </xf>
    <xf numFmtId="0" fontId="1" fillId="0" borderId="12" xfId="54" applyFont="1" applyBorder="1" applyAlignment="1" applyProtection="1">
      <alignment vertical="center"/>
      <protection/>
    </xf>
    <xf numFmtId="0" fontId="1" fillId="0" borderId="19" xfId="54" applyFont="1" applyBorder="1" applyAlignment="1" applyProtection="1">
      <alignment vertical="center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Border="1" applyAlignment="1" applyProtection="1">
      <alignment horizontal="centerContinuous" vertical="center"/>
      <protection/>
    </xf>
    <xf numFmtId="0" fontId="1" fillId="0" borderId="13" xfId="54" applyFont="1" applyBorder="1" applyAlignment="1" applyProtection="1">
      <alignment horizontal="centerContinuous" vertical="center"/>
      <protection/>
    </xf>
    <xf numFmtId="0" fontId="1" fillId="0" borderId="10" xfId="54" applyFont="1" applyBorder="1" applyAlignment="1" applyProtection="1">
      <alignment horizontal="centerContinuous" vertical="center"/>
      <protection/>
    </xf>
    <xf numFmtId="0" fontId="1" fillId="0" borderId="11" xfId="54" applyFont="1" applyBorder="1" applyAlignment="1" applyProtection="1">
      <alignment horizontal="centerContinuous" vertical="center"/>
      <protection/>
    </xf>
    <xf numFmtId="0" fontId="1" fillId="0" borderId="0" xfId="54" applyFont="1" applyBorder="1" applyAlignment="1" applyProtection="1">
      <alignment horizontal="center" vertical="center"/>
      <protection/>
    </xf>
    <xf numFmtId="0" fontId="1" fillId="0" borderId="0" xfId="54" applyNumberFormat="1" applyFont="1" applyBorder="1" applyAlignment="1" applyProtection="1">
      <alignment horizontal="centerContinuous" vertical="center"/>
      <protection/>
    </xf>
    <xf numFmtId="0" fontId="1" fillId="0" borderId="16" xfId="54" applyFont="1" applyBorder="1" applyAlignment="1" applyProtection="1">
      <alignment horizontal="center" vertical="center"/>
      <protection/>
    </xf>
    <xf numFmtId="0" fontId="1" fillId="0" borderId="16" xfId="54" applyFont="1" applyBorder="1" applyAlignment="1" applyProtection="1">
      <alignment vertical="center"/>
      <protection/>
    </xf>
    <xf numFmtId="0" fontId="1" fillId="0" borderId="20" xfId="54" applyFont="1" applyBorder="1" applyAlignment="1" applyProtection="1">
      <alignment vertical="center"/>
      <protection/>
    </xf>
    <xf numFmtId="0" fontId="1" fillId="0" borderId="16" xfId="54" applyFont="1" applyBorder="1" applyAlignment="1" applyProtection="1">
      <alignment horizontal="centerContinuous" vertical="center"/>
      <protection/>
    </xf>
    <xf numFmtId="0" fontId="1" fillId="0" borderId="16" xfId="54" applyFont="1" applyBorder="1" applyAlignment="1">
      <alignment horizontal="centerContinuous" vertical="center"/>
      <protection/>
    </xf>
    <xf numFmtId="0" fontId="1" fillId="0" borderId="20" xfId="54" applyFont="1" applyBorder="1" applyAlignment="1" applyProtection="1">
      <alignment horizontal="centerContinuous" vertical="center"/>
      <protection/>
    </xf>
    <xf numFmtId="0" fontId="1" fillId="0" borderId="0" xfId="54" applyFont="1" applyBorder="1" applyAlignment="1" applyProtection="1">
      <alignment vertical="center"/>
      <protection/>
    </xf>
    <xf numFmtId="0" fontId="1" fillId="0" borderId="0" xfId="54" applyFont="1" applyBorder="1" applyAlignment="1">
      <alignment horizontal="centerContinuous" vertical="center"/>
      <protection/>
    </xf>
    <xf numFmtId="0" fontId="1" fillId="0" borderId="0" xfId="54" applyFont="1" applyAlignment="1" applyProtection="1">
      <alignment vertical="center"/>
      <protection/>
    </xf>
    <xf numFmtId="196" fontId="1" fillId="0" borderId="0" xfId="54" applyNumberFormat="1" applyFont="1" applyAlignment="1" applyProtection="1">
      <alignment horizontal="centerContinuous" vertical="center"/>
      <protection/>
    </xf>
    <xf numFmtId="0" fontId="1" fillId="0" borderId="13" xfId="54" applyFont="1" applyBorder="1" applyAlignment="1" applyProtection="1">
      <alignment vertical="center"/>
      <protection/>
    </xf>
    <xf numFmtId="193" fontId="1" fillId="0" borderId="0" xfId="54" applyNumberFormat="1" applyFont="1" applyAlignment="1">
      <alignment vertical="center"/>
      <protection/>
    </xf>
    <xf numFmtId="206" fontId="1" fillId="0" borderId="0" xfId="54" applyNumberFormat="1" applyFont="1" applyAlignment="1">
      <alignment vertical="center"/>
      <protection/>
    </xf>
    <xf numFmtId="205" fontId="7" fillId="0" borderId="0" xfId="54" applyNumberFormat="1" applyFont="1" applyAlignment="1" applyProtection="1">
      <alignment vertical="center"/>
      <protection/>
    </xf>
    <xf numFmtId="0" fontId="4" fillId="0" borderId="0" xfId="54" applyFont="1" applyAlignment="1">
      <alignment vertical="center"/>
      <protection/>
    </xf>
    <xf numFmtId="194" fontId="1" fillId="0" borderId="0" xfId="53" applyNumberFormat="1" applyFont="1" applyBorder="1" applyAlignment="1" applyProtection="1" quotePrefix="1">
      <alignment horizontal="right" vertical="center"/>
      <protection/>
    </xf>
    <xf numFmtId="0" fontId="6" fillId="0" borderId="12" xfId="53" applyFont="1" applyFill="1" applyBorder="1" applyAlignment="1" applyProtection="1">
      <alignment horizontal="centerContinuous" vertical="center"/>
      <protection/>
    </xf>
    <xf numFmtId="0" fontId="6" fillId="0" borderId="0" xfId="53" applyFont="1" applyFill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centerContinuous" vertical="center"/>
      <protection/>
    </xf>
    <xf numFmtId="0" fontId="6" fillId="0" borderId="21" xfId="53" applyFont="1" applyFill="1" applyBorder="1" applyAlignment="1" applyProtection="1">
      <alignment horizontal="centerContinuous" vertical="center"/>
      <protection/>
    </xf>
    <xf numFmtId="0" fontId="6" fillId="0" borderId="19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vertical="center"/>
      <protection/>
    </xf>
    <xf numFmtId="0" fontId="18" fillId="0" borderId="0" xfId="53" applyFont="1" applyFill="1" applyBorder="1" applyAlignment="1" applyProtection="1">
      <alignment horizontal="centerContinuous" vertical="center"/>
      <protection/>
    </xf>
    <xf numFmtId="196" fontId="18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13" xfId="53" applyFont="1" applyFill="1" applyBorder="1" applyAlignment="1" applyProtection="1" quotePrefix="1">
      <alignment vertical="center"/>
      <protection/>
    </xf>
    <xf numFmtId="195" fontId="18" fillId="0" borderId="13" xfId="53" applyNumberFormat="1" applyFont="1" applyFill="1" applyBorder="1" applyAlignment="1" applyProtection="1">
      <alignment vertical="center"/>
      <protection/>
    </xf>
    <xf numFmtId="195" fontId="18" fillId="0" borderId="0" xfId="53" applyNumberFormat="1" applyFont="1" applyFill="1" applyBorder="1" applyAlignment="1" applyProtection="1">
      <alignment vertical="center"/>
      <protection/>
    </xf>
    <xf numFmtId="197" fontId="18" fillId="0" borderId="13" xfId="53" applyNumberFormat="1" applyFont="1" applyFill="1" applyBorder="1" applyAlignment="1" applyProtection="1">
      <alignment vertical="center"/>
      <protection/>
    </xf>
    <xf numFmtId="197" fontId="6" fillId="0" borderId="13" xfId="53" applyNumberFormat="1" applyFont="1" applyFill="1" applyBorder="1" applyAlignment="1" applyProtection="1">
      <alignment vertical="center"/>
      <protection/>
    </xf>
    <xf numFmtId="197" fontId="6" fillId="0" borderId="0" xfId="53" applyNumberFormat="1" applyFont="1" applyFill="1" applyBorder="1" applyAlignment="1" applyProtection="1">
      <alignment vertical="center"/>
      <protection/>
    </xf>
    <xf numFmtId="195" fontId="6" fillId="0" borderId="13" xfId="53" applyNumberFormat="1" applyFont="1" applyFill="1" applyBorder="1" applyAlignment="1" applyProtection="1">
      <alignment vertical="center"/>
      <protection/>
    </xf>
    <xf numFmtId="195" fontId="6" fillId="0" borderId="13" xfId="53" applyNumberFormat="1" applyFont="1" applyFill="1" applyBorder="1" applyAlignment="1" applyProtection="1">
      <alignment vertical="center"/>
      <protection locked="0"/>
    </xf>
    <xf numFmtId="195" fontId="6" fillId="0" borderId="0" xfId="53" applyNumberFormat="1" applyFont="1" applyFill="1" applyBorder="1" applyAlignment="1" applyProtection="1">
      <alignment vertical="center"/>
      <protection locked="0"/>
    </xf>
    <xf numFmtId="0" fontId="6" fillId="0" borderId="0" xfId="53" applyFont="1" applyFill="1" applyAlignment="1" applyProtection="1">
      <alignment vertical="center"/>
      <protection locked="0"/>
    </xf>
    <xf numFmtId="197" fontId="6" fillId="0" borderId="0" xfId="53" applyNumberFormat="1" applyFont="1" applyFill="1" applyBorder="1" applyAlignment="1" applyProtection="1">
      <alignment vertical="center"/>
      <protection locked="0"/>
    </xf>
    <xf numFmtId="195" fontId="6" fillId="0" borderId="0" xfId="53" applyNumberFormat="1" applyFont="1" applyFill="1" applyBorder="1" applyAlignment="1" applyProtection="1" quotePrefix="1">
      <alignment horizontal="right" vertical="center"/>
      <protection locked="0"/>
    </xf>
    <xf numFmtId="195" fontId="6" fillId="0" borderId="0" xfId="53" applyNumberFormat="1" applyFont="1" applyFill="1" applyBorder="1" applyAlignment="1" applyProtection="1">
      <alignment vertical="center"/>
      <protection/>
    </xf>
    <xf numFmtId="195" fontId="18" fillId="0" borderId="14" xfId="53" applyNumberFormat="1" applyFont="1" applyFill="1" applyBorder="1" applyAlignment="1" applyProtection="1">
      <alignment vertical="center"/>
      <protection/>
    </xf>
    <xf numFmtId="195" fontId="6" fillId="0" borderId="14" xfId="53" applyNumberFormat="1" applyFont="1" applyFill="1" applyBorder="1" applyAlignment="1" applyProtection="1">
      <alignment vertical="center"/>
      <protection locked="0"/>
    </xf>
    <xf numFmtId="195" fontId="18" fillId="0" borderId="15" xfId="53" applyNumberFormat="1" applyFont="1" applyFill="1" applyBorder="1" applyAlignment="1" applyProtection="1">
      <alignment vertical="center"/>
      <protection/>
    </xf>
    <xf numFmtId="195" fontId="6" fillId="0" borderId="15" xfId="53" applyNumberFormat="1" applyFont="1" applyFill="1" applyBorder="1" applyAlignment="1" applyProtection="1">
      <alignment vertical="center"/>
      <protection locked="0"/>
    </xf>
    <xf numFmtId="197" fontId="6" fillId="0" borderId="15" xfId="53" applyNumberFormat="1" applyFont="1" applyFill="1" applyBorder="1" applyAlignment="1" applyProtection="1">
      <alignment vertical="center"/>
      <protection/>
    </xf>
    <xf numFmtId="195" fontId="6" fillId="0" borderId="13" xfId="53" applyNumberFormat="1" applyFont="1" applyFill="1" applyBorder="1" applyAlignment="1" applyProtection="1" quotePrefix="1">
      <alignment horizontal="right" vertical="center"/>
      <protection locked="0"/>
    </xf>
    <xf numFmtId="0" fontId="18" fillId="0" borderId="0" xfId="53" applyFont="1" applyFill="1" applyBorder="1" applyAlignment="1" applyProtection="1" quotePrefix="1">
      <alignment horizontal="centerContinuous" vertical="center"/>
      <protection/>
    </xf>
    <xf numFmtId="196" fontId="6" fillId="0" borderId="0" xfId="53" applyNumberFormat="1" applyFont="1" applyFill="1" applyBorder="1" applyAlignment="1" applyProtection="1">
      <alignment horizontal="centerContinuous" vertical="center"/>
      <protection/>
    </xf>
    <xf numFmtId="0" fontId="18" fillId="0" borderId="0" xfId="53" applyFont="1" applyFill="1" applyBorder="1" applyAlignment="1" applyProtection="1" quotePrefix="1">
      <alignment vertical="center"/>
      <protection/>
    </xf>
    <xf numFmtId="195" fontId="6" fillId="0" borderId="15" xfId="53" applyNumberFormat="1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centerContinuous" vertical="center"/>
      <protection/>
    </xf>
    <xf numFmtId="197" fontId="18" fillId="0" borderId="0" xfId="53" applyNumberFormat="1" applyFont="1" applyFill="1" applyBorder="1" applyAlignment="1" applyProtection="1">
      <alignment vertical="center"/>
      <protection/>
    </xf>
    <xf numFmtId="197" fontId="6" fillId="0" borderId="13" xfId="53" applyNumberFormat="1" applyFont="1" applyFill="1" applyBorder="1" applyAlignment="1" applyProtection="1" quotePrefix="1">
      <alignment horizontal="right" vertical="center"/>
      <protection/>
    </xf>
    <xf numFmtId="0" fontId="18" fillId="0" borderId="13" xfId="53" applyFont="1" applyFill="1" applyBorder="1" applyAlignment="1" applyProtection="1" quotePrefix="1">
      <alignment horizontal="centerContinuous" vertical="center"/>
      <protection/>
    </xf>
    <xf numFmtId="0" fontId="6" fillId="0" borderId="18" xfId="53" applyFont="1" applyBorder="1" applyAlignment="1" applyProtection="1">
      <alignment vertical="center"/>
      <protection/>
    </xf>
    <xf numFmtId="0" fontId="6" fillId="0" borderId="10" xfId="53" applyFont="1" applyBorder="1" applyAlignment="1" applyProtection="1">
      <alignment horizontal="centerContinuous" vertical="center"/>
      <protection/>
    </xf>
    <xf numFmtId="0" fontId="6" fillId="0" borderId="21" xfId="53" applyFont="1" applyBorder="1" applyAlignment="1" applyProtection="1">
      <alignment horizontal="centerContinuous" vertical="center"/>
      <protection/>
    </xf>
    <xf numFmtId="0" fontId="6" fillId="0" borderId="0" xfId="53" applyFont="1" applyAlignment="1" applyProtection="1">
      <alignment vertical="center"/>
      <protection/>
    </xf>
    <xf numFmtId="0" fontId="6" fillId="0" borderId="14" xfId="53" applyFont="1" applyBorder="1" applyAlignment="1" applyProtection="1">
      <alignment vertical="center"/>
      <protection/>
    </xf>
    <xf numFmtId="0" fontId="6" fillId="0" borderId="23" xfId="53" applyFont="1" applyBorder="1" applyAlignment="1" applyProtection="1">
      <alignment horizontal="centerContinuous" vertical="center"/>
      <protection/>
    </xf>
    <xf numFmtId="0" fontId="6" fillId="0" borderId="0" xfId="53" applyFont="1" applyAlignment="1" applyProtection="1">
      <alignment horizontal="centerContinuous" vertical="center"/>
      <protection/>
    </xf>
    <xf numFmtId="0" fontId="6" fillId="0" borderId="0" xfId="53" applyFont="1" applyBorder="1" applyAlignment="1" applyProtection="1">
      <alignment vertical="center"/>
      <protection/>
    </xf>
    <xf numFmtId="0" fontId="6" fillId="0" borderId="14" xfId="53" applyFont="1" applyBorder="1" applyAlignment="1" applyProtection="1">
      <alignment horizontal="center" vertical="center"/>
      <protection/>
    </xf>
    <xf numFmtId="0" fontId="6" fillId="0" borderId="18" xfId="53" applyFont="1" applyBorder="1" applyAlignment="1" applyProtection="1">
      <alignment horizontal="center" vertical="center"/>
      <protection/>
    </xf>
    <xf numFmtId="0" fontId="6" fillId="0" borderId="16" xfId="53" applyFont="1" applyBorder="1" applyAlignment="1" applyProtection="1">
      <alignment horizontal="centerContinuous" vertical="center"/>
      <protection/>
    </xf>
    <xf numFmtId="0" fontId="6" fillId="0" borderId="0" xfId="53" applyFont="1" applyBorder="1" applyAlignment="1" applyProtection="1" quotePrefix="1">
      <alignment vertical="center"/>
      <protection/>
    </xf>
    <xf numFmtId="195" fontId="6" fillId="0" borderId="14" xfId="53" applyNumberFormat="1" applyFont="1" applyBorder="1" applyAlignment="1" applyProtection="1" quotePrefix="1">
      <alignment horizontal="right" vertical="center"/>
      <protection/>
    </xf>
    <xf numFmtId="195" fontId="6" fillId="0" borderId="13" xfId="53" applyNumberFormat="1" applyFont="1" applyBorder="1" applyAlignment="1" applyProtection="1" quotePrefix="1">
      <alignment horizontal="right" vertical="center"/>
      <protection/>
    </xf>
    <xf numFmtId="0" fontId="6" fillId="0" borderId="0" xfId="53" applyFont="1" applyAlignment="1" applyProtection="1">
      <alignment vertical="center"/>
      <protection locked="0"/>
    </xf>
    <xf numFmtId="195" fontId="18" fillId="0" borderId="14" xfId="53" applyNumberFormat="1" applyFont="1" applyBorder="1" applyAlignment="1" applyProtection="1" quotePrefix="1">
      <alignment horizontal="right" vertical="center"/>
      <protection/>
    </xf>
    <xf numFmtId="195" fontId="18" fillId="0" borderId="13" xfId="53" applyNumberFormat="1" applyFont="1" applyBorder="1" applyAlignment="1" applyProtection="1" quotePrefix="1">
      <alignment horizontal="right" vertical="center"/>
      <protection/>
    </xf>
    <xf numFmtId="195" fontId="18" fillId="0" borderId="0" xfId="53" applyNumberFormat="1" applyFont="1" applyBorder="1" applyAlignment="1" applyProtection="1" quotePrefix="1">
      <alignment horizontal="right" vertical="center"/>
      <protection/>
    </xf>
    <xf numFmtId="0" fontId="18" fillId="0" borderId="0" xfId="53" applyFont="1" applyAlignment="1" applyProtection="1">
      <alignment vertical="center"/>
      <protection/>
    </xf>
    <xf numFmtId="195" fontId="6" fillId="0" borderId="0" xfId="53" applyNumberFormat="1" applyFont="1" applyBorder="1" applyAlignment="1" applyProtection="1">
      <alignment vertical="center"/>
      <protection/>
    </xf>
    <xf numFmtId="0" fontId="6" fillId="0" borderId="22" xfId="53" applyFont="1" applyBorder="1" applyAlignment="1" applyProtection="1">
      <alignment vertical="center"/>
      <protection/>
    </xf>
    <xf numFmtId="196" fontId="18" fillId="0" borderId="0" xfId="53" applyNumberFormat="1" applyFont="1" applyBorder="1" applyAlignment="1" applyProtection="1">
      <alignment horizontal="left" vertical="center"/>
      <protection locked="0"/>
    </xf>
    <xf numFmtId="0" fontId="18" fillId="0" borderId="13" xfId="53" applyFont="1" applyBorder="1" applyAlignment="1" applyProtection="1">
      <alignment vertical="center"/>
      <protection/>
    </xf>
    <xf numFmtId="195" fontId="18" fillId="0" borderId="0" xfId="53" applyNumberFormat="1" applyFont="1" applyAlignment="1" applyProtection="1">
      <alignment vertical="center"/>
      <protection locked="0"/>
    </xf>
    <xf numFmtId="0" fontId="18" fillId="0" borderId="0" xfId="53" applyFont="1" applyAlignment="1" applyProtection="1">
      <alignment vertical="center"/>
      <protection locked="0"/>
    </xf>
    <xf numFmtId="196" fontId="6" fillId="0" borderId="0" xfId="53" applyNumberFormat="1" applyFont="1" applyBorder="1" applyAlignment="1" applyProtection="1">
      <alignment horizontal="left" vertical="center"/>
      <protection locked="0"/>
    </xf>
    <xf numFmtId="0" fontId="6" fillId="0" borderId="13" xfId="53" applyFont="1" applyBorder="1" applyAlignment="1" applyProtection="1" quotePrefix="1">
      <alignment vertical="center"/>
      <protection/>
    </xf>
    <xf numFmtId="195" fontId="6" fillId="0" borderId="0" xfId="53" applyNumberFormat="1" applyFont="1" applyBorder="1" applyAlignment="1" applyProtection="1" quotePrefix="1">
      <alignment horizontal="right" vertical="center"/>
      <protection/>
    </xf>
    <xf numFmtId="197" fontId="6" fillId="0" borderId="13" xfId="53" applyNumberFormat="1" applyFont="1" applyBorder="1" applyAlignment="1" applyProtection="1">
      <alignment vertical="center"/>
      <protection locked="0"/>
    </xf>
    <xf numFmtId="197" fontId="6" fillId="0" borderId="0" xfId="53" applyNumberFormat="1" applyFont="1" applyBorder="1" applyAlignment="1" applyProtection="1">
      <alignment vertical="center"/>
      <protection locked="0"/>
    </xf>
    <xf numFmtId="199" fontId="18" fillId="0" borderId="0" xfId="53" applyNumberFormat="1" applyFont="1" applyAlignment="1" applyProtection="1">
      <alignment vertical="center"/>
      <protection locked="0"/>
    </xf>
    <xf numFmtId="195" fontId="6" fillId="0" borderId="14" xfId="53" applyNumberFormat="1" applyFont="1" applyBorder="1" applyAlignment="1" applyProtection="1">
      <alignment vertical="center"/>
      <protection/>
    </xf>
    <xf numFmtId="198" fontId="22" fillId="0" borderId="0" xfId="53" applyNumberFormat="1" applyFont="1" applyBorder="1" applyAlignment="1" applyProtection="1">
      <alignment vertical="center"/>
      <protection/>
    </xf>
    <xf numFmtId="0" fontId="11" fillId="0" borderId="0" xfId="53" applyFont="1" applyBorder="1" applyAlignment="1" applyProtection="1">
      <alignment vertical="center"/>
      <protection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17" xfId="0" applyFont="1" applyBorder="1" applyAlignment="1" applyProtection="1">
      <alignment horizontal="center" vertical="center"/>
      <protection locked="0"/>
    </xf>
    <xf numFmtId="198" fontId="22" fillId="0" borderId="15" xfId="53" applyNumberFormat="1" applyFont="1" applyBorder="1" applyAlignment="1" applyProtection="1">
      <alignment vertical="center"/>
      <protection/>
    </xf>
    <xf numFmtId="3" fontId="17" fillId="0" borderId="0" xfId="55" applyNumberFormat="1" applyFont="1">
      <alignment/>
      <protection/>
    </xf>
    <xf numFmtId="195" fontId="6" fillId="0" borderId="14" xfId="53" applyNumberFormat="1" applyFont="1" applyFill="1" applyBorder="1" applyAlignment="1" applyProtection="1">
      <alignment vertical="center"/>
      <protection/>
    </xf>
    <xf numFmtId="195" fontId="2" fillId="0" borderId="0" xfId="53" applyNumberFormat="1" applyFont="1" applyFill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183" fontId="1" fillId="0" borderId="0" xfId="0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8" fontId="4" fillId="0" borderId="0" xfId="57" applyNumberFormat="1" applyFont="1" applyFill="1">
      <alignment/>
      <protection/>
    </xf>
    <xf numFmtId="188" fontId="1" fillId="0" borderId="0" xfId="56" applyNumberFormat="1" applyFont="1" applyFill="1">
      <alignment/>
      <protection/>
    </xf>
    <xf numFmtId="196" fontId="6" fillId="0" borderId="0" xfId="53" applyNumberFormat="1" applyFont="1" applyFill="1" applyBorder="1" applyAlignment="1" applyProtection="1">
      <alignment vertical="center"/>
      <protection/>
    </xf>
    <xf numFmtId="196" fontId="6" fillId="0" borderId="0" xfId="53" applyNumberFormat="1" applyFont="1" applyFill="1" applyBorder="1" applyAlignment="1" applyProtection="1">
      <alignment horizontal="left" vertical="center"/>
      <protection/>
    </xf>
    <xf numFmtId="187" fontId="4" fillId="0" borderId="0" xfId="56" applyNumberFormat="1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209" fontId="4" fillId="0" borderId="0" xfId="56" applyNumberFormat="1" applyFont="1" applyFill="1" applyBorder="1" applyAlignment="1">
      <alignment horizontal="right"/>
      <protection/>
    </xf>
    <xf numFmtId="189" fontId="4" fillId="0" borderId="0" xfId="57" applyNumberFormat="1" applyFont="1" applyFill="1" applyProtection="1">
      <alignment/>
      <protection locked="0"/>
    </xf>
    <xf numFmtId="188" fontId="4" fillId="0" borderId="0" xfId="56" applyNumberFormat="1" applyFont="1" applyFill="1" applyBorder="1" applyAlignment="1">
      <alignment horizontal="right"/>
      <protection/>
    </xf>
    <xf numFmtId="188" fontId="4" fillId="0" borderId="0" xfId="56" applyNumberFormat="1" applyFont="1" applyFill="1">
      <alignment/>
      <protection/>
    </xf>
    <xf numFmtId="187" fontId="1" fillId="0" borderId="0" xfId="56" applyNumberFormat="1" applyFont="1" applyFill="1" applyBorder="1" applyAlignment="1" quotePrefix="1">
      <alignment horizontal="left"/>
      <protection/>
    </xf>
    <xf numFmtId="0" fontId="1" fillId="0" borderId="13" xfId="56" applyFont="1" applyFill="1" applyBorder="1" applyAlignment="1" quotePrefix="1">
      <alignment horizontal="left"/>
      <protection/>
    </xf>
    <xf numFmtId="209" fontId="1" fillId="0" borderId="0" xfId="56" applyNumberFormat="1" applyFont="1" applyFill="1">
      <alignment/>
      <protection/>
    </xf>
    <xf numFmtId="189" fontId="1" fillId="0" borderId="0" xfId="57" applyNumberFormat="1" applyFont="1" applyFill="1" applyProtection="1">
      <alignment/>
      <protection locked="0"/>
    </xf>
    <xf numFmtId="209" fontId="1" fillId="0" borderId="0" xfId="56" applyNumberFormat="1" applyFont="1" applyFill="1" applyAlignment="1">
      <alignment/>
      <protection/>
    </xf>
    <xf numFmtId="187" fontId="1" fillId="0" borderId="0" xfId="57" applyNumberFormat="1" applyFont="1" applyFill="1" applyBorder="1">
      <alignment/>
      <protection/>
    </xf>
    <xf numFmtId="0" fontId="1" fillId="0" borderId="13" xfId="56" applyFont="1" applyFill="1" applyBorder="1">
      <alignment/>
      <protection/>
    </xf>
    <xf numFmtId="209" fontId="23" fillId="0" borderId="0" xfId="56" applyNumberFormat="1" applyFont="1" applyFill="1">
      <alignment/>
      <protection/>
    </xf>
    <xf numFmtId="190" fontId="23" fillId="0" borderId="0" xfId="56" applyNumberFormat="1" applyFont="1" applyFill="1">
      <alignment/>
      <protection/>
    </xf>
    <xf numFmtId="186" fontId="23" fillId="0" borderId="0" xfId="56" applyNumberFormat="1" applyFont="1" applyFill="1">
      <alignment/>
      <protection/>
    </xf>
    <xf numFmtId="0" fontId="23" fillId="0" borderId="0" xfId="56" applyFont="1" applyFill="1">
      <alignment/>
      <protection/>
    </xf>
    <xf numFmtId="171" fontId="23" fillId="0" borderId="0" xfId="56" applyNumberFormat="1" applyFont="1" applyFill="1">
      <alignment/>
      <protection/>
    </xf>
    <xf numFmtId="187" fontId="4" fillId="0" borderId="0" xfId="57" applyNumberFormat="1" applyFont="1" applyFill="1" applyBorder="1">
      <alignment/>
      <protection/>
    </xf>
    <xf numFmtId="0" fontId="4" fillId="0" borderId="13" xfId="56" applyFont="1" applyFill="1" applyBorder="1">
      <alignment/>
      <protection/>
    </xf>
    <xf numFmtId="209" fontId="4" fillId="0" borderId="0" xfId="56" applyNumberFormat="1" applyFont="1" applyFill="1">
      <alignment/>
      <protection/>
    </xf>
    <xf numFmtId="187" fontId="1" fillId="0" borderId="0" xfId="56" applyNumberFormat="1" applyFont="1" applyFill="1" applyBorder="1">
      <alignment/>
      <protection/>
    </xf>
    <xf numFmtId="0" fontId="1" fillId="0" borderId="0" xfId="56" applyFont="1" applyFill="1" applyBorder="1">
      <alignment/>
      <protection/>
    </xf>
    <xf numFmtId="188" fontId="24" fillId="0" borderId="0" xfId="56" applyNumberFormat="1" applyFont="1" applyFill="1">
      <alignment/>
      <protection/>
    </xf>
    <xf numFmtId="0" fontId="4" fillId="0" borderId="0" xfId="56" applyFont="1" applyFill="1" applyBorder="1" applyAlignment="1" quotePrefix="1">
      <alignment horizontal="right"/>
      <protection/>
    </xf>
    <xf numFmtId="0" fontId="4" fillId="0" borderId="13" xfId="56" applyFont="1" applyFill="1" applyBorder="1" applyAlignment="1" quotePrefix="1">
      <alignment horizontal="right"/>
      <protection/>
    </xf>
    <xf numFmtId="0" fontId="1" fillId="0" borderId="0" xfId="56" applyFont="1" applyFill="1" applyBorder="1" applyAlignment="1" quotePrefix="1">
      <alignment horizontal="right"/>
      <protection/>
    </xf>
    <xf numFmtId="0" fontId="1" fillId="0" borderId="13" xfId="56" applyFont="1" applyFill="1" applyBorder="1" applyAlignment="1" quotePrefix="1">
      <alignment horizontal="right"/>
      <protection/>
    </xf>
    <xf numFmtId="189" fontId="1" fillId="0" borderId="0" xfId="56" applyNumberFormat="1" applyFont="1" applyFill="1">
      <alignment/>
      <protection/>
    </xf>
    <xf numFmtId="0" fontId="1" fillId="0" borderId="0" xfId="57" applyFont="1" applyFill="1" applyBorder="1">
      <alignment/>
      <protection/>
    </xf>
    <xf numFmtId="0" fontId="1" fillId="0" borderId="0" xfId="57" applyFont="1" applyFill="1">
      <alignment/>
      <protection/>
    </xf>
    <xf numFmtId="190" fontId="1" fillId="0" borderId="0" xfId="57" applyNumberFormat="1" applyFont="1" applyFill="1" applyAlignment="1">
      <alignment horizontal="centerContinuous"/>
      <protection/>
    </xf>
    <xf numFmtId="186" fontId="1" fillId="0" borderId="0" xfId="57" applyNumberFormat="1" applyFont="1" applyFill="1" applyAlignment="1">
      <alignment horizontal="centerContinuous"/>
      <protection/>
    </xf>
    <xf numFmtId="0" fontId="1" fillId="0" borderId="0" xfId="57" applyFont="1" applyFill="1" applyAlignment="1">
      <alignment horizontal="centerContinuous"/>
      <protection/>
    </xf>
    <xf numFmtId="0" fontId="4" fillId="0" borderId="0" xfId="57" applyFont="1" applyFill="1" applyBorder="1" applyAlignment="1">
      <alignment horizontal="center"/>
      <protection/>
    </xf>
    <xf numFmtId="190" fontId="1" fillId="0" borderId="0" xfId="57" applyNumberFormat="1" applyFont="1" applyFill="1">
      <alignment/>
      <protection/>
    </xf>
    <xf numFmtId="186" fontId="1" fillId="0" borderId="0" xfId="57" applyNumberFormat="1" applyFont="1" applyFill="1">
      <alignment/>
      <protection/>
    </xf>
    <xf numFmtId="0" fontId="1" fillId="0" borderId="13" xfId="57" applyFont="1" applyFill="1" applyBorder="1" applyAlignment="1" quotePrefix="1">
      <alignment horizontal="left"/>
      <protection/>
    </xf>
    <xf numFmtId="209" fontId="4" fillId="0" borderId="0" xfId="57" applyNumberFormat="1" applyFont="1" applyFill="1">
      <alignment/>
      <protection/>
    </xf>
    <xf numFmtId="188" fontId="4" fillId="0" borderId="0" xfId="57" applyNumberFormat="1" applyFont="1" applyFill="1" applyProtection="1">
      <alignment/>
      <protection locked="0"/>
    </xf>
    <xf numFmtId="187" fontId="1" fillId="0" borderId="0" xfId="57" applyNumberFormat="1" applyFont="1" applyFill="1" applyBorder="1" applyAlignment="1" quotePrefix="1">
      <alignment horizontal="left"/>
      <protection/>
    </xf>
    <xf numFmtId="209" fontId="1" fillId="0" borderId="0" xfId="57" applyNumberFormat="1" applyFont="1" applyFill="1">
      <alignment/>
      <protection/>
    </xf>
    <xf numFmtId="188" fontId="1" fillId="0" borderId="0" xfId="57" applyNumberFormat="1" applyFont="1" applyFill="1" applyProtection="1">
      <alignment/>
      <protection locked="0"/>
    </xf>
    <xf numFmtId="209" fontId="23" fillId="0" borderId="0" xfId="57" applyNumberFormat="1" applyFont="1" applyFill="1">
      <alignment/>
      <protection/>
    </xf>
    <xf numFmtId="190" fontId="23" fillId="0" borderId="0" xfId="57" applyNumberFormat="1" applyFont="1" applyFill="1" applyProtection="1">
      <alignment/>
      <protection locked="0"/>
    </xf>
    <xf numFmtId="186" fontId="23" fillId="0" borderId="0" xfId="57" applyNumberFormat="1" applyFont="1" applyFill="1" applyProtection="1">
      <alignment/>
      <protection locked="0"/>
    </xf>
    <xf numFmtId="171" fontId="1" fillId="0" borderId="0" xfId="56" applyNumberFormat="1" applyFont="1" applyFill="1">
      <alignment/>
      <protection/>
    </xf>
    <xf numFmtId="0" fontId="23" fillId="0" borderId="0" xfId="57" applyFont="1" applyFill="1">
      <alignment/>
      <protection/>
    </xf>
    <xf numFmtId="171" fontId="23" fillId="0" borderId="0" xfId="57" applyNumberFormat="1" applyFont="1" applyFill="1">
      <alignment/>
      <protection/>
    </xf>
    <xf numFmtId="0" fontId="4" fillId="0" borderId="0" xfId="57" applyFont="1" applyFill="1" applyBorder="1" applyAlignment="1">
      <alignment horizontal="right"/>
      <protection/>
    </xf>
    <xf numFmtId="0" fontId="1" fillId="0" borderId="0" xfId="57" applyFont="1" applyFill="1" applyBorder="1" applyAlignment="1" quotePrefix="1">
      <alignment horizontal="left"/>
      <protection/>
    </xf>
    <xf numFmtId="193" fontId="4" fillId="0" borderId="0" xfId="57" applyNumberFormat="1" applyFont="1" applyFill="1">
      <alignment/>
      <protection/>
    </xf>
    <xf numFmtId="189" fontId="1" fillId="0" borderId="0" xfId="57" applyNumberFormat="1" applyFont="1" applyFill="1">
      <alignment/>
      <protection/>
    </xf>
    <xf numFmtId="193" fontId="1" fillId="0" borderId="0" xfId="57" applyNumberFormat="1" applyFont="1" applyFill="1">
      <alignment/>
      <protection/>
    </xf>
    <xf numFmtId="193" fontId="1" fillId="0" borderId="0" xfId="56" applyNumberFormat="1" applyFont="1" applyFill="1">
      <alignment/>
      <protection/>
    </xf>
    <xf numFmtId="208" fontId="1" fillId="0" borderId="0" xfId="57" applyNumberFormat="1" applyFont="1" applyFill="1" applyAlignment="1">
      <alignment horizontal="right"/>
      <protection/>
    </xf>
    <xf numFmtId="193" fontId="1" fillId="0" borderId="0" xfId="57" applyNumberFormat="1" applyFont="1" applyFill="1" applyAlignment="1">
      <alignment horizontal="right"/>
      <protection/>
    </xf>
    <xf numFmtId="209" fontId="1" fillId="0" borderId="0" xfId="57" applyNumberFormat="1" applyFont="1" applyFill="1" applyAlignment="1">
      <alignment horizontal="right"/>
      <protection/>
    </xf>
    <xf numFmtId="193" fontId="1" fillId="0" borderId="0" xfId="56" applyNumberFormat="1" applyFont="1" applyFill="1" applyAlignment="1" quotePrefix="1">
      <alignment horizontal="right"/>
      <protection/>
    </xf>
    <xf numFmtId="193" fontId="1" fillId="0" borderId="0" xfId="56" applyNumberFormat="1" applyFont="1" applyFill="1" applyAlignment="1">
      <alignment horizontal="right"/>
      <protection/>
    </xf>
    <xf numFmtId="190" fontId="23" fillId="0" borderId="0" xfId="57" applyNumberFormat="1" applyFont="1" applyFill="1">
      <alignment/>
      <protection/>
    </xf>
    <xf numFmtId="193" fontId="23" fillId="0" borderId="0" xfId="57" applyNumberFormat="1" applyFont="1" applyFill="1">
      <alignment/>
      <protection/>
    </xf>
    <xf numFmtId="193" fontId="4" fillId="0" borderId="0" xfId="56" applyNumberFormat="1" applyFont="1" applyFill="1">
      <alignment/>
      <protection/>
    </xf>
    <xf numFmtId="189" fontId="4" fillId="0" borderId="0" xfId="57" applyNumberFormat="1" applyFont="1" applyFill="1">
      <alignment/>
      <protection/>
    </xf>
    <xf numFmtId="0" fontId="6" fillId="0" borderId="0" xfId="57" applyFont="1" applyFill="1" applyBorder="1">
      <alignment/>
      <protection/>
    </xf>
    <xf numFmtId="0" fontId="17" fillId="0" borderId="0" xfId="57" applyFont="1" applyFill="1" applyBorder="1" applyAlignment="1" quotePrefix="1">
      <alignment horizontal="left"/>
      <protection/>
    </xf>
    <xf numFmtId="0" fontId="6" fillId="0" borderId="0" xfId="57" applyFont="1" applyFill="1">
      <alignment/>
      <protection/>
    </xf>
    <xf numFmtId="0" fontId="8" fillId="0" borderId="0" xfId="57" applyFont="1" applyFill="1" applyBorder="1" applyAlignment="1">
      <alignment/>
      <protection/>
    </xf>
    <xf numFmtId="0" fontId="10" fillId="0" borderId="0" xfId="0" applyFont="1" applyFill="1" applyAlignment="1">
      <alignment/>
    </xf>
    <xf numFmtId="0" fontId="6" fillId="0" borderId="0" xfId="56" applyFont="1" applyFill="1">
      <alignment/>
      <protection/>
    </xf>
    <xf numFmtId="0" fontId="6" fillId="0" borderId="0" xfId="53" applyFont="1" applyFill="1" applyAlignment="1" applyProtection="1" quotePrefix="1">
      <alignment vertical="center"/>
      <protection/>
    </xf>
    <xf numFmtId="197" fontId="6" fillId="0" borderId="14" xfId="53" applyNumberFormat="1" applyFont="1" applyFill="1" applyBorder="1" applyAlignment="1" applyProtection="1">
      <alignment vertical="center"/>
      <protection/>
    </xf>
    <xf numFmtId="197" fontId="6" fillId="0" borderId="14" xfId="53" applyNumberFormat="1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vertical="center"/>
      <protection/>
    </xf>
    <xf numFmtId="196" fontId="18" fillId="0" borderId="0" xfId="53" applyNumberFormat="1" applyFont="1" applyFill="1" applyBorder="1" applyAlignment="1" applyProtection="1">
      <alignment horizontal="left" vertical="center"/>
      <protection locked="0"/>
    </xf>
    <xf numFmtId="0" fontId="18" fillId="0" borderId="13" xfId="53" applyFont="1" applyFill="1" applyBorder="1" applyAlignment="1" applyProtection="1">
      <alignment vertical="center"/>
      <protection locked="0"/>
    </xf>
    <xf numFmtId="195" fontId="18" fillId="0" borderId="14" xfId="53" applyNumberFormat="1" applyFont="1" applyFill="1" applyBorder="1" applyAlignment="1" applyProtection="1" quotePrefix="1">
      <alignment horizontal="right" vertical="center"/>
      <protection/>
    </xf>
    <xf numFmtId="0" fontId="6" fillId="0" borderId="0" xfId="53" applyFont="1" applyFill="1" applyBorder="1" applyAlignment="1" applyProtection="1" quotePrefix="1">
      <alignment vertical="center"/>
      <protection/>
    </xf>
    <xf numFmtId="196" fontId="6" fillId="0" borderId="0" xfId="53" applyNumberFormat="1" applyFont="1" applyFill="1" applyBorder="1" applyAlignment="1" applyProtection="1">
      <alignment horizontal="left" vertical="center"/>
      <protection locked="0"/>
    </xf>
    <xf numFmtId="0" fontId="18" fillId="0" borderId="13" xfId="53" applyFont="1" applyFill="1" applyBorder="1" applyAlignment="1" applyProtection="1" quotePrefix="1">
      <alignment vertical="center"/>
      <protection/>
    </xf>
    <xf numFmtId="195" fontId="6" fillId="0" borderId="14" xfId="53" applyNumberFormat="1" applyFont="1" applyFill="1" applyBorder="1" applyAlignment="1" applyProtection="1" quotePrefix="1">
      <alignment horizontal="right" vertical="center"/>
      <protection/>
    </xf>
    <xf numFmtId="0" fontId="18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 quotePrefix="1">
      <alignment horizontal="left" vertical="center"/>
      <protection/>
    </xf>
    <xf numFmtId="0" fontId="6" fillId="0" borderId="0" xfId="53" applyFont="1" applyFill="1" applyBorder="1" applyAlignment="1" applyProtection="1">
      <alignment vertical="center"/>
      <protection locked="0"/>
    </xf>
    <xf numFmtId="196" fontId="6" fillId="0" borderId="0" xfId="53" applyNumberFormat="1" applyFont="1" applyFill="1" applyBorder="1" applyAlignment="1" applyProtection="1">
      <alignment horizontal="left" vertical="center" indent="1"/>
      <protection/>
    </xf>
    <xf numFmtId="198" fontId="22" fillId="0" borderId="14" xfId="53" applyNumberFormat="1" applyFont="1" applyFill="1" applyBorder="1" applyAlignment="1" applyProtection="1">
      <alignment vertical="center"/>
      <protection/>
    </xf>
    <xf numFmtId="196" fontId="2" fillId="0" borderId="0" xfId="53" applyNumberFormat="1" applyFont="1" applyFill="1" applyBorder="1" applyAlignment="1" applyProtection="1">
      <alignment horizontal="left" vertical="center"/>
      <protection/>
    </xf>
    <xf numFmtId="0" fontId="2" fillId="0" borderId="0" xfId="53" applyFont="1" applyFill="1" applyAlignment="1" applyProtection="1" quotePrefix="1">
      <alignment vertical="center"/>
      <protection/>
    </xf>
    <xf numFmtId="198" fontId="20" fillId="0" borderId="0" xfId="53" applyNumberFormat="1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 applyProtection="1">
      <alignment horizontal="left" vertical="center"/>
      <protection/>
    </xf>
    <xf numFmtId="0" fontId="20" fillId="0" borderId="0" xfId="53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 applyProtection="1">
      <alignment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horizontal="centerContinuous" vertical="center"/>
      <protection/>
    </xf>
    <xf numFmtId="0" fontId="2" fillId="0" borderId="0" xfId="53" applyFont="1" applyFill="1" applyAlignment="1">
      <alignment horizontal="centerContinuous"/>
      <protection/>
    </xf>
    <xf numFmtId="0" fontId="2" fillId="0" borderId="0" xfId="53" applyFont="1" applyFill="1" applyAlignment="1" applyProtection="1" quotePrefix="1">
      <alignment horizontal="centerContinuous" vertic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Fill="1" applyAlignment="1" applyProtection="1">
      <alignment horizontal="right" vertical="center"/>
      <protection/>
    </xf>
    <xf numFmtId="0" fontId="1" fillId="0" borderId="0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194" fontId="1" fillId="0" borderId="0" xfId="53" applyNumberFormat="1" applyFont="1" applyFill="1" applyBorder="1" applyAlignment="1" applyProtection="1" quotePrefix="1">
      <alignment horizontal="right" vertical="center"/>
      <protection/>
    </xf>
    <xf numFmtId="0" fontId="1" fillId="0" borderId="0" xfId="54" applyFont="1" applyFill="1" applyAlignment="1" applyProtection="1">
      <alignment vertical="center"/>
      <protection/>
    </xf>
    <xf numFmtId="0" fontId="1" fillId="0" borderId="13" xfId="54" applyFont="1" applyFill="1" applyBorder="1" applyAlignment="1" applyProtection="1">
      <alignment vertical="center"/>
      <protection/>
    </xf>
    <xf numFmtId="193" fontId="1" fillId="0" borderId="0" xfId="54" applyNumberFormat="1" applyFont="1" applyFill="1" applyAlignment="1">
      <alignment vertical="center"/>
      <protection/>
    </xf>
    <xf numFmtId="206" fontId="1" fillId="0" borderId="0" xfId="54" applyNumberFormat="1" applyFont="1" applyFill="1" applyAlignment="1">
      <alignment vertical="center"/>
      <protection/>
    </xf>
    <xf numFmtId="205" fontId="7" fillId="0" borderId="0" xfId="54" applyNumberFormat="1" applyFont="1" applyFill="1" applyAlignment="1" applyProtection="1">
      <alignment vertical="center"/>
      <protection/>
    </xf>
    <xf numFmtId="0" fontId="1" fillId="0" borderId="0" xfId="54" applyFont="1" applyFill="1" applyAlignment="1">
      <alignment vertical="center"/>
      <protection/>
    </xf>
    <xf numFmtId="196" fontId="1" fillId="0" borderId="0" xfId="54" applyNumberFormat="1" applyFont="1" applyFill="1" applyAlignment="1" applyProtection="1">
      <alignment horizontal="centerContinuous" vertical="center"/>
      <protection/>
    </xf>
    <xf numFmtId="0" fontId="4" fillId="0" borderId="0" xfId="54" applyFont="1" applyFill="1" applyAlignment="1" applyProtection="1">
      <alignment horizontal="right" vertical="center"/>
      <protection/>
    </xf>
    <xf numFmtId="0" fontId="4" fillId="0" borderId="13" xfId="54" applyFont="1" applyFill="1" applyBorder="1" applyAlignment="1" applyProtection="1">
      <alignment vertical="center"/>
      <protection/>
    </xf>
    <xf numFmtId="193" fontId="4" fillId="0" borderId="0" xfId="54" applyNumberFormat="1" applyFont="1" applyFill="1" applyAlignment="1">
      <alignment vertical="center"/>
      <protection/>
    </xf>
    <xf numFmtId="206" fontId="4" fillId="0" borderId="0" xfId="54" applyNumberFormat="1" applyFont="1" applyFill="1" applyAlignment="1">
      <alignment vertical="center"/>
      <protection/>
    </xf>
    <xf numFmtId="205" fontId="9" fillId="0" borderId="0" xfId="54" applyNumberFormat="1" applyFont="1" applyFill="1" applyAlignment="1" applyProtection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0" fontId="4" fillId="0" borderId="0" xfId="54" applyFont="1" applyFill="1" applyBorder="1" applyAlignment="1" applyProtection="1">
      <alignment vertical="center"/>
      <protection/>
    </xf>
    <xf numFmtId="206" fontId="7" fillId="0" borderId="0" xfId="54" applyNumberFormat="1" applyFont="1" applyFill="1" applyBorder="1" applyAlignment="1" applyProtection="1">
      <alignment vertical="center"/>
      <protection/>
    </xf>
    <xf numFmtId="0" fontId="8" fillId="0" borderId="0" xfId="54" applyFont="1" applyFill="1" applyAlignment="1" applyProtection="1">
      <alignment vertical="center"/>
      <protection/>
    </xf>
    <xf numFmtId="0" fontId="17" fillId="0" borderId="0" xfId="54" applyFont="1" applyFill="1" applyAlignment="1">
      <alignment vertical="center"/>
      <protection/>
    </xf>
    <xf numFmtId="0" fontId="17" fillId="0" borderId="0" xfId="54" applyFill="1" applyAlignment="1">
      <alignment vertical="center" wrapText="1"/>
      <protection/>
    </xf>
    <xf numFmtId="0" fontId="18" fillId="0" borderId="0" xfId="54" applyFont="1" applyFill="1" applyAlignment="1" applyProtection="1">
      <alignment horizontal="centerContinuous" vertical="center"/>
      <protection/>
    </xf>
    <xf numFmtId="0" fontId="6" fillId="0" borderId="0" xfId="54" applyFont="1" applyFill="1" applyAlignment="1" applyProtection="1">
      <alignment horizontal="centerContinuous" vertical="center"/>
      <protection/>
    </xf>
    <xf numFmtId="0" fontId="6" fillId="0" borderId="0" xfId="54" applyFont="1" applyFill="1" applyAlignment="1" applyProtection="1">
      <alignment horizontal="center" vertical="center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8" fillId="0" borderId="0" xfId="54" applyFont="1" applyFill="1" applyAlignment="1" applyProtection="1">
      <alignment horizontal="centerContinuous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2" xfId="56" applyFont="1" applyBorder="1" applyAlignment="1">
      <alignment horizontal="center" vertical="center"/>
      <protection/>
    </xf>
    <xf numFmtId="0" fontId="1" fillId="0" borderId="19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1" fillId="0" borderId="13" xfId="56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186" fontId="1" fillId="0" borderId="18" xfId="56" applyNumberFormat="1" applyFont="1" applyBorder="1" applyAlignment="1">
      <alignment horizontal="center" vertical="center" wrapText="1"/>
      <protection/>
    </xf>
    <xf numFmtId="186" fontId="1" fillId="0" borderId="14" xfId="56" applyNumberFormat="1" applyFont="1" applyBorder="1" applyAlignment="1">
      <alignment horizontal="center" vertical="center" wrapText="1"/>
      <protection/>
    </xf>
    <xf numFmtId="186" fontId="1" fillId="0" borderId="22" xfId="56" applyNumberFormat="1" applyFont="1" applyBorder="1" applyAlignment="1">
      <alignment horizontal="center" vertical="center" wrapText="1"/>
      <protection/>
    </xf>
    <xf numFmtId="0" fontId="1" fillId="0" borderId="18" xfId="56" applyFont="1" applyBorder="1" applyAlignment="1">
      <alignment horizontal="center" vertical="center" wrapText="1"/>
      <protection/>
    </xf>
    <xf numFmtId="0" fontId="1" fillId="0" borderId="14" xfId="56" applyFont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0" fontId="1" fillId="0" borderId="23" xfId="56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21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 vertical="top" wrapText="1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186" fontId="1" fillId="0" borderId="18" xfId="57" applyNumberFormat="1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11" xfId="56" applyFont="1" applyBorder="1" applyAlignment="1">
      <alignment horizontal="center" vertical="center"/>
      <protection/>
    </xf>
    <xf numFmtId="0" fontId="4" fillId="0" borderId="0" xfId="54" applyFont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/>
      <protection/>
    </xf>
    <xf numFmtId="0" fontId="5" fillId="0" borderId="0" xfId="54" applyFont="1" applyAlignment="1" applyProtection="1">
      <alignment horizontal="center" vertical="center"/>
      <protection/>
    </xf>
    <xf numFmtId="0" fontId="1" fillId="0" borderId="10" xfId="54" applyFont="1" applyBorder="1" applyAlignment="1" applyProtection="1">
      <alignment horizontal="center" vertical="center"/>
      <protection/>
    </xf>
    <xf numFmtId="0" fontId="1" fillId="0" borderId="2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23" xfId="54" applyFont="1" applyBorder="1" applyAlignment="1" applyProtection="1">
      <alignment horizontal="center" vertical="center" wrapText="1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1" fillId="0" borderId="15" xfId="54" applyFont="1" applyBorder="1" applyAlignment="1" applyProtection="1">
      <alignment horizontal="center" vertical="center"/>
      <protection/>
    </xf>
    <xf numFmtId="0" fontId="1" fillId="0" borderId="0" xfId="54" applyFont="1" applyBorder="1" applyAlignment="1" applyProtection="1">
      <alignment horizontal="center" vertical="center"/>
      <protection/>
    </xf>
    <xf numFmtId="0" fontId="1" fillId="0" borderId="24" xfId="54" applyFont="1" applyBorder="1" applyAlignment="1" applyProtection="1">
      <alignment horizontal="center" vertical="center"/>
      <protection/>
    </xf>
    <xf numFmtId="0" fontId="1" fillId="0" borderId="16" xfId="54" applyFont="1" applyBorder="1" applyAlignment="1" applyProtection="1">
      <alignment horizontal="center" vertical="center"/>
      <protection/>
    </xf>
    <xf numFmtId="0" fontId="1" fillId="0" borderId="18" xfId="54" applyFont="1" applyBorder="1" applyAlignment="1" applyProtection="1">
      <alignment horizontal="center" vertical="center"/>
      <protection/>
    </xf>
    <xf numFmtId="0" fontId="1" fillId="0" borderId="22" xfId="54" applyFont="1" applyBorder="1" applyAlignment="1" applyProtection="1">
      <alignment horizontal="center" vertical="center"/>
      <protection/>
    </xf>
    <xf numFmtId="0" fontId="1" fillId="0" borderId="14" xfId="54" applyFont="1" applyBorder="1" applyAlignment="1" applyProtection="1">
      <alignment horizontal="center" vertical="center"/>
      <protection/>
    </xf>
    <xf numFmtId="196" fontId="18" fillId="0" borderId="0" xfId="53" applyNumberFormat="1" applyFont="1" applyFill="1" applyBorder="1" applyAlignment="1" applyProtection="1">
      <alignment horizontal="left" vertical="center"/>
      <protection/>
    </xf>
    <xf numFmtId="196" fontId="6" fillId="0" borderId="0" xfId="53" applyNumberFormat="1" applyFont="1" applyFill="1" applyBorder="1" applyAlignment="1" applyProtection="1">
      <alignment vertical="center"/>
      <protection/>
    </xf>
    <xf numFmtId="196" fontId="6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horizontal="center" vertical="center"/>
      <protection locked="0"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6" fillId="0" borderId="16" xfId="53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center" vertical="center"/>
      <protection/>
    </xf>
    <xf numFmtId="0" fontId="6" fillId="0" borderId="18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22" xfId="53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vertical="center"/>
      <protection/>
    </xf>
    <xf numFmtId="0" fontId="6" fillId="0" borderId="23" xfId="53" applyFont="1" applyBorder="1" applyAlignment="1" applyProtection="1">
      <alignment horizontal="center" vertical="center"/>
      <protection/>
    </xf>
    <xf numFmtId="0" fontId="6" fillId="0" borderId="24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vertical="center"/>
      <protection/>
    </xf>
    <xf numFmtId="0" fontId="18" fillId="0" borderId="0" xfId="53" applyFont="1" applyFill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6" fillId="0" borderId="12" xfId="53" applyFont="1" applyBorder="1" applyAlignment="1" applyProtection="1">
      <alignment horizontal="center" vertical="center" wrapText="1"/>
      <protection/>
    </xf>
    <xf numFmtId="0" fontId="6" fillId="0" borderId="12" xfId="53" applyFont="1" applyBorder="1" applyAlignment="1" applyProtection="1">
      <alignment horizontal="center" vertical="center"/>
      <protection/>
    </xf>
    <xf numFmtId="0" fontId="6" fillId="0" borderId="19" xfId="53" applyFont="1" applyBorder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horizontal="center" vertical="center"/>
      <protection/>
    </xf>
    <xf numFmtId="0" fontId="6" fillId="0" borderId="13" xfId="53" applyFont="1" applyBorder="1" applyAlignment="1" applyProtection="1">
      <alignment horizontal="center" vertical="center"/>
      <protection/>
    </xf>
    <xf numFmtId="0" fontId="6" fillId="0" borderId="16" xfId="53" applyFont="1" applyBorder="1" applyAlignment="1" applyProtection="1">
      <alignment horizontal="center" vertical="center"/>
      <protection/>
    </xf>
    <xf numFmtId="0" fontId="6" fillId="0" borderId="20" xfId="53" applyFont="1" applyBorder="1" applyAlignment="1" applyProtection="1">
      <alignment horizontal="center" vertical="center"/>
      <protection/>
    </xf>
    <xf numFmtId="0" fontId="6" fillId="0" borderId="10" xfId="53" applyFont="1" applyBorder="1" applyAlignment="1" applyProtection="1">
      <alignment horizontal="center"/>
      <protection/>
    </xf>
    <xf numFmtId="0" fontId="6" fillId="0" borderId="21" xfId="53" applyFont="1" applyBorder="1" applyAlignment="1" applyProtection="1">
      <alignment horizontal="center"/>
      <protection/>
    </xf>
    <xf numFmtId="0" fontId="6" fillId="0" borderId="10" xfId="53" applyFont="1" applyBorder="1" applyAlignment="1" applyProtection="1">
      <alignment horizontal="center" vertical="center"/>
      <protection/>
    </xf>
    <xf numFmtId="0" fontId="6" fillId="0" borderId="21" xfId="53" applyFont="1" applyBorder="1" applyAlignment="1" applyProtection="1">
      <alignment horizontal="center" vertical="center"/>
      <protection/>
    </xf>
    <xf numFmtId="0" fontId="6" fillId="0" borderId="18" xfId="53" applyFont="1" applyBorder="1" applyAlignment="1" applyProtection="1">
      <alignment horizontal="center" vertical="center"/>
      <protection/>
    </xf>
    <xf numFmtId="0" fontId="6" fillId="0" borderId="22" xfId="53" applyFont="1" applyBorder="1" applyAlignment="1" applyProtection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C II 5 StaBericht Weinbestand 2005" xfId="53"/>
    <cellStyle name="Standard_C II 5 Weinerzeugung in Bayern 2005" xfId="54"/>
    <cellStyle name="Standard_C II 5 Weinmosternte, endgültig 2005" xfId="55"/>
    <cellStyle name="Standard_Tabelle1" xfId="56"/>
    <cellStyle name="Standard_Tabelle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562475" y="762000"/>
          <a:ext cx="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19050</xdr:colOff>
      <xdr:row>14</xdr:row>
      <xdr:rowOff>0</xdr:rowOff>
    </xdr:to>
    <xdr:sp>
      <xdr:nvSpPr>
        <xdr:cNvPr id="2" name="Text 19"/>
        <xdr:cNvSpPr txBox="1">
          <a:spLocks noChangeArrowheads="1"/>
        </xdr:cNvSpPr>
      </xdr:nvSpPr>
      <xdr:spPr>
        <a:xfrm>
          <a:off x="0" y="2124075"/>
          <a:ext cx="19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68"/>
  <sheetViews>
    <sheetView tabSelected="1" zoomScaleSheetLayoutView="100" zoomScalePageLayoutView="0" workbookViewId="0" topLeftCell="A1">
      <selection activeCell="A10" sqref="A10:G10"/>
    </sheetView>
  </sheetViews>
  <sheetFormatPr defaultColWidth="11.00390625" defaultRowHeight="15.75"/>
  <cols>
    <col min="1" max="1" width="4.625" style="2" customWidth="1"/>
    <col min="2" max="2" width="29.50390625" style="2" customWidth="1"/>
    <col min="3" max="4" width="9.625" style="2" customWidth="1"/>
    <col min="5" max="5" width="9.625" style="1" customWidth="1"/>
    <col min="6" max="6" width="9.25390625" style="2" customWidth="1"/>
    <col min="7" max="7" width="8.625" style="2" customWidth="1"/>
    <col min="8" max="8" width="5.875" style="2" customWidth="1"/>
    <col min="9" max="9" width="8.875" style="2" customWidth="1"/>
    <col min="10" max="11" width="9.00390625" style="2" customWidth="1"/>
    <col min="12" max="12" width="8.375" style="2" customWidth="1"/>
    <col min="13" max="13" width="7.875" style="2" customWidth="1"/>
    <col min="14" max="14" width="9.00390625" style="2" customWidth="1"/>
    <col min="15" max="15" width="8.875" style="2" customWidth="1"/>
    <col min="16" max="16" width="9.00390625" style="2" customWidth="1"/>
    <col min="17" max="17" width="8.375" style="2" customWidth="1"/>
    <col min="18" max="18" width="7.875" style="2" customWidth="1"/>
    <col min="19" max="19" width="3.25390625" style="2" customWidth="1"/>
    <col min="20" max="16384" width="11.00390625" style="2" customWidth="1"/>
  </cols>
  <sheetData>
    <row r="1" spans="1:19" ht="15">
      <c r="A1" s="208">
        <v>6</v>
      </c>
      <c r="S1" s="1">
        <v>7</v>
      </c>
    </row>
    <row r="2" spans="7:9" ht="15">
      <c r="G2" s="3" t="s">
        <v>49</v>
      </c>
      <c r="H2" s="3"/>
      <c r="I2" s="48" t="s">
        <v>131</v>
      </c>
    </row>
    <row r="3" spans="1:19" ht="6.75" customHeight="1">
      <c r="A3" s="4"/>
      <c r="B3" s="5"/>
      <c r="C3" s="5"/>
      <c r="D3" s="5"/>
      <c r="E3" s="6"/>
      <c r="F3" s="7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 customHeight="1">
      <c r="A4" s="368" t="s">
        <v>0</v>
      </c>
      <c r="B4" s="357" t="s">
        <v>1</v>
      </c>
      <c r="C4" s="361" t="s">
        <v>2</v>
      </c>
      <c r="D4" s="362"/>
      <c r="E4" s="362"/>
      <c r="F4" s="362"/>
      <c r="G4" s="362"/>
      <c r="H4" s="11"/>
      <c r="I4" s="355" t="s">
        <v>47</v>
      </c>
      <c r="J4" s="355"/>
      <c r="K4" s="355"/>
      <c r="L4" s="355"/>
      <c r="M4" s="355"/>
      <c r="N4" s="355"/>
      <c r="O4" s="355"/>
      <c r="P4" s="355"/>
      <c r="Q4" s="355"/>
      <c r="R4" s="356"/>
      <c r="S4" s="365" t="s">
        <v>0</v>
      </c>
    </row>
    <row r="5" spans="1:19" ht="14.25" customHeight="1">
      <c r="A5" s="358"/>
      <c r="B5" s="358"/>
      <c r="C5" s="363"/>
      <c r="D5" s="364"/>
      <c r="E5" s="364"/>
      <c r="F5" s="364"/>
      <c r="G5" s="364"/>
      <c r="H5" s="11"/>
      <c r="I5" s="355" t="s">
        <v>121</v>
      </c>
      <c r="J5" s="355"/>
      <c r="K5" s="355"/>
      <c r="L5" s="355"/>
      <c r="M5" s="356"/>
      <c r="N5" s="355" t="s">
        <v>120</v>
      </c>
      <c r="O5" s="355"/>
      <c r="P5" s="355"/>
      <c r="Q5" s="355"/>
      <c r="R5" s="356"/>
      <c r="S5" s="366"/>
    </row>
    <row r="6" spans="1:19" ht="14.25" customHeight="1">
      <c r="A6" s="358"/>
      <c r="B6" s="358"/>
      <c r="C6" s="355" t="s">
        <v>39</v>
      </c>
      <c r="D6" s="355"/>
      <c r="E6" s="356"/>
      <c r="F6" s="365" t="s">
        <v>132</v>
      </c>
      <c r="G6" s="371"/>
      <c r="H6" s="24"/>
      <c r="I6" s="355" t="s">
        <v>39</v>
      </c>
      <c r="J6" s="355"/>
      <c r="K6" s="356"/>
      <c r="L6" s="365" t="s">
        <v>132</v>
      </c>
      <c r="M6" s="368"/>
      <c r="N6" s="355" t="s">
        <v>39</v>
      </c>
      <c r="O6" s="355"/>
      <c r="P6" s="356"/>
      <c r="Q6" s="365" t="s">
        <v>132</v>
      </c>
      <c r="R6" s="368"/>
      <c r="S6" s="367"/>
    </row>
    <row r="7" spans="1:19" ht="14.25" customHeight="1">
      <c r="A7" s="358"/>
      <c r="B7" s="358"/>
      <c r="C7" s="210">
        <v>2009</v>
      </c>
      <c r="D7" s="95">
        <v>2010</v>
      </c>
      <c r="E7" s="95">
        <v>2011</v>
      </c>
      <c r="F7" s="369"/>
      <c r="G7" s="372"/>
      <c r="H7" s="24"/>
      <c r="I7" s="9">
        <v>2009</v>
      </c>
      <c r="J7" s="95">
        <v>2010</v>
      </c>
      <c r="K7" s="10">
        <v>2011</v>
      </c>
      <c r="L7" s="369"/>
      <c r="M7" s="370"/>
      <c r="N7" s="210">
        <v>2009</v>
      </c>
      <c r="O7" s="95">
        <v>2010</v>
      </c>
      <c r="P7" s="95">
        <v>2011</v>
      </c>
      <c r="Q7" s="369"/>
      <c r="R7" s="370"/>
      <c r="S7" s="367"/>
    </row>
    <row r="8" spans="1:19" ht="14.25" customHeight="1">
      <c r="A8" s="359"/>
      <c r="B8" s="359"/>
      <c r="C8" s="360" t="s">
        <v>46</v>
      </c>
      <c r="D8" s="355"/>
      <c r="E8" s="355"/>
      <c r="F8" s="356"/>
      <c r="G8" s="8" t="s">
        <v>3</v>
      </c>
      <c r="H8" s="11"/>
      <c r="I8" s="355" t="s">
        <v>46</v>
      </c>
      <c r="J8" s="355"/>
      <c r="K8" s="355"/>
      <c r="L8" s="356"/>
      <c r="M8" s="8" t="s">
        <v>3</v>
      </c>
      <c r="N8" s="360" t="s">
        <v>46</v>
      </c>
      <c r="O8" s="355"/>
      <c r="P8" s="355"/>
      <c r="Q8" s="356"/>
      <c r="R8" s="8" t="s">
        <v>3</v>
      </c>
      <c r="S8" s="363"/>
    </row>
    <row r="9" spans="1:19" ht="7.5" customHeight="1">
      <c r="A9" s="11"/>
      <c r="B9" s="12"/>
      <c r="C9" s="12"/>
      <c r="D9" s="12"/>
      <c r="E9" s="13"/>
      <c r="F9" s="12"/>
      <c r="G9" s="12"/>
      <c r="H9" s="15"/>
      <c r="I9" s="12"/>
      <c r="J9" s="12"/>
      <c r="K9" s="12"/>
      <c r="L9" s="12"/>
      <c r="M9" s="12"/>
      <c r="N9" s="14"/>
      <c r="O9" s="14"/>
      <c r="P9" s="14"/>
      <c r="Q9" s="14"/>
      <c r="R9" s="14"/>
      <c r="S9" s="15"/>
    </row>
    <row r="10" spans="1:19" ht="15" customHeight="1">
      <c r="A10" s="354" t="s">
        <v>40</v>
      </c>
      <c r="B10" s="354"/>
      <c r="C10" s="354"/>
      <c r="D10" s="354"/>
      <c r="E10" s="354"/>
      <c r="F10" s="354"/>
      <c r="G10" s="354"/>
      <c r="H10" s="23"/>
      <c r="I10" s="354" t="s">
        <v>40</v>
      </c>
      <c r="J10" s="354"/>
      <c r="K10" s="354"/>
      <c r="L10" s="354"/>
      <c r="M10" s="354"/>
      <c r="N10" s="354"/>
      <c r="O10" s="354"/>
      <c r="P10" s="354"/>
      <c r="Q10" s="354"/>
      <c r="R10" s="354"/>
      <c r="S10" s="354"/>
    </row>
    <row r="11" spans="1:19" ht="7.5" customHeight="1">
      <c r="A11" s="11"/>
      <c r="B11" s="16"/>
      <c r="C11" s="17"/>
      <c r="D11" s="18"/>
      <c r="E11" s="18"/>
      <c r="F11" s="18"/>
      <c r="G11" s="19"/>
      <c r="H11" s="19"/>
      <c r="I11" s="17"/>
      <c r="J11" s="18"/>
      <c r="K11" s="18"/>
      <c r="L11" s="18"/>
      <c r="M11" s="19"/>
      <c r="N11" s="17"/>
      <c r="O11" s="17"/>
      <c r="P11" s="17"/>
      <c r="Q11" s="17"/>
      <c r="R11" s="17"/>
      <c r="S11" s="18"/>
    </row>
    <row r="12" spans="1:20" s="1" customFormat="1" ht="12.75" customHeight="1">
      <c r="A12" s="25">
        <v>1</v>
      </c>
      <c r="B12" s="26" t="s">
        <v>4</v>
      </c>
      <c r="C12" s="52">
        <f>SUM(I12,N12)</f>
        <v>2.6752000000000002</v>
      </c>
      <c r="D12" s="52">
        <f>SUM(J12,O12)</f>
        <v>2.6652000000000005</v>
      </c>
      <c r="E12" s="52">
        <f>SUM(K12,P12)</f>
        <v>2.14</v>
      </c>
      <c r="F12" s="27">
        <f aca="true" t="shared" si="0" ref="F12:F40">E12-D12</f>
        <v>-0.5252000000000003</v>
      </c>
      <c r="G12" s="50">
        <f>SUM(F12/D12)*100</f>
        <v>-19.70583821101607</v>
      </c>
      <c r="H12" s="28"/>
      <c r="I12" s="52">
        <v>2.6752000000000002</v>
      </c>
      <c r="J12" s="52">
        <v>2.6652000000000005</v>
      </c>
      <c r="K12" s="52">
        <v>2.14</v>
      </c>
      <c r="L12" s="27">
        <f>K12-J12</f>
        <v>-0.5252000000000003</v>
      </c>
      <c r="M12" s="50">
        <f aca="true" t="shared" si="1" ref="M12:M40">SUM(L12/J12)*100</f>
        <v>-19.70583821101607</v>
      </c>
      <c r="N12" s="52">
        <v>0</v>
      </c>
      <c r="O12" s="52">
        <v>0</v>
      </c>
      <c r="P12" s="52">
        <v>0</v>
      </c>
      <c r="Q12" s="215">
        <f>SUM(P12-O12)</f>
        <v>0</v>
      </c>
      <c r="R12" s="58" t="s">
        <v>48</v>
      </c>
      <c r="S12" s="29">
        <v>1</v>
      </c>
      <c r="T12" s="30"/>
    </row>
    <row r="13" spans="1:20" s="1" customFormat="1" ht="12.75" customHeight="1">
      <c r="A13" s="25">
        <v>2</v>
      </c>
      <c r="B13" s="26" t="s">
        <v>5</v>
      </c>
      <c r="C13" s="52">
        <f aca="true" t="shared" si="2" ref="C13:C40">SUM(I13,N13)</f>
        <v>1.229</v>
      </c>
      <c r="D13" s="52">
        <f aca="true" t="shared" si="3" ref="D13:D40">SUM(J13,O13)</f>
        <v>1.9460000000000002</v>
      </c>
      <c r="E13" s="52">
        <f aca="true" t="shared" si="4" ref="E13:E40">SUM(K13,P13)</f>
        <v>1.9460000000000002</v>
      </c>
      <c r="F13" s="27">
        <f t="shared" si="0"/>
        <v>0</v>
      </c>
      <c r="G13" s="50">
        <f>SUM(F13/D13)*100</f>
        <v>0</v>
      </c>
      <c r="H13" s="28"/>
      <c r="I13" s="52">
        <v>1.229</v>
      </c>
      <c r="J13" s="52">
        <v>1.9460000000000002</v>
      </c>
      <c r="K13" s="52">
        <v>1.9460000000000002</v>
      </c>
      <c r="L13" s="27">
        <f aca="true" t="shared" si="5" ref="L13:L44">K13-J13</f>
        <v>0</v>
      </c>
      <c r="M13" s="50">
        <f t="shared" si="1"/>
        <v>0</v>
      </c>
      <c r="N13" s="52">
        <v>0</v>
      </c>
      <c r="O13" s="52">
        <v>0</v>
      </c>
      <c r="P13" s="52">
        <v>0</v>
      </c>
      <c r="Q13" s="215">
        <f aca="true" t="shared" si="6" ref="Q13:Q44">SUM(P13-O13)</f>
        <v>0</v>
      </c>
      <c r="R13" s="58" t="s">
        <v>48</v>
      </c>
      <c r="S13" s="29">
        <v>2</v>
      </c>
      <c r="T13" s="30"/>
    </row>
    <row r="14" spans="1:20" s="1" customFormat="1" ht="12.75" customHeight="1">
      <c r="A14" s="25">
        <v>3</v>
      </c>
      <c r="B14" s="26" t="s">
        <v>6</v>
      </c>
      <c r="C14" s="52">
        <f t="shared" si="2"/>
        <v>749.8091</v>
      </c>
      <c r="D14" s="52">
        <f t="shared" si="3"/>
        <v>744.2785</v>
      </c>
      <c r="E14" s="52">
        <f t="shared" si="4"/>
        <v>737.98</v>
      </c>
      <c r="F14" s="27">
        <f t="shared" si="0"/>
        <v>-6.29849999999999</v>
      </c>
      <c r="G14" s="50">
        <f>SUM(F14/D14)*100</f>
        <v>-0.8462558034391683</v>
      </c>
      <c r="H14" s="28"/>
      <c r="I14" s="52">
        <v>746.9368</v>
      </c>
      <c r="J14" s="52">
        <v>740.9956</v>
      </c>
      <c r="K14" s="52">
        <v>734.01</v>
      </c>
      <c r="L14" s="27">
        <f t="shared" si="5"/>
        <v>-6.985599999999977</v>
      </c>
      <c r="M14" s="50">
        <f t="shared" si="1"/>
        <v>-0.9427316437506481</v>
      </c>
      <c r="N14" s="52">
        <v>2.8723</v>
      </c>
      <c r="O14" s="52">
        <v>3.2829000000000006</v>
      </c>
      <c r="P14" s="52">
        <v>3.97</v>
      </c>
      <c r="Q14" s="27">
        <f t="shared" si="6"/>
        <v>0.6870999999999996</v>
      </c>
      <c r="R14" s="50">
        <f>SUM(Q14/O14)*100</f>
        <v>20.92966584422308</v>
      </c>
      <c r="S14" s="29">
        <v>3</v>
      </c>
      <c r="T14" s="30"/>
    </row>
    <row r="15" spans="1:20" s="1" customFormat="1" ht="12.75" customHeight="1">
      <c r="A15" s="25">
        <v>4</v>
      </c>
      <c r="B15" s="26" t="s">
        <v>7</v>
      </c>
      <c r="C15" s="52">
        <f t="shared" si="2"/>
        <v>125.60359999999997</v>
      </c>
      <c r="D15" s="52">
        <f t="shared" si="3"/>
        <v>133.6218000000001</v>
      </c>
      <c r="E15" s="52">
        <f t="shared" si="4"/>
        <v>142.07</v>
      </c>
      <c r="F15" s="27">
        <f t="shared" si="0"/>
        <v>8.4481999999999</v>
      </c>
      <c r="G15" s="50">
        <f>SUM(F15/D15)*100</f>
        <v>6.322471333270391</v>
      </c>
      <c r="H15" s="28"/>
      <c r="I15" s="52">
        <v>124.48339999999997</v>
      </c>
      <c r="J15" s="52">
        <v>132.50160000000008</v>
      </c>
      <c r="K15" s="52">
        <v>140.94</v>
      </c>
      <c r="L15" s="27">
        <f t="shared" si="5"/>
        <v>8.438399999999916</v>
      </c>
      <c r="M15" s="50">
        <f t="shared" si="1"/>
        <v>6.3685268706188545</v>
      </c>
      <c r="N15" s="52">
        <v>1.1202</v>
      </c>
      <c r="O15" s="52">
        <v>1.1201999999999999</v>
      </c>
      <c r="P15" s="52">
        <v>1.13</v>
      </c>
      <c r="Q15" s="27">
        <f t="shared" si="6"/>
        <v>0.009800000000000031</v>
      </c>
      <c r="R15" s="50">
        <f>SUM(Q15/O15)*100</f>
        <v>0.874843777896807</v>
      </c>
      <c r="S15" s="29">
        <v>4</v>
      </c>
      <c r="T15" s="30"/>
    </row>
    <row r="16" spans="1:20" s="1" customFormat="1" ht="12.75" customHeight="1">
      <c r="A16" s="25">
        <v>5</v>
      </c>
      <c r="B16" s="26" t="s">
        <v>129</v>
      </c>
      <c r="C16" s="52">
        <f t="shared" si="2"/>
        <v>12.019200000000001</v>
      </c>
      <c r="D16" s="52">
        <f t="shared" si="3"/>
        <v>12.3125</v>
      </c>
      <c r="E16" s="52">
        <f t="shared" si="4"/>
        <v>13.22</v>
      </c>
      <c r="F16" s="27">
        <f t="shared" si="0"/>
        <v>0.9075000000000006</v>
      </c>
      <c r="G16" s="50">
        <f>SUM(F16/D16)*100</f>
        <v>7.3705583756345225</v>
      </c>
      <c r="H16" s="28"/>
      <c r="I16" s="52">
        <v>12.019200000000001</v>
      </c>
      <c r="J16" s="52">
        <v>12.3125</v>
      </c>
      <c r="K16" s="52">
        <v>13.22</v>
      </c>
      <c r="L16" s="215">
        <f t="shared" si="5"/>
        <v>0.9075000000000006</v>
      </c>
      <c r="M16" s="50">
        <f t="shared" si="1"/>
        <v>7.3705583756345225</v>
      </c>
      <c r="N16" s="52">
        <v>0</v>
      </c>
      <c r="O16" s="52">
        <v>0</v>
      </c>
      <c r="P16" s="52">
        <v>0</v>
      </c>
      <c r="Q16" s="215">
        <f t="shared" si="6"/>
        <v>0</v>
      </c>
      <c r="R16" s="58" t="s">
        <v>48</v>
      </c>
      <c r="S16" s="29">
        <v>5</v>
      </c>
      <c r="T16" s="30"/>
    </row>
    <row r="17" spans="1:20" s="1" customFormat="1" ht="12.75" customHeight="1">
      <c r="A17" s="25">
        <v>6</v>
      </c>
      <c r="B17" s="26" t="s">
        <v>8</v>
      </c>
      <c r="C17" s="52">
        <f aca="true" t="shared" si="7" ref="C17:C30">SUM(I17,N17)</f>
        <v>1.1546</v>
      </c>
      <c r="D17" s="52">
        <f aca="true" t="shared" si="8" ref="D17:D30">SUM(J17,O17)</f>
        <v>1.1546</v>
      </c>
      <c r="E17" s="52">
        <f aca="true" t="shared" si="9" ref="E17:E30">SUM(K17,P17)</f>
        <v>1.1546</v>
      </c>
      <c r="F17" s="59">
        <f aca="true" t="shared" si="10" ref="F17:F30">E17-D17</f>
        <v>0</v>
      </c>
      <c r="G17" s="50">
        <f aca="true" t="shared" si="11" ref="G17:G30">SUM(F17/D17)*100</f>
        <v>0</v>
      </c>
      <c r="H17" s="28"/>
      <c r="I17" s="52">
        <v>1.1546</v>
      </c>
      <c r="J17" s="52">
        <v>1.1546</v>
      </c>
      <c r="K17" s="52">
        <v>1.1546</v>
      </c>
      <c r="L17" s="215">
        <f aca="true" t="shared" si="12" ref="L17:L30">K17-J17</f>
        <v>0</v>
      </c>
      <c r="M17" s="50">
        <f aca="true" t="shared" si="13" ref="M17:M30">SUM(L17/J17)*100</f>
        <v>0</v>
      </c>
      <c r="N17" s="52">
        <v>0</v>
      </c>
      <c r="O17" s="52">
        <v>0</v>
      </c>
      <c r="P17" s="52">
        <v>0</v>
      </c>
      <c r="Q17" s="215">
        <f aca="true" t="shared" si="14" ref="Q17:Q30">SUM(P17-O17)</f>
        <v>0</v>
      </c>
      <c r="R17" s="58" t="s">
        <v>48</v>
      </c>
      <c r="S17" s="29">
        <v>6</v>
      </c>
      <c r="T17" s="30"/>
    </row>
    <row r="18" spans="1:20" s="1" customFormat="1" ht="12.75" customHeight="1">
      <c r="A18" s="25">
        <v>7</v>
      </c>
      <c r="B18" s="26" t="s">
        <v>9</v>
      </c>
      <c r="C18" s="52">
        <f t="shared" si="7"/>
        <v>0.9152</v>
      </c>
      <c r="D18" s="52">
        <f t="shared" si="8"/>
        <v>0.9092</v>
      </c>
      <c r="E18" s="52">
        <f t="shared" si="9"/>
        <v>0.9765999999999999</v>
      </c>
      <c r="F18" s="27">
        <f t="shared" si="0"/>
        <v>0.0673999999999999</v>
      </c>
      <c r="G18" s="50">
        <f t="shared" si="11"/>
        <v>7.41311042674878</v>
      </c>
      <c r="H18" s="28"/>
      <c r="I18" s="52">
        <v>0.2826</v>
      </c>
      <c r="J18" s="52">
        <v>0.2766</v>
      </c>
      <c r="K18" s="52">
        <v>0.2766</v>
      </c>
      <c r="L18" s="215">
        <f t="shared" si="12"/>
        <v>0</v>
      </c>
      <c r="M18" s="50">
        <f t="shared" si="13"/>
        <v>0</v>
      </c>
      <c r="N18" s="52">
        <v>0.6326</v>
      </c>
      <c r="O18" s="52">
        <v>0.6326</v>
      </c>
      <c r="P18" s="52">
        <v>0.7</v>
      </c>
      <c r="Q18" s="27">
        <f t="shared" si="6"/>
        <v>0.0673999999999999</v>
      </c>
      <c r="R18" s="50">
        <f>SUM(Q18/O18)*100</f>
        <v>10.65444198545683</v>
      </c>
      <c r="S18" s="29">
        <v>7</v>
      </c>
      <c r="T18" s="30"/>
    </row>
    <row r="19" spans="1:20" s="1" customFormat="1" ht="12.75" customHeight="1">
      <c r="A19" s="25">
        <v>8</v>
      </c>
      <c r="B19" s="26" t="s">
        <v>10</v>
      </c>
      <c r="C19" s="52">
        <f t="shared" si="7"/>
        <v>7.012</v>
      </c>
      <c r="D19" s="52">
        <f t="shared" si="8"/>
        <v>6.710699999999999</v>
      </c>
      <c r="E19" s="52">
        <f t="shared" si="9"/>
        <v>6.5</v>
      </c>
      <c r="F19" s="27">
        <f t="shared" si="10"/>
        <v>-0.21069999999999922</v>
      </c>
      <c r="G19" s="50">
        <f t="shared" si="11"/>
        <v>-3.139761872829947</v>
      </c>
      <c r="H19" s="28"/>
      <c r="I19" s="52">
        <v>7.012</v>
      </c>
      <c r="J19" s="52">
        <v>6.710699999999999</v>
      </c>
      <c r="K19" s="52">
        <v>6.5</v>
      </c>
      <c r="L19" s="27">
        <f t="shared" si="12"/>
        <v>-0.21069999999999922</v>
      </c>
      <c r="M19" s="50">
        <f t="shared" si="13"/>
        <v>-3.139761872829947</v>
      </c>
      <c r="N19" s="52">
        <v>0</v>
      </c>
      <c r="O19" s="52">
        <v>0</v>
      </c>
      <c r="P19" s="52">
        <v>0</v>
      </c>
      <c r="Q19" s="215">
        <f t="shared" si="14"/>
        <v>0</v>
      </c>
      <c r="R19" s="58" t="s">
        <v>48</v>
      </c>
      <c r="S19" s="29">
        <v>8</v>
      </c>
      <c r="T19" s="30"/>
    </row>
    <row r="20" spans="1:20" s="1" customFormat="1" ht="12.75" customHeight="1">
      <c r="A20" s="25">
        <v>9</v>
      </c>
      <c r="B20" s="26" t="s">
        <v>11</v>
      </c>
      <c r="C20" s="52">
        <f t="shared" si="7"/>
        <v>0.8848999999999999</v>
      </c>
      <c r="D20" s="52">
        <f t="shared" si="8"/>
        <v>0.9155</v>
      </c>
      <c r="E20" s="52">
        <f t="shared" si="9"/>
        <v>0.9155</v>
      </c>
      <c r="F20" s="27">
        <f t="shared" si="10"/>
        <v>0</v>
      </c>
      <c r="G20" s="50">
        <f t="shared" si="11"/>
        <v>0</v>
      </c>
      <c r="H20" s="28"/>
      <c r="I20" s="52">
        <v>0.8232999999999999</v>
      </c>
      <c r="J20" s="52">
        <v>0.8232999999999999</v>
      </c>
      <c r="K20" s="52">
        <v>0.8232999999999999</v>
      </c>
      <c r="L20" s="27">
        <f t="shared" si="12"/>
        <v>0</v>
      </c>
      <c r="M20" s="50">
        <f t="shared" si="13"/>
        <v>0</v>
      </c>
      <c r="N20" s="52">
        <v>0.0616</v>
      </c>
      <c r="O20" s="52">
        <v>0.0922</v>
      </c>
      <c r="P20" s="52">
        <v>0.0922</v>
      </c>
      <c r="Q20" s="215">
        <f t="shared" si="14"/>
        <v>0</v>
      </c>
      <c r="R20" s="50">
        <f>SUM(Q20/O20)*100</f>
        <v>0</v>
      </c>
      <c r="S20" s="29">
        <v>9</v>
      </c>
      <c r="T20" s="30"/>
    </row>
    <row r="21" spans="1:20" s="1" customFormat="1" ht="12.75" customHeight="1">
      <c r="A21" s="25">
        <v>10</v>
      </c>
      <c r="B21" s="26" t="s">
        <v>12</v>
      </c>
      <c r="C21" s="52">
        <f t="shared" si="7"/>
        <v>1.1274</v>
      </c>
      <c r="D21" s="52">
        <f t="shared" si="8"/>
        <v>1.1274</v>
      </c>
      <c r="E21" s="52">
        <f t="shared" si="9"/>
        <v>0.94</v>
      </c>
      <c r="F21" s="27">
        <f t="shared" si="10"/>
        <v>-0.1874</v>
      </c>
      <c r="G21" s="50">
        <f t="shared" si="11"/>
        <v>-16.622316835196028</v>
      </c>
      <c r="H21" s="28"/>
      <c r="I21" s="52">
        <v>1.1274</v>
      </c>
      <c r="J21" s="52">
        <v>1.1274</v>
      </c>
      <c r="K21" s="52">
        <v>0.94</v>
      </c>
      <c r="L21" s="27">
        <f t="shared" si="12"/>
        <v>-0.1874</v>
      </c>
      <c r="M21" s="50">
        <f t="shared" si="13"/>
        <v>-16.622316835196028</v>
      </c>
      <c r="N21" s="52">
        <v>0</v>
      </c>
      <c r="O21" s="52">
        <v>0</v>
      </c>
      <c r="P21" s="52">
        <v>0</v>
      </c>
      <c r="Q21" s="215">
        <f t="shared" si="14"/>
        <v>0</v>
      </c>
      <c r="R21" s="58" t="s">
        <v>48</v>
      </c>
      <c r="S21" s="29">
        <v>10</v>
      </c>
      <c r="T21" s="30"/>
    </row>
    <row r="22" spans="1:20" s="1" customFormat="1" ht="12.75" customHeight="1">
      <c r="A22" s="25">
        <v>11</v>
      </c>
      <c r="B22" s="26" t="s">
        <v>13</v>
      </c>
      <c r="C22" s="52">
        <f t="shared" si="7"/>
        <v>0.7061999999999999</v>
      </c>
      <c r="D22" s="52">
        <f t="shared" si="8"/>
        <v>0.7062</v>
      </c>
      <c r="E22" s="52">
        <f t="shared" si="9"/>
        <v>0.7062</v>
      </c>
      <c r="F22" s="27">
        <f t="shared" si="10"/>
        <v>0</v>
      </c>
      <c r="G22" s="50">
        <f t="shared" si="11"/>
        <v>0</v>
      </c>
      <c r="H22" s="28"/>
      <c r="I22" s="52">
        <v>0.7061999999999999</v>
      </c>
      <c r="J22" s="52">
        <v>0.7062</v>
      </c>
      <c r="K22" s="52">
        <v>0.7062</v>
      </c>
      <c r="L22" s="27">
        <f t="shared" si="12"/>
        <v>0</v>
      </c>
      <c r="M22" s="50">
        <f t="shared" si="13"/>
        <v>0</v>
      </c>
      <c r="N22" s="52">
        <v>0</v>
      </c>
      <c r="O22" s="52">
        <v>0</v>
      </c>
      <c r="P22" s="52">
        <v>0</v>
      </c>
      <c r="Q22" s="215">
        <f t="shared" si="14"/>
        <v>0</v>
      </c>
      <c r="R22" s="58" t="s">
        <v>48</v>
      </c>
      <c r="S22" s="29">
        <v>11</v>
      </c>
      <c r="T22" s="30"/>
    </row>
    <row r="23" spans="1:20" s="1" customFormat="1" ht="12.75" customHeight="1">
      <c r="A23" s="25">
        <v>12</v>
      </c>
      <c r="B23" s="26" t="s">
        <v>14</v>
      </c>
      <c r="C23" s="52">
        <f t="shared" si="7"/>
        <v>227.8132</v>
      </c>
      <c r="D23" s="52">
        <f t="shared" si="8"/>
        <v>221.6544999999999</v>
      </c>
      <c r="E23" s="52">
        <f t="shared" si="9"/>
        <v>214.098</v>
      </c>
      <c r="F23" s="27">
        <f t="shared" si="10"/>
        <v>-7.556499999999886</v>
      </c>
      <c r="G23" s="50">
        <f t="shared" si="11"/>
        <v>-3.4091344863288993</v>
      </c>
      <c r="H23" s="28"/>
      <c r="I23" s="52">
        <v>227.5872</v>
      </c>
      <c r="J23" s="52">
        <v>221.3964999999999</v>
      </c>
      <c r="K23" s="52">
        <v>213.84</v>
      </c>
      <c r="L23" s="27">
        <f t="shared" si="12"/>
        <v>-7.556499999999886</v>
      </c>
      <c r="M23" s="50">
        <f t="shared" si="13"/>
        <v>-3.4131072532763116</v>
      </c>
      <c r="N23" s="52">
        <v>0.226</v>
      </c>
      <c r="O23" s="52">
        <v>0.258</v>
      </c>
      <c r="P23" s="52">
        <v>0.258</v>
      </c>
      <c r="Q23" s="215">
        <f t="shared" si="14"/>
        <v>0</v>
      </c>
      <c r="R23" s="50">
        <f>SUM(Q23/O23)*100</f>
        <v>0</v>
      </c>
      <c r="S23" s="29">
        <v>12</v>
      </c>
      <c r="T23" s="30"/>
    </row>
    <row r="24" spans="1:20" s="1" customFormat="1" ht="12.75" customHeight="1">
      <c r="A24" s="25">
        <v>13</v>
      </c>
      <c r="B24" s="26" t="s">
        <v>15</v>
      </c>
      <c r="C24" s="52">
        <f t="shared" si="7"/>
        <v>0.6198</v>
      </c>
      <c r="D24" s="52">
        <f t="shared" si="8"/>
        <v>0.6198</v>
      </c>
      <c r="E24" s="52">
        <f t="shared" si="9"/>
        <v>0.2</v>
      </c>
      <c r="F24" s="27">
        <f t="shared" si="0"/>
        <v>-0.4198</v>
      </c>
      <c r="G24" s="50">
        <f t="shared" si="11"/>
        <v>-67.73152629880606</v>
      </c>
      <c r="H24" s="28"/>
      <c r="I24" s="52">
        <v>0.6198</v>
      </c>
      <c r="J24" s="52">
        <v>0.6198</v>
      </c>
      <c r="K24" s="52">
        <v>0.2</v>
      </c>
      <c r="L24" s="27">
        <f t="shared" si="12"/>
        <v>-0.4198</v>
      </c>
      <c r="M24" s="50">
        <f t="shared" si="13"/>
        <v>-67.73152629880606</v>
      </c>
      <c r="N24" s="52">
        <v>0</v>
      </c>
      <c r="O24" s="52">
        <v>0</v>
      </c>
      <c r="P24" s="52">
        <v>0</v>
      </c>
      <c r="Q24" s="215">
        <f t="shared" si="14"/>
        <v>0</v>
      </c>
      <c r="R24" s="58" t="s">
        <v>48</v>
      </c>
      <c r="S24" s="29">
        <v>13</v>
      </c>
      <c r="T24" s="30"/>
    </row>
    <row r="25" spans="1:20" s="1" customFormat="1" ht="12.75" customHeight="1">
      <c r="A25" s="25">
        <v>14</v>
      </c>
      <c r="B25" s="26" t="s">
        <v>16</v>
      </c>
      <c r="C25" s="52">
        <f t="shared" si="7"/>
        <v>3.1162</v>
      </c>
      <c r="D25" s="52">
        <f t="shared" si="8"/>
        <v>3.181</v>
      </c>
      <c r="E25" s="52">
        <f t="shared" si="9"/>
        <v>2.86</v>
      </c>
      <c r="F25" s="27">
        <f t="shared" si="10"/>
        <v>-0.3210000000000002</v>
      </c>
      <c r="G25" s="50">
        <f t="shared" si="11"/>
        <v>-10.091166299905694</v>
      </c>
      <c r="H25" s="28"/>
      <c r="I25" s="52">
        <v>3.1162</v>
      </c>
      <c r="J25" s="52">
        <v>3.181</v>
      </c>
      <c r="K25" s="52">
        <v>2.86</v>
      </c>
      <c r="L25" s="27">
        <f t="shared" si="12"/>
        <v>-0.3210000000000002</v>
      </c>
      <c r="M25" s="50">
        <f t="shared" si="13"/>
        <v>-10.091166299905694</v>
      </c>
      <c r="N25" s="52">
        <v>0</v>
      </c>
      <c r="O25" s="52">
        <v>0</v>
      </c>
      <c r="P25" s="52">
        <v>0</v>
      </c>
      <c r="Q25" s="215">
        <f t="shared" si="14"/>
        <v>0</v>
      </c>
      <c r="R25" s="58" t="s">
        <v>48</v>
      </c>
      <c r="S25" s="29">
        <v>14</v>
      </c>
      <c r="T25" s="30"/>
    </row>
    <row r="26" spans="1:20" s="1" customFormat="1" ht="12.75" customHeight="1">
      <c r="A26" s="25">
        <v>15</v>
      </c>
      <c r="B26" s="26" t="s">
        <v>17</v>
      </c>
      <c r="C26" s="52">
        <f t="shared" si="7"/>
        <v>1825.8445</v>
      </c>
      <c r="D26" s="52">
        <f t="shared" si="8"/>
        <v>1800.856999999992</v>
      </c>
      <c r="E26" s="52">
        <f t="shared" si="9"/>
        <v>1781.79</v>
      </c>
      <c r="F26" s="27">
        <f t="shared" si="10"/>
        <v>-19.06699999999205</v>
      </c>
      <c r="G26" s="50">
        <f t="shared" si="11"/>
        <v>-1.0587736838623019</v>
      </c>
      <c r="H26" s="28"/>
      <c r="I26" s="52">
        <v>1809.2763</v>
      </c>
      <c r="J26" s="52">
        <v>1784.775499999992</v>
      </c>
      <c r="K26" s="52">
        <v>1765.19</v>
      </c>
      <c r="L26" s="27">
        <f t="shared" si="12"/>
        <v>-19.585499999991953</v>
      </c>
      <c r="M26" s="50">
        <f t="shared" si="13"/>
        <v>-1.0973649066782931</v>
      </c>
      <c r="N26" s="52">
        <v>16.5682</v>
      </c>
      <c r="O26" s="52">
        <v>16.0815</v>
      </c>
      <c r="P26" s="52">
        <v>16.6</v>
      </c>
      <c r="Q26" s="27">
        <f t="shared" si="14"/>
        <v>0.5185000000000031</v>
      </c>
      <c r="R26" s="50">
        <f>SUM(Q26/O26)*100</f>
        <v>3.224201722476157</v>
      </c>
      <c r="S26" s="29">
        <v>15</v>
      </c>
      <c r="T26" s="30"/>
    </row>
    <row r="27" spans="1:20" s="1" customFormat="1" ht="12.75" customHeight="1">
      <c r="A27" s="25">
        <v>16</v>
      </c>
      <c r="B27" s="26" t="s">
        <v>18</v>
      </c>
      <c r="C27" s="52">
        <f t="shared" si="7"/>
        <v>2.7008</v>
      </c>
      <c r="D27" s="52">
        <f t="shared" si="8"/>
        <v>2.7187</v>
      </c>
      <c r="E27" s="52">
        <f t="shared" si="9"/>
        <v>3.09</v>
      </c>
      <c r="F27" s="27">
        <f t="shared" si="0"/>
        <v>0.37129999999999974</v>
      </c>
      <c r="G27" s="50">
        <f t="shared" si="11"/>
        <v>13.657262662301825</v>
      </c>
      <c r="H27" s="28"/>
      <c r="I27" s="52">
        <v>2.7008</v>
      </c>
      <c r="J27" s="52">
        <v>2.7187</v>
      </c>
      <c r="K27" s="52">
        <v>3.09</v>
      </c>
      <c r="L27" s="27">
        <f t="shared" si="12"/>
        <v>0.37129999999999974</v>
      </c>
      <c r="M27" s="50">
        <f t="shared" si="13"/>
        <v>13.657262662301825</v>
      </c>
      <c r="N27" s="52">
        <v>0</v>
      </c>
      <c r="O27" s="52">
        <v>0</v>
      </c>
      <c r="P27" s="52">
        <v>0</v>
      </c>
      <c r="Q27" s="215">
        <f t="shared" si="14"/>
        <v>0</v>
      </c>
      <c r="R27" s="58" t="s">
        <v>48</v>
      </c>
      <c r="S27" s="29">
        <v>16</v>
      </c>
      <c r="T27" s="30"/>
    </row>
    <row r="28" spans="1:20" s="1" customFormat="1" ht="12.75" customHeight="1">
      <c r="A28" s="25">
        <v>17</v>
      </c>
      <c r="B28" s="26" t="s">
        <v>19</v>
      </c>
      <c r="C28" s="52">
        <f t="shared" si="7"/>
        <v>1.5967</v>
      </c>
      <c r="D28" s="52">
        <f t="shared" si="8"/>
        <v>1.6332000000000002</v>
      </c>
      <c r="E28" s="52">
        <f t="shared" si="9"/>
        <v>0.95</v>
      </c>
      <c r="F28" s="27">
        <f t="shared" si="10"/>
        <v>-0.6832000000000003</v>
      </c>
      <c r="G28" s="50">
        <f t="shared" si="11"/>
        <v>-41.83198628459467</v>
      </c>
      <c r="H28" s="28"/>
      <c r="I28" s="52">
        <v>1.5967</v>
      </c>
      <c r="J28" s="52">
        <v>1.6332000000000002</v>
      </c>
      <c r="K28" s="52">
        <v>0.95</v>
      </c>
      <c r="L28" s="27">
        <f t="shared" si="12"/>
        <v>-0.6832000000000003</v>
      </c>
      <c r="M28" s="50">
        <f t="shared" si="13"/>
        <v>-41.83198628459467</v>
      </c>
      <c r="N28" s="52">
        <v>0</v>
      </c>
      <c r="O28" s="52">
        <v>0</v>
      </c>
      <c r="P28" s="52">
        <v>0</v>
      </c>
      <c r="Q28" s="215">
        <f t="shared" si="14"/>
        <v>0</v>
      </c>
      <c r="R28" s="58" t="s">
        <v>48</v>
      </c>
      <c r="S28" s="29">
        <v>17</v>
      </c>
      <c r="T28" s="30"/>
    </row>
    <row r="29" spans="1:20" s="1" customFormat="1" ht="12.75" customHeight="1">
      <c r="A29" s="25">
        <v>18</v>
      </c>
      <c r="B29" s="26" t="s">
        <v>20</v>
      </c>
      <c r="C29" s="52">
        <f t="shared" si="7"/>
        <v>22.001800000000003</v>
      </c>
      <c r="D29" s="52">
        <f t="shared" si="8"/>
        <v>20.509</v>
      </c>
      <c r="E29" s="52">
        <f t="shared" si="9"/>
        <v>19.98</v>
      </c>
      <c r="F29" s="27">
        <f t="shared" si="10"/>
        <v>-0.5289999999999999</v>
      </c>
      <c r="G29" s="50">
        <f t="shared" si="11"/>
        <v>-2.5793554049441703</v>
      </c>
      <c r="H29" s="28"/>
      <c r="I29" s="52">
        <v>22.001800000000003</v>
      </c>
      <c r="J29" s="52">
        <v>20.509</v>
      </c>
      <c r="K29" s="52">
        <v>19.98</v>
      </c>
      <c r="L29" s="27">
        <f t="shared" si="12"/>
        <v>-0.5289999999999999</v>
      </c>
      <c r="M29" s="50">
        <f t="shared" si="13"/>
        <v>-2.5793554049441703</v>
      </c>
      <c r="N29" s="52">
        <v>0</v>
      </c>
      <c r="O29" s="52">
        <v>0</v>
      </c>
      <c r="P29" s="52">
        <v>0</v>
      </c>
      <c r="Q29" s="215">
        <f t="shared" si="14"/>
        <v>0</v>
      </c>
      <c r="R29" s="58" t="s">
        <v>48</v>
      </c>
      <c r="S29" s="29">
        <v>18</v>
      </c>
      <c r="T29" s="30"/>
    </row>
    <row r="30" spans="1:20" s="1" customFormat="1" ht="12.75" customHeight="1">
      <c r="A30" s="25">
        <v>19</v>
      </c>
      <c r="B30" s="26" t="s">
        <v>28</v>
      </c>
      <c r="C30" s="52">
        <f t="shared" si="7"/>
        <v>17.927599999999998</v>
      </c>
      <c r="D30" s="52">
        <f t="shared" si="8"/>
        <v>17.482499999999984</v>
      </c>
      <c r="E30" s="52">
        <f t="shared" si="9"/>
        <v>15.3416</v>
      </c>
      <c r="F30" s="27">
        <f t="shared" si="10"/>
        <v>-2.1408999999999843</v>
      </c>
      <c r="G30" s="50">
        <f t="shared" si="11"/>
        <v>-12.245960245960168</v>
      </c>
      <c r="H30" s="28"/>
      <c r="I30" s="52">
        <v>17.906</v>
      </c>
      <c r="J30" s="52">
        <v>17.460899999999985</v>
      </c>
      <c r="K30" s="52">
        <v>15.32</v>
      </c>
      <c r="L30" s="27">
        <f t="shared" si="12"/>
        <v>-2.1408999999999843</v>
      </c>
      <c r="M30" s="50">
        <f t="shared" si="13"/>
        <v>-12.261109106632453</v>
      </c>
      <c r="N30" s="52">
        <v>0.0216</v>
      </c>
      <c r="O30" s="52">
        <v>0.0216</v>
      </c>
      <c r="P30" s="52">
        <v>0.0216</v>
      </c>
      <c r="Q30" s="215">
        <f t="shared" si="14"/>
        <v>0</v>
      </c>
      <c r="R30" s="50">
        <f>SUM(Q30/O30)*100</f>
        <v>0</v>
      </c>
      <c r="S30" s="29">
        <v>19</v>
      </c>
      <c r="T30" s="30"/>
    </row>
    <row r="31" spans="1:20" s="1" customFormat="1" ht="12.75" customHeight="1">
      <c r="A31" s="25">
        <v>20</v>
      </c>
      <c r="B31" s="26" t="s">
        <v>21</v>
      </c>
      <c r="C31" s="52">
        <f t="shared" si="2"/>
        <v>38.75260000000001</v>
      </c>
      <c r="D31" s="52">
        <f t="shared" si="3"/>
        <v>38.333999999999996</v>
      </c>
      <c r="E31" s="52">
        <f t="shared" si="4"/>
        <v>35.2821</v>
      </c>
      <c r="F31" s="27">
        <f t="shared" si="0"/>
        <v>-3.0518999999999963</v>
      </c>
      <c r="G31" s="50">
        <f>SUM(F31/D31)*100</f>
        <v>-7.96133980278603</v>
      </c>
      <c r="H31" s="28"/>
      <c r="I31" s="52">
        <v>38.450500000000005</v>
      </c>
      <c r="J31" s="52">
        <v>38.03189999999999</v>
      </c>
      <c r="K31" s="52">
        <v>34.98</v>
      </c>
      <c r="L31" s="27">
        <f t="shared" si="5"/>
        <v>-3.0518999999999963</v>
      </c>
      <c r="M31" s="50">
        <f t="shared" si="1"/>
        <v>-8.024579366268835</v>
      </c>
      <c r="N31" s="52">
        <v>0.3021</v>
      </c>
      <c r="O31" s="52">
        <v>0.3021</v>
      </c>
      <c r="P31" s="52">
        <v>0.3021</v>
      </c>
      <c r="Q31" s="215">
        <f t="shared" si="6"/>
        <v>0</v>
      </c>
      <c r="R31" s="50">
        <f>SUM(Q31/O31)*100</f>
        <v>0</v>
      </c>
      <c r="S31" s="29">
        <v>20</v>
      </c>
      <c r="T31" s="30"/>
    </row>
    <row r="32" spans="1:20" s="1" customFormat="1" ht="12.75" customHeight="1">
      <c r="A32" s="25">
        <v>21</v>
      </c>
      <c r="B32" s="26" t="s">
        <v>22</v>
      </c>
      <c r="C32" s="52">
        <f t="shared" si="2"/>
        <v>302.77819999999997</v>
      </c>
      <c r="D32" s="52">
        <f t="shared" si="3"/>
        <v>315.68180000000007</v>
      </c>
      <c r="E32" s="52">
        <f t="shared" si="4"/>
        <v>319.78</v>
      </c>
      <c r="F32" s="27">
        <f t="shared" si="0"/>
        <v>4.098199999999906</v>
      </c>
      <c r="G32" s="50">
        <f>SUM(F32/D32)*100</f>
        <v>1.2982059782983704</v>
      </c>
      <c r="H32" s="28"/>
      <c r="I32" s="52">
        <v>301.9951</v>
      </c>
      <c r="J32" s="52">
        <v>314.49390000000005</v>
      </c>
      <c r="K32" s="52">
        <v>318.52</v>
      </c>
      <c r="L32" s="27">
        <f t="shared" si="5"/>
        <v>4.0260999999999285</v>
      </c>
      <c r="M32" s="50">
        <f t="shared" si="1"/>
        <v>1.280183812786171</v>
      </c>
      <c r="N32" s="52">
        <v>0.7831</v>
      </c>
      <c r="O32" s="52">
        <v>1.1879</v>
      </c>
      <c r="P32" s="52">
        <v>1.26</v>
      </c>
      <c r="Q32" s="27">
        <f t="shared" si="6"/>
        <v>0.07210000000000005</v>
      </c>
      <c r="R32" s="50">
        <f>SUM(Q32/O32)*100</f>
        <v>6.069534472598708</v>
      </c>
      <c r="S32" s="29">
        <v>21</v>
      </c>
      <c r="T32" s="30"/>
    </row>
    <row r="33" spans="1:20" s="1" customFormat="1" ht="12.75" customHeight="1">
      <c r="A33" s="25">
        <v>22</v>
      </c>
      <c r="B33" s="26" t="s">
        <v>26</v>
      </c>
      <c r="C33" s="52">
        <f t="shared" si="2"/>
        <v>56.817699999999995</v>
      </c>
      <c r="D33" s="52">
        <f t="shared" si="3"/>
        <v>58.892000000000046</v>
      </c>
      <c r="E33" s="52">
        <f t="shared" si="4"/>
        <v>60.590999999999994</v>
      </c>
      <c r="F33" s="27">
        <f t="shared" si="0"/>
        <v>1.6989999999999483</v>
      </c>
      <c r="G33" s="50">
        <f>SUM(F33/D33)*100</f>
        <v>2.884941927596188</v>
      </c>
      <c r="H33" s="28"/>
      <c r="I33" s="52">
        <v>55.075199999999995</v>
      </c>
      <c r="J33" s="52">
        <v>56.850900000000046</v>
      </c>
      <c r="K33" s="52">
        <v>58.41</v>
      </c>
      <c r="L33" s="27">
        <f t="shared" si="5"/>
        <v>1.559099999999951</v>
      </c>
      <c r="M33" s="50">
        <f t="shared" si="1"/>
        <v>2.742436795195766</v>
      </c>
      <c r="N33" s="52">
        <v>1.7425</v>
      </c>
      <c r="O33" s="52">
        <v>2.0411</v>
      </c>
      <c r="P33" s="52">
        <v>2.181</v>
      </c>
      <c r="Q33" s="27">
        <f t="shared" si="6"/>
        <v>0.1398999999999999</v>
      </c>
      <c r="R33" s="50">
        <f>SUM(Q33/O33)*100</f>
        <v>6.854147273528975</v>
      </c>
      <c r="S33" s="29">
        <v>22</v>
      </c>
      <c r="T33" s="30"/>
    </row>
    <row r="34" spans="1:20" s="1" customFormat="1" ht="12.75" customHeight="1">
      <c r="A34" s="25">
        <v>23</v>
      </c>
      <c r="B34" s="26" t="s">
        <v>23</v>
      </c>
      <c r="C34" s="52">
        <f t="shared" si="2"/>
        <v>126.77329999999999</v>
      </c>
      <c r="D34" s="52">
        <f t="shared" si="3"/>
        <v>128.72609999999992</v>
      </c>
      <c r="E34" s="52">
        <f t="shared" si="4"/>
        <v>133.88</v>
      </c>
      <c r="F34" s="27">
        <f t="shared" si="0"/>
        <v>5.153900000000078</v>
      </c>
      <c r="G34" s="50">
        <f>SUM(F34/D34)*100</f>
        <v>4.003772350750999</v>
      </c>
      <c r="H34" s="28"/>
      <c r="I34" s="52">
        <v>126.77329999999999</v>
      </c>
      <c r="J34" s="52">
        <v>128.72609999999992</v>
      </c>
      <c r="K34" s="52">
        <v>133.88</v>
      </c>
      <c r="L34" s="27">
        <f t="shared" si="5"/>
        <v>5.153900000000078</v>
      </c>
      <c r="M34" s="50">
        <f t="shared" si="1"/>
        <v>4.003772350750999</v>
      </c>
      <c r="N34" s="52">
        <v>0</v>
      </c>
      <c r="O34" s="52">
        <v>0</v>
      </c>
      <c r="P34" s="52">
        <v>0</v>
      </c>
      <c r="Q34" s="215">
        <f t="shared" si="6"/>
        <v>0</v>
      </c>
      <c r="R34" s="58" t="s">
        <v>48</v>
      </c>
      <c r="S34" s="29">
        <v>23</v>
      </c>
      <c r="T34" s="30"/>
    </row>
    <row r="35" spans="1:20" s="1" customFormat="1" ht="12.75" customHeight="1">
      <c r="A35" s="25">
        <v>24</v>
      </c>
      <c r="B35" s="26" t="s">
        <v>27</v>
      </c>
      <c r="C35" s="52">
        <f t="shared" si="2"/>
        <v>0</v>
      </c>
      <c r="D35" s="52">
        <f t="shared" si="3"/>
        <v>0</v>
      </c>
      <c r="E35" s="52">
        <f t="shared" si="4"/>
        <v>0.17</v>
      </c>
      <c r="F35" s="27">
        <f t="shared" si="0"/>
        <v>0.17</v>
      </c>
      <c r="G35" s="59" t="s">
        <v>134</v>
      </c>
      <c r="H35" s="28"/>
      <c r="I35" s="52">
        <v>0</v>
      </c>
      <c r="J35" s="52">
        <v>0</v>
      </c>
      <c r="K35" s="52">
        <v>0.17</v>
      </c>
      <c r="L35" s="27">
        <f t="shared" si="5"/>
        <v>0.17</v>
      </c>
      <c r="M35" s="52" t="s">
        <v>133</v>
      </c>
      <c r="N35" s="52">
        <v>0</v>
      </c>
      <c r="O35" s="52">
        <v>0</v>
      </c>
      <c r="P35" s="52">
        <v>0</v>
      </c>
      <c r="Q35" s="215">
        <f t="shared" si="6"/>
        <v>0</v>
      </c>
      <c r="R35" s="58" t="s">
        <v>48</v>
      </c>
      <c r="S35" s="29">
        <v>24</v>
      </c>
      <c r="T35" s="30"/>
    </row>
    <row r="36" spans="1:20" s="1" customFormat="1" ht="12.75" customHeight="1">
      <c r="A36" s="25">
        <v>25</v>
      </c>
      <c r="B36" s="26" t="s">
        <v>29</v>
      </c>
      <c r="C36" s="52">
        <f t="shared" si="2"/>
        <v>0.40869999999999995</v>
      </c>
      <c r="D36" s="52">
        <f t="shared" si="3"/>
        <v>0.4087</v>
      </c>
      <c r="E36" s="52">
        <f t="shared" si="4"/>
        <v>0.4087</v>
      </c>
      <c r="F36" s="59">
        <f t="shared" si="0"/>
        <v>0</v>
      </c>
      <c r="G36" s="50">
        <f>SUM(F36/D36)*100</f>
        <v>0</v>
      </c>
      <c r="H36" s="28"/>
      <c r="I36" s="52">
        <v>0.40869999999999995</v>
      </c>
      <c r="J36" s="52">
        <v>0.4087</v>
      </c>
      <c r="K36" s="52">
        <v>0.4087</v>
      </c>
      <c r="L36" s="215">
        <f t="shared" si="5"/>
        <v>0</v>
      </c>
      <c r="M36" s="50">
        <f t="shared" si="1"/>
        <v>0</v>
      </c>
      <c r="N36" s="52">
        <v>0</v>
      </c>
      <c r="O36" s="52">
        <v>0</v>
      </c>
      <c r="P36" s="52">
        <v>0</v>
      </c>
      <c r="Q36" s="215">
        <f t="shared" si="6"/>
        <v>0</v>
      </c>
      <c r="R36" s="58" t="s">
        <v>48</v>
      </c>
      <c r="S36" s="29">
        <v>25</v>
      </c>
      <c r="T36" s="30"/>
    </row>
    <row r="37" spans="1:20" s="1" customFormat="1" ht="12.75" customHeight="1">
      <c r="A37" s="25">
        <v>26</v>
      </c>
      <c r="B37" s="26" t="s">
        <v>31</v>
      </c>
      <c r="C37" s="52">
        <f t="shared" si="2"/>
        <v>10.554199999999998</v>
      </c>
      <c r="D37" s="52">
        <f t="shared" si="3"/>
        <v>12.902700000000001</v>
      </c>
      <c r="E37" s="52">
        <f t="shared" si="4"/>
        <v>14.96</v>
      </c>
      <c r="F37" s="27">
        <f t="shared" si="0"/>
        <v>2.0572999999999997</v>
      </c>
      <c r="G37" s="50">
        <f>SUM(F37/D37)*100</f>
        <v>15.94472474753346</v>
      </c>
      <c r="H37" s="28"/>
      <c r="I37" s="52">
        <v>10.554199999999998</v>
      </c>
      <c r="J37" s="52">
        <v>12.902700000000001</v>
      </c>
      <c r="K37" s="52">
        <v>14.96</v>
      </c>
      <c r="L37" s="27">
        <f t="shared" si="5"/>
        <v>2.0572999999999997</v>
      </c>
      <c r="M37" s="50">
        <f t="shared" si="1"/>
        <v>15.94472474753346</v>
      </c>
      <c r="N37" s="52">
        <v>0</v>
      </c>
      <c r="O37" s="52">
        <v>0</v>
      </c>
      <c r="P37" s="52">
        <v>0</v>
      </c>
      <c r="Q37" s="215">
        <f t="shared" si="6"/>
        <v>0</v>
      </c>
      <c r="R37" s="58" t="s">
        <v>48</v>
      </c>
      <c r="S37" s="29">
        <v>26</v>
      </c>
      <c r="T37" s="30"/>
    </row>
    <row r="38" spans="1:20" s="1" customFormat="1" ht="12.75" customHeight="1">
      <c r="A38" s="25">
        <v>27</v>
      </c>
      <c r="B38" s="26" t="s">
        <v>24</v>
      </c>
      <c r="C38" s="52">
        <f t="shared" si="2"/>
        <v>1301.1994000000002</v>
      </c>
      <c r="D38" s="52">
        <f t="shared" si="3"/>
        <v>1330.9020999999957</v>
      </c>
      <c r="E38" s="52">
        <f t="shared" si="4"/>
        <v>1356.6714</v>
      </c>
      <c r="F38" s="27">
        <f t="shared" si="0"/>
        <v>25.76930000000425</v>
      </c>
      <c r="G38" s="50">
        <f>SUM(F38/D38)*100</f>
        <v>1.9362280666627798</v>
      </c>
      <c r="H38" s="28"/>
      <c r="I38" s="52">
        <v>1301.0167000000001</v>
      </c>
      <c r="J38" s="52">
        <v>1330.8246999999958</v>
      </c>
      <c r="K38" s="52">
        <v>1356.594</v>
      </c>
      <c r="L38" s="27">
        <f t="shared" si="5"/>
        <v>25.76930000000425</v>
      </c>
      <c r="M38" s="50">
        <f t="shared" si="1"/>
        <v>1.9363406765747833</v>
      </c>
      <c r="N38" s="52">
        <v>0.1827</v>
      </c>
      <c r="O38" s="52">
        <v>0.0774</v>
      </c>
      <c r="P38" s="52">
        <v>0.0774</v>
      </c>
      <c r="Q38" s="27">
        <f t="shared" si="6"/>
        <v>0</v>
      </c>
      <c r="R38" s="50">
        <f>SUM(Q38/O38)*100</f>
        <v>0</v>
      </c>
      <c r="S38" s="29">
        <v>27</v>
      </c>
      <c r="T38" s="30"/>
    </row>
    <row r="39" spans="1:20" s="1" customFormat="1" ht="12.75" customHeight="1">
      <c r="A39" s="25">
        <v>28</v>
      </c>
      <c r="B39" s="26" t="s">
        <v>30</v>
      </c>
      <c r="C39" s="52">
        <f t="shared" si="2"/>
        <v>35.998900000000006</v>
      </c>
      <c r="D39" s="52">
        <f t="shared" si="3"/>
        <v>38.03940000000001</v>
      </c>
      <c r="E39" s="52">
        <f t="shared" si="4"/>
        <v>38.32</v>
      </c>
      <c r="F39" s="27">
        <f t="shared" si="0"/>
        <v>0.28059999999999263</v>
      </c>
      <c r="G39" s="50">
        <f>SUM(F39/D39)*100</f>
        <v>0.7376562196038648</v>
      </c>
      <c r="H39" s="28"/>
      <c r="I39" s="52">
        <v>35.739200000000004</v>
      </c>
      <c r="J39" s="52">
        <v>37.779700000000005</v>
      </c>
      <c r="K39" s="52">
        <v>37.93</v>
      </c>
      <c r="L39" s="27">
        <f t="shared" si="5"/>
        <v>0.15029999999999433</v>
      </c>
      <c r="M39" s="50">
        <f t="shared" si="1"/>
        <v>0.3978326985126782</v>
      </c>
      <c r="N39" s="52">
        <v>0.2597</v>
      </c>
      <c r="O39" s="52">
        <v>0.2597</v>
      </c>
      <c r="P39" s="52">
        <v>0.39</v>
      </c>
      <c r="Q39" s="27">
        <f t="shared" si="6"/>
        <v>0.13030000000000003</v>
      </c>
      <c r="R39" s="50">
        <f>SUM(Q39/O39)*100</f>
        <v>50.17327685791299</v>
      </c>
      <c r="S39" s="29">
        <v>28</v>
      </c>
      <c r="T39" s="30"/>
    </row>
    <row r="40" spans="1:20" s="1" customFormat="1" ht="12.75" customHeight="1">
      <c r="A40" s="25">
        <v>29</v>
      </c>
      <c r="B40" s="26" t="s">
        <v>25</v>
      </c>
      <c r="C40" s="52">
        <f t="shared" si="2"/>
        <v>0.6909000000000001</v>
      </c>
      <c r="D40" s="52">
        <f t="shared" si="3"/>
        <v>0.6909000000000001</v>
      </c>
      <c r="E40" s="52">
        <f t="shared" si="4"/>
        <v>0.6909000000000001</v>
      </c>
      <c r="F40" s="59">
        <f t="shared" si="0"/>
        <v>0</v>
      </c>
      <c r="G40" s="50">
        <f>SUM(F40/D40)*100</f>
        <v>0</v>
      </c>
      <c r="H40" s="28"/>
      <c r="I40" s="52">
        <v>0.6909000000000001</v>
      </c>
      <c r="J40" s="52">
        <v>0.6909000000000001</v>
      </c>
      <c r="K40" s="52">
        <v>0.6909000000000001</v>
      </c>
      <c r="L40" s="215">
        <f t="shared" si="5"/>
        <v>0</v>
      </c>
      <c r="M40" s="50">
        <f t="shared" si="1"/>
        <v>0</v>
      </c>
      <c r="N40" s="52">
        <v>0</v>
      </c>
      <c r="O40" s="52">
        <v>0</v>
      </c>
      <c r="P40" s="52">
        <v>0</v>
      </c>
      <c r="Q40" s="215">
        <f t="shared" si="6"/>
        <v>0</v>
      </c>
      <c r="R40" s="58" t="s">
        <v>48</v>
      </c>
      <c r="S40" s="29">
        <v>29</v>
      </c>
      <c r="T40" s="30"/>
    </row>
    <row r="41" spans="1:20" s="1" customFormat="1" ht="3" customHeight="1">
      <c r="A41" s="25"/>
      <c r="B41" s="26"/>
      <c r="C41" s="52"/>
      <c r="D41" s="52"/>
      <c r="E41" s="52"/>
      <c r="F41" s="27"/>
      <c r="G41" s="50"/>
      <c r="H41" s="28"/>
      <c r="I41" s="52"/>
      <c r="J41" s="52"/>
      <c r="K41" s="52"/>
      <c r="L41" s="27"/>
      <c r="M41" s="50"/>
      <c r="N41" s="52"/>
      <c r="O41" s="52"/>
      <c r="P41" s="52"/>
      <c r="Q41" s="27"/>
      <c r="R41" s="50"/>
      <c r="S41" s="29"/>
      <c r="T41" s="30"/>
    </row>
    <row r="42" spans="1:20" s="1" customFormat="1" ht="12.75" customHeight="1">
      <c r="A42" s="25">
        <v>30</v>
      </c>
      <c r="B42" s="26" t="s">
        <v>122</v>
      </c>
      <c r="C42" s="52">
        <f>SUM(I42,N42)</f>
        <v>52.43120000000056</v>
      </c>
      <c r="D42" s="52">
        <f>SUM(J42,O42)</f>
        <v>52.92430000000064</v>
      </c>
      <c r="E42" s="52">
        <f>SUM(K42,P42)</f>
        <v>58.386</v>
      </c>
      <c r="F42" s="27">
        <f>E42-D42</f>
        <v>5.461699999999361</v>
      </c>
      <c r="G42" s="50">
        <f>SUM(F42/D42)*100</f>
        <v>10.31983417824949</v>
      </c>
      <c r="H42" s="28"/>
      <c r="I42" s="52">
        <v>49.82640000000056</v>
      </c>
      <c r="J42" s="52">
        <v>48.20940000000064</v>
      </c>
      <c r="K42" s="52">
        <v>53.374</v>
      </c>
      <c r="L42" s="27">
        <f t="shared" si="5"/>
        <v>5.164599999999361</v>
      </c>
      <c r="M42" s="50">
        <f>SUM(L42/J42)*100</f>
        <v>10.712848531612698</v>
      </c>
      <c r="N42" s="52">
        <v>2.604800000000001</v>
      </c>
      <c r="O42" s="52">
        <v>4.7149</v>
      </c>
      <c r="P42" s="52">
        <v>5.012</v>
      </c>
      <c r="Q42" s="27">
        <f t="shared" si="6"/>
        <v>0.2970999999999995</v>
      </c>
      <c r="R42" s="50">
        <f>SUM(Q42/O42)*100</f>
        <v>6.301300133618941</v>
      </c>
      <c r="S42" s="29">
        <v>30</v>
      </c>
      <c r="T42" s="30"/>
    </row>
    <row r="43" spans="1:20" s="1" customFormat="1" ht="4.5" customHeight="1">
      <c r="A43" s="25"/>
      <c r="B43" s="26"/>
      <c r="C43" s="52"/>
      <c r="D43" s="52"/>
      <c r="E43" s="52"/>
      <c r="F43" s="27"/>
      <c r="G43" s="50"/>
      <c r="H43" s="28"/>
      <c r="I43" s="52"/>
      <c r="J43" s="52"/>
      <c r="K43" s="52"/>
      <c r="L43" s="27"/>
      <c r="M43" s="50"/>
      <c r="N43" s="52"/>
      <c r="O43" s="52"/>
      <c r="P43" s="52"/>
      <c r="Q43" s="27"/>
      <c r="R43" s="50"/>
      <c r="S43" s="32"/>
      <c r="T43" s="30"/>
    </row>
    <row r="44" spans="1:20" s="1" customFormat="1" ht="12.75" customHeight="1">
      <c r="A44" s="25">
        <v>31</v>
      </c>
      <c r="B44" s="33" t="s">
        <v>43</v>
      </c>
      <c r="C44" s="53">
        <f>SUM(C12:C42)</f>
        <v>4931.1621</v>
      </c>
      <c r="D44" s="53">
        <f>SUM(D12:D42)</f>
        <v>4952.505299999988</v>
      </c>
      <c r="E44" s="53">
        <f>SUM(E12:E42)</f>
        <v>4965.9986</v>
      </c>
      <c r="F44" s="34">
        <f>E44-D44</f>
        <v>13.493300000011914</v>
      </c>
      <c r="G44" s="51">
        <f>SUM(F44/D44)*100</f>
        <v>0.27245402443106814</v>
      </c>
      <c r="H44" s="35"/>
      <c r="I44" s="53">
        <f>SUM(I12:I42)</f>
        <v>4903.784699999999</v>
      </c>
      <c r="J44" s="53">
        <f>SUM(J12:J42)</f>
        <v>4922.433199999988</v>
      </c>
      <c r="K44" s="53">
        <f>SUM(K12:K42)</f>
        <v>4934.0043000000005</v>
      </c>
      <c r="L44" s="34">
        <f t="shared" si="5"/>
        <v>11.571100000012848</v>
      </c>
      <c r="M44" s="51">
        <f>SUM(L44/J44)*100</f>
        <v>0.2350687054526789</v>
      </c>
      <c r="N44" s="53">
        <f>SUM(N12:N42)</f>
        <v>27.3774</v>
      </c>
      <c r="O44" s="53">
        <f>SUM(O12:O42)</f>
        <v>30.072099999999995</v>
      </c>
      <c r="P44" s="53">
        <f>SUM(P12:P42)</f>
        <v>31.994300000000003</v>
      </c>
      <c r="Q44" s="34">
        <f t="shared" si="6"/>
        <v>1.9222000000000072</v>
      </c>
      <c r="R44" s="51">
        <f>SUM(Q44/O44)*100</f>
        <v>6.391971295652807</v>
      </c>
      <c r="S44" s="29">
        <v>31</v>
      </c>
      <c r="T44" s="30"/>
    </row>
    <row r="45" spans="1:20" s="1" customFormat="1" ht="7.5" customHeight="1">
      <c r="A45" s="36"/>
      <c r="B45" s="37"/>
      <c r="C45" s="17"/>
      <c r="D45" s="17"/>
      <c r="E45" s="38"/>
      <c r="F45" s="18"/>
      <c r="G45" s="18"/>
      <c r="H45" s="18"/>
      <c r="I45" s="17"/>
      <c r="J45" s="17"/>
      <c r="K45" s="54"/>
      <c r="L45" s="18"/>
      <c r="M45" s="18"/>
      <c r="N45" s="17"/>
      <c r="O45" s="17"/>
      <c r="P45" s="31"/>
      <c r="Q45" s="18"/>
      <c r="R45" s="18"/>
      <c r="S45" s="36"/>
      <c r="T45" s="30"/>
    </row>
    <row r="46" spans="1:20" s="1" customFormat="1" ht="15" customHeight="1">
      <c r="A46" s="353" t="s">
        <v>41</v>
      </c>
      <c r="B46" s="353"/>
      <c r="C46" s="353"/>
      <c r="D46" s="353"/>
      <c r="E46" s="353"/>
      <c r="F46" s="353"/>
      <c r="G46" s="353"/>
      <c r="H46" s="216"/>
      <c r="I46" s="353" t="s">
        <v>41</v>
      </c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0"/>
    </row>
    <row r="47" spans="1:20" s="1" customFormat="1" ht="7.5" customHeight="1">
      <c r="A47" s="36"/>
      <c r="B47" s="40"/>
      <c r="C47" s="41"/>
      <c r="D47" s="41"/>
      <c r="E47" s="41"/>
      <c r="F47" s="42"/>
      <c r="G47" s="43"/>
      <c r="H47" s="43"/>
      <c r="I47" s="41"/>
      <c r="J47" s="41"/>
      <c r="K47" s="41"/>
      <c r="L47" s="42"/>
      <c r="M47" s="43"/>
      <c r="N47" s="41"/>
      <c r="O47" s="41"/>
      <c r="P47" s="41"/>
      <c r="Q47" s="42"/>
      <c r="R47" s="43"/>
      <c r="S47" s="36"/>
      <c r="T47" s="30"/>
    </row>
    <row r="48" spans="1:20" s="1" customFormat="1" ht="12.75" customHeight="1">
      <c r="A48" s="25">
        <v>32</v>
      </c>
      <c r="B48" s="26" t="s">
        <v>32</v>
      </c>
      <c r="C48" s="217">
        <f aca="true" t="shared" si="15" ref="C48:C56">SUM(I48,N48)</f>
        <v>349.43289999999996</v>
      </c>
      <c r="D48" s="217">
        <f aca="true" t="shared" si="16" ref="D48:D56">SUM(J48,O48)</f>
        <v>345.28000000000003</v>
      </c>
      <c r="E48" s="52">
        <f aca="true" t="shared" si="17" ref="E48:E56">SUM(K48,P48)</f>
        <v>344.8417</v>
      </c>
      <c r="F48" s="27">
        <f>E48-D48</f>
        <v>-0.43830000000002656</v>
      </c>
      <c r="G48" s="50">
        <f aca="true" t="shared" si="18" ref="G48:G58">SUM(F48/D48)*100</f>
        <v>-0.12694045412419674</v>
      </c>
      <c r="H48" s="28"/>
      <c r="I48" s="52">
        <v>349.3212</v>
      </c>
      <c r="J48" s="52">
        <v>345.17</v>
      </c>
      <c r="K48" s="52">
        <v>344.73</v>
      </c>
      <c r="L48" s="27">
        <f>K48-J48</f>
        <v>-0.4399999999999977</v>
      </c>
      <c r="M48" s="50">
        <f>SUM(L48/J48)*100</f>
        <v>-0.12747341889503655</v>
      </c>
      <c r="N48" s="217">
        <v>0.11170000000000001</v>
      </c>
      <c r="O48" s="217">
        <v>0.11</v>
      </c>
      <c r="P48" s="52">
        <v>0.11170000000000001</v>
      </c>
      <c r="Q48" s="27">
        <f>SUM(P48-O48)</f>
        <v>0.001700000000000007</v>
      </c>
      <c r="R48" s="50">
        <f>SUM(Q48/O48)*100</f>
        <v>1.5454545454545519</v>
      </c>
      <c r="S48" s="29">
        <v>32</v>
      </c>
      <c r="T48" s="30"/>
    </row>
    <row r="49" spans="1:20" s="1" customFormat="1" ht="12.75" customHeight="1">
      <c r="A49" s="25">
        <v>33</v>
      </c>
      <c r="B49" s="26" t="s">
        <v>33</v>
      </c>
      <c r="C49" s="217">
        <f t="shared" si="15"/>
        <v>155.74899999999997</v>
      </c>
      <c r="D49" s="217">
        <f t="shared" si="16"/>
        <v>152.824</v>
      </c>
      <c r="E49" s="52">
        <f t="shared" si="17"/>
        <v>151.44</v>
      </c>
      <c r="F49" s="27">
        <f aca="true" t="shared" si="19" ref="F49:F58">E49-D49</f>
        <v>-1.3840000000000146</v>
      </c>
      <c r="G49" s="50">
        <f t="shared" si="18"/>
        <v>-0.9056169188085735</v>
      </c>
      <c r="H49" s="28"/>
      <c r="I49" s="52">
        <v>154.61729999999997</v>
      </c>
      <c r="J49" s="52">
        <v>151.68</v>
      </c>
      <c r="K49" s="52">
        <v>150.18</v>
      </c>
      <c r="L49" s="27">
        <f aca="true" t="shared" si="20" ref="L49:L58">K49-J49</f>
        <v>-1.5</v>
      </c>
      <c r="M49" s="50">
        <f aca="true" t="shared" si="21" ref="M49:M56">SUM(L49/J49)*100</f>
        <v>-0.9889240506329113</v>
      </c>
      <c r="N49" s="217">
        <v>1.1317</v>
      </c>
      <c r="O49" s="217">
        <v>1.144</v>
      </c>
      <c r="P49" s="52">
        <v>1.26</v>
      </c>
      <c r="Q49" s="27">
        <f aca="true" t="shared" si="22" ref="Q49:Q58">SUM(P49-O49)</f>
        <v>0.1160000000000001</v>
      </c>
      <c r="R49" s="50">
        <f aca="true" t="shared" si="23" ref="R49:R56">SUM(Q49/O49)*100</f>
        <v>10.13986013986015</v>
      </c>
      <c r="S49" s="29">
        <v>33</v>
      </c>
      <c r="T49" s="30"/>
    </row>
    <row r="50" spans="1:20" s="1" customFormat="1" ht="12.75" customHeight="1">
      <c r="A50" s="25">
        <v>34</v>
      </c>
      <c r="B50" s="26" t="s">
        <v>34</v>
      </c>
      <c r="C50" s="217">
        <f t="shared" si="15"/>
        <v>15.5551</v>
      </c>
      <c r="D50" s="217">
        <f t="shared" si="16"/>
        <v>15.57</v>
      </c>
      <c r="E50" s="52">
        <f t="shared" si="17"/>
        <v>15.940000000000001</v>
      </c>
      <c r="F50" s="27">
        <f t="shared" si="19"/>
        <v>0.370000000000001</v>
      </c>
      <c r="G50" s="50">
        <f t="shared" si="18"/>
        <v>2.3763648041104752</v>
      </c>
      <c r="H50" s="28"/>
      <c r="I50" s="52">
        <v>15.157599999999999</v>
      </c>
      <c r="J50" s="52">
        <v>15.13</v>
      </c>
      <c r="K50" s="52">
        <v>15.3</v>
      </c>
      <c r="L50" s="27">
        <f t="shared" si="20"/>
        <v>0.16999999999999993</v>
      </c>
      <c r="M50" s="50">
        <f t="shared" si="21"/>
        <v>1.123595505617977</v>
      </c>
      <c r="N50" s="217">
        <v>0.3975</v>
      </c>
      <c r="O50" s="217">
        <v>0.44</v>
      </c>
      <c r="P50" s="52">
        <v>0.64</v>
      </c>
      <c r="Q50" s="27">
        <f t="shared" si="22"/>
        <v>0.2</v>
      </c>
      <c r="R50" s="50">
        <f t="shared" si="23"/>
        <v>45.45454545454546</v>
      </c>
      <c r="S50" s="29">
        <v>34</v>
      </c>
      <c r="T50" s="30"/>
    </row>
    <row r="51" spans="1:20" s="1" customFormat="1" ht="12.75" customHeight="1">
      <c r="A51" s="25">
        <v>35</v>
      </c>
      <c r="B51" s="26" t="s">
        <v>35</v>
      </c>
      <c r="C51" s="217">
        <f t="shared" si="15"/>
        <v>89.4983</v>
      </c>
      <c r="D51" s="217">
        <f t="shared" si="16"/>
        <v>86.98</v>
      </c>
      <c r="E51" s="52">
        <f t="shared" si="17"/>
        <v>83.08</v>
      </c>
      <c r="F51" s="27">
        <f t="shared" si="19"/>
        <v>-3.9000000000000057</v>
      </c>
      <c r="G51" s="50">
        <f t="shared" si="18"/>
        <v>-4.483789376868252</v>
      </c>
      <c r="H51" s="28"/>
      <c r="I51" s="52">
        <v>89.4983</v>
      </c>
      <c r="J51" s="52">
        <v>86.98</v>
      </c>
      <c r="K51" s="52">
        <v>83.08</v>
      </c>
      <c r="L51" s="27">
        <f t="shared" si="20"/>
        <v>-3.9000000000000057</v>
      </c>
      <c r="M51" s="50">
        <f t="shared" si="21"/>
        <v>-4.483789376868252</v>
      </c>
      <c r="N51" s="217">
        <v>0</v>
      </c>
      <c r="O51" s="217">
        <v>0</v>
      </c>
      <c r="P51" s="52">
        <v>0</v>
      </c>
      <c r="Q51" s="27">
        <f t="shared" si="22"/>
        <v>0</v>
      </c>
      <c r="R51" s="58" t="s">
        <v>48</v>
      </c>
      <c r="S51" s="29">
        <v>35</v>
      </c>
      <c r="T51" s="30"/>
    </row>
    <row r="52" spans="1:20" s="1" customFormat="1" ht="12.75" customHeight="1">
      <c r="A52" s="25">
        <v>36</v>
      </c>
      <c r="B52" s="26" t="s">
        <v>36</v>
      </c>
      <c r="C52" s="217">
        <f t="shared" si="15"/>
        <v>72.3593</v>
      </c>
      <c r="D52" s="217">
        <f t="shared" si="16"/>
        <v>70.18</v>
      </c>
      <c r="E52" s="52">
        <f t="shared" si="17"/>
        <v>67.68</v>
      </c>
      <c r="F52" s="27">
        <f t="shared" si="19"/>
        <v>-2.5</v>
      </c>
      <c r="G52" s="50">
        <f t="shared" si="18"/>
        <v>-3.562268452550584</v>
      </c>
      <c r="H52" s="28"/>
      <c r="I52" s="52">
        <v>72.3493</v>
      </c>
      <c r="J52" s="52">
        <v>70.17</v>
      </c>
      <c r="K52" s="52">
        <v>67.67</v>
      </c>
      <c r="L52" s="27">
        <f t="shared" si="20"/>
        <v>-2.5</v>
      </c>
      <c r="M52" s="50">
        <f t="shared" si="21"/>
        <v>-3.5627761151489237</v>
      </c>
      <c r="N52" s="217">
        <v>0.01</v>
      </c>
      <c r="O52" s="217">
        <v>0.01</v>
      </c>
      <c r="P52" s="52">
        <v>0.01</v>
      </c>
      <c r="Q52" s="27">
        <f t="shared" si="22"/>
        <v>0</v>
      </c>
      <c r="R52" s="50">
        <f t="shared" si="23"/>
        <v>0</v>
      </c>
      <c r="S52" s="29">
        <v>36</v>
      </c>
      <c r="T52" s="30"/>
    </row>
    <row r="53" spans="1:20" s="1" customFormat="1" ht="12.75" customHeight="1">
      <c r="A53" s="25">
        <v>37</v>
      </c>
      <c r="B53" s="26" t="s">
        <v>37</v>
      </c>
      <c r="C53" s="217">
        <f t="shared" si="15"/>
        <v>142.65630000000002</v>
      </c>
      <c r="D53" s="217">
        <f t="shared" si="16"/>
        <v>142.114</v>
      </c>
      <c r="E53" s="52">
        <f t="shared" si="17"/>
        <v>141.71</v>
      </c>
      <c r="F53" s="27">
        <f t="shared" si="19"/>
        <v>-0.40399999999999636</v>
      </c>
      <c r="G53" s="50">
        <f t="shared" si="18"/>
        <v>-0.28427881841338387</v>
      </c>
      <c r="H53" s="28"/>
      <c r="I53" s="52">
        <v>140.88070000000002</v>
      </c>
      <c r="J53" s="52">
        <v>140.31</v>
      </c>
      <c r="K53" s="52">
        <v>139.61</v>
      </c>
      <c r="L53" s="27">
        <f t="shared" si="20"/>
        <v>-0.6999999999999886</v>
      </c>
      <c r="M53" s="50">
        <f t="shared" si="21"/>
        <v>-0.49889530325706555</v>
      </c>
      <c r="N53" s="217">
        <v>1.7756</v>
      </c>
      <c r="O53" s="217">
        <v>1.804</v>
      </c>
      <c r="P53" s="52">
        <v>2.1</v>
      </c>
      <c r="Q53" s="27">
        <f t="shared" si="22"/>
        <v>0.29600000000000004</v>
      </c>
      <c r="R53" s="50">
        <f t="shared" si="23"/>
        <v>16.4079822616408</v>
      </c>
      <c r="S53" s="29">
        <v>37</v>
      </c>
      <c r="T53" s="30"/>
    </row>
    <row r="54" spans="1:20" s="1" customFormat="1" ht="12.75" customHeight="1">
      <c r="A54" s="25">
        <v>38</v>
      </c>
      <c r="B54" s="26" t="s">
        <v>38</v>
      </c>
      <c r="C54" s="217">
        <f t="shared" si="15"/>
        <v>262.792</v>
      </c>
      <c r="D54" s="217">
        <f t="shared" si="16"/>
        <v>262.114</v>
      </c>
      <c r="E54" s="52">
        <f t="shared" si="17"/>
        <v>260.79</v>
      </c>
      <c r="F54" s="27">
        <f t="shared" si="19"/>
        <v>-1.3239999999999554</v>
      </c>
      <c r="G54" s="50">
        <f t="shared" si="18"/>
        <v>-0.5051237247914859</v>
      </c>
      <c r="H54" s="28"/>
      <c r="I54" s="52">
        <v>254.1427</v>
      </c>
      <c r="J54" s="52">
        <v>253.344</v>
      </c>
      <c r="K54" s="52">
        <v>251.38</v>
      </c>
      <c r="L54" s="27">
        <f t="shared" si="20"/>
        <v>-1.9639999999999986</v>
      </c>
      <c r="M54" s="50">
        <f t="shared" si="21"/>
        <v>-0.7752305166098264</v>
      </c>
      <c r="N54" s="217">
        <v>8.6493</v>
      </c>
      <c r="O54" s="217">
        <v>8.77</v>
      </c>
      <c r="P54" s="52">
        <v>9.41</v>
      </c>
      <c r="Q54" s="27">
        <f t="shared" si="22"/>
        <v>0.6400000000000006</v>
      </c>
      <c r="R54" s="50">
        <f t="shared" si="23"/>
        <v>7.297605473204112</v>
      </c>
      <c r="S54" s="29">
        <v>38</v>
      </c>
      <c r="T54" s="30"/>
    </row>
    <row r="55" spans="1:20" s="1" customFormat="1" ht="3" customHeight="1">
      <c r="A55" s="25"/>
      <c r="B55" s="26"/>
      <c r="C55" s="217"/>
      <c r="D55" s="217"/>
      <c r="E55" s="52"/>
      <c r="F55" s="27"/>
      <c r="G55" s="50"/>
      <c r="H55" s="28"/>
      <c r="I55" s="52"/>
      <c r="J55" s="52"/>
      <c r="K55" s="52"/>
      <c r="L55" s="27"/>
      <c r="M55" s="50"/>
      <c r="N55" s="217"/>
      <c r="O55" s="217"/>
      <c r="P55" s="52"/>
      <c r="Q55" s="27"/>
      <c r="R55" s="50"/>
      <c r="S55" s="29"/>
      <c r="T55" s="30"/>
    </row>
    <row r="56" spans="1:20" s="1" customFormat="1" ht="12.75" customHeight="1">
      <c r="A56" s="25">
        <v>39</v>
      </c>
      <c r="B56" s="26" t="s">
        <v>123</v>
      </c>
      <c r="C56" s="217">
        <f t="shared" si="15"/>
        <v>126.1175</v>
      </c>
      <c r="D56" s="217">
        <f t="shared" si="16"/>
        <v>126.294</v>
      </c>
      <c r="E56" s="52">
        <f t="shared" si="17"/>
        <v>127.015</v>
      </c>
      <c r="F56" s="27">
        <f t="shared" si="19"/>
        <v>0.7210000000000036</v>
      </c>
      <c r="G56" s="50">
        <f t="shared" si="18"/>
        <v>0.5708901452167194</v>
      </c>
      <c r="H56" s="28"/>
      <c r="I56" s="52">
        <v>124.5172</v>
      </c>
      <c r="J56" s="52">
        <v>124.2</v>
      </c>
      <c r="K56" s="52">
        <v>124.784</v>
      </c>
      <c r="L56" s="27">
        <f t="shared" si="20"/>
        <v>0.5840000000000032</v>
      </c>
      <c r="M56" s="50">
        <f t="shared" si="21"/>
        <v>0.4702093397745597</v>
      </c>
      <c r="N56" s="217">
        <v>1.6003000000000007</v>
      </c>
      <c r="O56" s="217">
        <v>2.094</v>
      </c>
      <c r="P56" s="52">
        <v>2.231</v>
      </c>
      <c r="Q56" s="27">
        <f t="shared" si="22"/>
        <v>0.137</v>
      </c>
      <c r="R56" s="50">
        <f t="shared" si="23"/>
        <v>6.5425023877745945</v>
      </c>
      <c r="S56" s="29">
        <v>39</v>
      </c>
      <c r="T56" s="30"/>
    </row>
    <row r="57" spans="1:20" s="1" customFormat="1" ht="4.5" customHeight="1">
      <c r="A57" s="25"/>
      <c r="B57" s="26"/>
      <c r="C57" s="217"/>
      <c r="D57" s="217"/>
      <c r="E57" s="52"/>
      <c r="F57" s="27"/>
      <c r="G57" s="50"/>
      <c r="H57" s="28"/>
      <c r="I57" s="52"/>
      <c r="J57" s="52"/>
      <c r="K57" s="52"/>
      <c r="L57" s="27"/>
      <c r="M57" s="50"/>
      <c r="N57" s="217"/>
      <c r="O57" s="217"/>
      <c r="P57" s="52"/>
      <c r="Q57" s="27"/>
      <c r="R57" s="50"/>
      <c r="S57" s="32"/>
      <c r="T57" s="30"/>
    </row>
    <row r="58" spans="1:20" s="56" customFormat="1" ht="12.75" customHeight="1">
      <c r="A58" s="25">
        <v>40</v>
      </c>
      <c r="B58" s="33" t="s">
        <v>43</v>
      </c>
      <c r="C58" s="218">
        <f>SUM(C48:C57)</f>
        <v>1214.1604</v>
      </c>
      <c r="D58" s="218">
        <f>SUM(D48:D56)</f>
        <v>1201.3560000000002</v>
      </c>
      <c r="E58" s="53">
        <f>SUM(E48:E56)</f>
        <v>1192.4967000000001</v>
      </c>
      <c r="F58" s="34">
        <f t="shared" si="19"/>
        <v>-8.859300000000076</v>
      </c>
      <c r="G58" s="51">
        <f t="shared" si="18"/>
        <v>-0.7374416908893013</v>
      </c>
      <c r="H58" s="35"/>
      <c r="I58" s="53">
        <f>SUM(I48:I56)</f>
        <v>1200.4842999999998</v>
      </c>
      <c r="J58" s="53">
        <f>SUM(J48:J56)</f>
        <v>1186.9840000000002</v>
      </c>
      <c r="K58" s="53">
        <f>SUM(K48:K56)</f>
        <v>1176.7340000000002</v>
      </c>
      <c r="L58" s="34">
        <f t="shared" si="20"/>
        <v>-10.25</v>
      </c>
      <c r="M58" s="51">
        <f>SUM(L58/J58)*100</f>
        <v>-0.863533122603169</v>
      </c>
      <c r="N58" s="218">
        <f>SUM(N48:N56)</f>
        <v>13.676100000000002</v>
      </c>
      <c r="O58" s="218">
        <v>14.37</v>
      </c>
      <c r="P58" s="53">
        <f>SUM(P48:P56)</f>
        <v>15.7627</v>
      </c>
      <c r="Q58" s="34">
        <f t="shared" si="22"/>
        <v>1.3927000000000014</v>
      </c>
      <c r="R58" s="51">
        <f>SUM(Q58/O58)*100</f>
        <v>9.691718858733482</v>
      </c>
      <c r="S58" s="29">
        <v>40</v>
      </c>
      <c r="T58" s="55"/>
    </row>
    <row r="59" spans="1:20" s="1" customFormat="1" ht="6.75" customHeight="1">
      <c r="A59" s="45"/>
      <c r="B59" s="46"/>
      <c r="C59" s="34"/>
      <c r="D59" s="34"/>
      <c r="E59" s="34"/>
      <c r="F59" s="34"/>
      <c r="G59" s="35"/>
      <c r="H59" s="35"/>
      <c r="I59" s="34"/>
      <c r="J59" s="34"/>
      <c r="K59" s="34"/>
      <c r="L59" s="34"/>
      <c r="M59" s="44"/>
      <c r="N59" s="34"/>
      <c r="O59" s="34"/>
      <c r="P59" s="34"/>
      <c r="Q59" s="34"/>
      <c r="R59" s="44"/>
      <c r="S59" s="47"/>
      <c r="T59" s="30"/>
    </row>
    <row r="60" spans="1:20" s="1" customFormat="1" ht="15.75" customHeight="1">
      <c r="A60" s="353" t="s">
        <v>42</v>
      </c>
      <c r="B60" s="353"/>
      <c r="C60" s="353"/>
      <c r="D60" s="353"/>
      <c r="E60" s="353"/>
      <c r="F60" s="353"/>
      <c r="G60" s="353"/>
      <c r="H60" s="39"/>
      <c r="I60" s="353" t="s">
        <v>42</v>
      </c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0"/>
    </row>
    <row r="61" spans="1:20" s="1" customFormat="1" ht="7.5" customHeight="1">
      <c r="A61" s="36"/>
      <c r="B61" s="40"/>
      <c r="C61" s="41"/>
      <c r="D61" s="41"/>
      <c r="E61" s="41"/>
      <c r="F61" s="42"/>
      <c r="G61" s="43"/>
      <c r="H61" s="43"/>
      <c r="I61" s="41"/>
      <c r="J61" s="41"/>
      <c r="K61" s="41"/>
      <c r="L61" s="42"/>
      <c r="M61" s="43"/>
      <c r="N61" s="41"/>
      <c r="O61" s="41"/>
      <c r="P61" s="41"/>
      <c r="Q61" s="42"/>
      <c r="R61" s="43"/>
      <c r="S61" s="36"/>
      <c r="T61" s="30"/>
    </row>
    <row r="62" spans="1:20" s="1" customFormat="1" ht="12.75" customHeight="1">
      <c r="A62" s="25">
        <v>41</v>
      </c>
      <c r="B62" s="33" t="s">
        <v>44</v>
      </c>
      <c r="C62" s="218">
        <f>SUM(C58,C44)</f>
        <v>6145.322499999999</v>
      </c>
      <c r="D62" s="218">
        <f>SUM(D58,D44)</f>
        <v>6153.861299999988</v>
      </c>
      <c r="E62" s="53">
        <f>SUM(E58,E44)</f>
        <v>6158.4953000000005</v>
      </c>
      <c r="F62" s="34">
        <f>E62-D62</f>
        <v>4.6340000000127475</v>
      </c>
      <c r="G62" s="51">
        <f>SUM(F62/D62)*100</f>
        <v>0.07530231466238534</v>
      </c>
      <c r="H62" s="35"/>
      <c r="I62" s="53">
        <f>SUM(I58,I44)</f>
        <v>6104.268999999999</v>
      </c>
      <c r="J62" s="53">
        <f>SUM(J58,J44)</f>
        <v>6109.417199999988</v>
      </c>
      <c r="K62" s="53">
        <f>SUM(K58,K44)</f>
        <v>6110.738300000001</v>
      </c>
      <c r="L62" s="34">
        <f>K62-J62</f>
        <v>1.3211000000128479</v>
      </c>
      <c r="M62" s="51">
        <f>SUM(L62/J62)*100</f>
        <v>0.02162399385677656</v>
      </c>
      <c r="N62" s="53">
        <f>SUM(N58,N44)</f>
        <v>41.0535</v>
      </c>
      <c r="O62" s="53">
        <f>SUM(O58,O44)</f>
        <v>44.442099999999996</v>
      </c>
      <c r="P62" s="53">
        <f>SUM(P58,P44)</f>
        <v>47.757000000000005</v>
      </c>
      <c r="Q62" s="34">
        <f>P62-O62</f>
        <v>3.3149000000000086</v>
      </c>
      <c r="R62" s="51">
        <f>SUM(Q62/O62)*100</f>
        <v>7.458918457948677</v>
      </c>
      <c r="S62" s="29">
        <v>41</v>
      </c>
      <c r="T62" s="30"/>
    </row>
    <row r="63" ht="4.5" customHeight="1"/>
    <row r="64" ht="10.5" customHeight="1">
      <c r="A64" s="22" t="s">
        <v>45</v>
      </c>
    </row>
    <row r="65" spans="1:16" ht="15">
      <c r="A65" s="57" t="s">
        <v>124</v>
      </c>
      <c r="B65" s="21"/>
      <c r="C65" s="20"/>
      <c r="D65" s="20"/>
      <c r="F65" s="20"/>
      <c r="G65" s="20"/>
      <c r="H65" s="20"/>
      <c r="I65" s="1"/>
      <c r="J65" s="1"/>
      <c r="P65" s="209"/>
    </row>
    <row r="66" ht="15">
      <c r="K66" s="209"/>
    </row>
    <row r="67" spans="1:5" ht="15">
      <c r="A67" s="219"/>
      <c r="B67" s="219"/>
      <c r="C67" s="219"/>
      <c r="D67" s="220"/>
      <c r="E67" s="221"/>
    </row>
    <row r="68" ht="15">
      <c r="D68" s="49"/>
    </row>
  </sheetData>
  <sheetProtection/>
  <mergeCells count="22">
    <mergeCell ref="A4:A8"/>
    <mergeCell ref="A46:G46"/>
    <mergeCell ref="I6:K6"/>
    <mergeCell ref="I4:R4"/>
    <mergeCell ref="N5:R5"/>
    <mergeCell ref="C6:E6"/>
    <mergeCell ref="Q6:R7"/>
    <mergeCell ref="I5:M5"/>
    <mergeCell ref="I8:L8"/>
    <mergeCell ref="N8:Q8"/>
    <mergeCell ref="I10:S10"/>
    <mergeCell ref="F6:G7"/>
    <mergeCell ref="A60:G60"/>
    <mergeCell ref="I60:S60"/>
    <mergeCell ref="I46:S46"/>
    <mergeCell ref="A10:G10"/>
    <mergeCell ref="N6:P6"/>
    <mergeCell ref="B4:B8"/>
    <mergeCell ref="C8:F8"/>
    <mergeCell ref="C4:G5"/>
    <mergeCell ref="S4:S8"/>
    <mergeCell ref="L6:M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">
      <selection activeCell="Q49" sqref="Q49"/>
    </sheetView>
  </sheetViews>
  <sheetFormatPr defaultColWidth="10.00390625" defaultRowHeight="15.75"/>
  <cols>
    <col min="1" max="1" width="20.875" style="61" customWidth="1"/>
    <col min="2" max="2" width="0.875" style="61" customWidth="1"/>
    <col min="3" max="3" width="8.875" style="61" customWidth="1"/>
    <col min="4" max="4" width="6.50390625" style="61" customWidth="1"/>
    <col min="5" max="5" width="11.00390625" style="61" bestFit="1" customWidth="1"/>
    <col min="6" max="6" width="10.25390625" style="61" bestFit="1" customWidth="1"/>
    <col min="7" max="7" width="8.75390625" style="61" bestFit="1" customWidth="1"/>
    <col min="8" max="8" width="11.25390625" style="61" bestFit="1" customWidth="1"/>
    <col min="9" max="9" width="11.125" style="61" bestFit="1" customWidth="1"/>
    <col min="10" max="16384" width="10.00390625" style="61" customWidth="1"/>
  </cols>
  <sheetData>
    <row r="1" ht="13.5">
      <c r="A1" s="60"/>
    </row>
    <row r="2" spans="1:9" ht="12.75" customHeight="1">
      <c r="A2" s="392" t="s">
        <v>142</v>
      </c>
      <c r="B2" s="392"/>
      <c r="C2" s="392"/>
      <c r="D2" s="392"/>
      <c r="E2" s="392"/>
      <c r="F2" s="392"/>
      <c r="G2" s="392"/>
      <c r="H2" s="392"/>
      <c r="I2" s="392"/>
    </row>
    <row r="3" spans="1:9" ht="14.25" customHeight="1">
      <c r="A3" s="392"/>
      <c r="B3" s="392"/>
      <c r="C3" s="392"/>
      <c r="D3" s="392"/>
      <c r="E3" s="392"/>
      <c r="F3" s="392"/>
      <c r="G3" s="392"/>
      <c r="H3" s="392"/>
      <c r="I3" s="392"/>
    </row>
    <row r="4" spans="1:9" ht="13.5" customHeight="1">
      <c r="A4" s="62"/>
      <c r="B4" s="62"/>
      <c r="C4" s="63"/>
      <c r="D4" s="62"/>
      <c r="E4" s="63"/>
      <c r="F4" s="63"/>
      <c r="G4" s="63"/>
      <c r="H4" s="62"/>
      <c r="I4" s="62"/>
    </row>
    <row r="5" spans="1:9" s="64" customFormat="1" ht="12.75">
      <c r="A5" s="373" t="s">
        <v>50</v>
      </c>
      <c r="B5" s="374"/>
      <c r="C5" s="395" t="s">
        <v>51</v>
      </c>
      <c r="D5" s="381" t="s">
        <v>52</v>
      </c>
      <c r="E5" s="378" t="s">
        <v>53</v>
      </c>
      <c r="F5" s="378" t="s">
        <v>54</v>
      </c>
      <c r="G5" s="384" t="s">
        <v>55</v>
      </c>
      <c r="H5" s="385"/>
      <c r="I5" s="385"/>
    </row>
    <row r="6" spans="1:9" s="64" customFormat="1" ht="12.75">
      <c r="A6" s="375"/>
      <c r="B6" s="376"/>
      <c r="C6" s="396"/>
      <c r="D6" s="382"/>
      <c r="E6" s="379"/>
      <c r="F6" s="379"/>
      <c r="G6" s="386"/>
      <c r="H6" s="387"/>
      <c r="I6" s="387"/>
    </row>
    <row r="7" spans="1:9" s="64" customFormat="1" ht="12.75">
      <c r="A7" s="375"/>
      <c r="B7" s="376"/>
      <c r="C7" s="396"/>
      <c r="D7" s="382"/>
      <c r="E7" s="379"/>
      <c r="F7" s="379"/>
      <c r="G7" s="388"/>
      <c r="H7" s="389"/>
      <c r="I7" s="389"/>
    </row>
    <row r="8" spans="1:9" s="64" customFormat="1" ht="12.75">
      <c r="A8" s="375"/>
      <c r="B8" s="376"/>
      <c r="C8" s="396"/>
      <c r="D8" s="382"/>
      <c r="E8" s="379"/>
      <c r="F8" s="379"/>
      <c r="G8" s="381" t="s">
        <v>116</v>
      </c>
      <c r="H8" s="381" t="s">
        <v>56</v>
      </c>
      <c r="I8" s="384" t="s">
        <v>57</v>
      </c>
    </row>
    <row r="9" spans="1:9" s="64" customFormat="1" ht="12.75">
      <c r="A9" s="375"/>
      <c r="B9" s="376"/>
      <c r="C9" s="396"/>
      <c r="D9" s="382"/>
      <c r="E9" s="379"/>
      <c r="F9" s="379"/>
      <c r="G9" s="382"/>
      <c r="H9" s="382"/>
      <c r="I9" s="386"/>
    </row>
    <row r="10" spans="1:9" s="64" customFormat="1" ht="12.75">
      <c r="A10" s="375"/>
      <c r="B10" s="376"/>
      <c r="C10" s="397"/>
      <c r="D10" s="383"/>
      <c r="E10" s="380"/>
      <c r="F10" s="380"/>
      <c r="G10" s="383"/>
      <c r="H10" s="383"/>
      <c r="I10" s="388"/>
    </row>
    <row r="11" spans="1:12" s="64" customFormat="1" ht="18.75" customHeight="1">
      <c r="A11" s="375"/>
      <c r="B11" s="376"/>
      <c r="C11" s="100" t="s">
        <v>46</v>
      </c>
      <c r="D11" s="390" t="s">
        <v>58</v>
      </c>
      <c r="E11" s="398"/>
      <c r="F11" s="101" t="s">
        <v>59</v>
      </c>
      <c r="G11" s="390" t="s">
        <v>60</v>
      </c>
      <c r="H11" s="391"/>
      <c r="I11" s="391"/>
      <c r="J11" s="377"/>
      <c r="K11" s="377"/>
      <c r="L11" s="377"/>
    </row>
    <row r="12" spans="1:9" ht="8.25" customHeight="1">
      <c r="A12" s="102"/>
      <c r="B12" s="102"/>
      <c r="C12" s="103"/>
      <c r="D12" s="102"/>
      <c r="E12" s="103"/>
      <c r="F12" s="103"/>
      <c r="G12" s="103"/>
      <c r="H12" s="102"/>
      <c r="I12" s="102"/>
    </row>
    <row r="13" spans="1:9" ht="14.25" customHeight="1">
      <c r="A13" s="394" t="s">
        <v>2</v>
      </c>
      <c r="B13" s="394"/>
      <c r="C13" s="394"/>
      <c r="D13" s="394"/>
      <c r="E13" s="394"/>
      <c r="F13" s="394"/>
      <c r="G13" s="394"/>
      <c r="H13" s="394"/>
      <c r="I13" s="394"/>
    </row>
    <row r="14" spans="1:9" ht="8.25" customHeight="1">
      <c r="A14" s="104"/>
      <c r="B14" s="104"/>
      <c r="C14" s="105"/>
      <c r="D14" s="106"/>
      <c r="E14" s="107"/>
      <c r="F14" s="107"/>
      <c r="G14" s="107"/>
      <c r="H14" s="106"/>
      <c r="I14" s="106"/>
    </row>
    <row r="15" spans="1:16" ht="13.5" customHeight="1">
      <c r="A15" s="226" t="s">
        <v>61</v>
      </c>
      <c r="B15" s="227"/>
      <c r="C15" s="228">
        <f>SUM(C34,C51)</f>
        <v>4866.0774</v>
      </c>
      <c r="D15" s="229">
        <f aca="true" t="shared" si="0" ref="D15:D21">SUM(E15/C15)</f>
        <v>64.05456115432936</v>
      </c>
      <c r="E15" s="230">
        <f>SUM(E16:E21)</f>
        <v>311694.4524</v>
      </c>
      <c r="F15" s="231">
        <v>86.20598970359302</v>
      </c>
      <c r="G15" s="230">
        <v>1428.3306</v>
      </c>
      <c r="H15" s="230">
        <f>SUM(H16:H21)</f>
        <v>60705.1124</v>
      </c>
      <c r="I15" s="230">
        <f>SUM(I16:I21)</f>
        <v>249560.72239999997</v>
      </c>
      <c r="J15" s="65"/>
      <c r="K15" s="65"/>
      <c r="L15" s="65"/>
      <c r="M15" s="65"/>
      <c r="N15" s="65"/>
      <c r="O15" s="65"/>
      <c r="P15" s="65"/>
    </row>
    <row r="16" spans="1:12" ht="13.5" customHeight="1">
      <c r="A16" s="232" t="s">
        <v>62</v>
      </c>
      <c r="B16" s="233"/>
      <c r="C16" s="234">
        <f aca="true" t="shared" si="1" ref="C16:C21">SUM(C35,C52)</f>
        <v>1757.07</v>
      </c>
      <c r="D16" s="235">
        <f t="shared" si="0"/>
        <v>68.62574308365633</v>
      </c>
      <c r="E16" s="223">
        <f aca="true" t="shared" si="2" ref="E16:E21">SUM(E35,E52)</f>
        <v>120580.23440000002</v>
      </c>
      <c r="F16" s="223">
        <v>81.66609332738194</v>
      </c>
      <c r="G16" s="223">
        <f>SUM(G35,G52)</f>
        <v>909.2522</v>
      </c>
      <c r="H16" s="223">
        <f aca="true" t="shared" si="3" ref="G16:I21">SUM(H35,H52)</f>
        <v>35862.312900000004</v>
      </c>
      <c r="I16" s="223">
        <f t="shared" si="3"/>
        <v>83808.66930000001</v>
      </c>
      <c r="J16" s="65"/>
      <c r="K16" s="93"/>
      <c r="L16" s="93"/>
    </row>
    <row r="17" spans="1:10" ht="13.5" customHeight="1">
      <c r="A17" s="232" t="s">
        <v>63</v>
      </c>
      <c r="B17" s="233"/>
      <c r="C17" s="234">
        <f t="shared" si="1"/>
        <v>1321.4874</v>
      </c>
      <c r="D17" s="235">
        <f t="shared" si="0"/>
        <v>72.380446306185</v>
      </c>
      <c r="E17" s="223">
        <f t="shared" si="2"/>
        <v>95649.8478</v>
      </c>
      <c r="F17" s="223">
        <v>87.69476372595523</v>
      </c>
      <c r="G17" s="223">
        <f t="shared" si="3"/>
        <v>260.5121</v>
      </c>
      <c r="H17" s="223">
        <f t="shared" si="3"/>
        <v>5819.3801</v>
      </c>
      <c r="I17" s="223">
        <f t="shared" si="3"/>
        <v>89569.9556</v>
      </c>
      <c r="J17" s="65"/>
    </row>
    <row r="18" spans="1:12" ht="13.5" customHeight="1">
      <c r="A18" s="232" t="s">
        <v>64</v>
      </c>
      <c r="B18" s="233"/>
      <c r="C18" s="234">
        <f t="shared" si="1"/>
        <v>315.06</v>
      </c>
      <c r="D18" s="235">
        <f t="shared" si="0"/>
        <v>55.52130292642671</v>
      </c>
      <c r="E18" s="223">
        <f t="shared" si="2"/>
        <v>17492.5417</v>
      </c>
      <c r="F18" s="223">
        <v>89.44754826038255</v>
      </c>
      <c r="G18" s="223">
        <f t="shared" si="3"/>
        <v>3.9453</v>
      </c>
      <c r="H18" s="223">
        <f t="shared" si="3"/>
        <v>826.8587</v>
      </c>
      <c r="I18" s="223">
        <f t="shared" si="3"/>
        <v>16661.7377</v>
      </c>
      <c r="J18" s="65"/>
      <c r="K18" s="93"/>
      <c r="L18" s="65"/>
    </row>
    <row r="19" spans="1:10" ht="13.5" customHeight="1">
      <c r="A19" s="232" t="s">
        <v>65</v>
      </c>
      <c r="B19" s="233"/>
      <c r="C19" s="236">
        <f t="shared" si="1"/>
        <v>728.08</v>
      </c>
      <c r="D19" s="235">
        <f t="shared" si="0"/>
        <v>57.925555570816385</v>
      </c>
      <c r="E19" s="223">
        <f t="shared" si="2"/>
        <v>42174.4385</v>
      </c>
      <c r="F19" s="223">
        <v>82.51670639681343</v>
      </c>
      <c r="G19" s="223">
        <f t="shared" si="3"/>
        <v>126.3074</v>
      </c>
      <c r="H19" s="223">
        <f>SUM(H38,H55)</f>
        <v>14773.056499999999</v>
      </c>
      <c r="I19" s="223">
        <f t="shared" si="3"/>
        <v>27275.0746</v>
      </c>
      <c r="J19" s="65"/>
    </row>
    <row r="20" spans="1:10" ht="13.5" customHeight="1">
      <c r="A20" s="232" t="s">
        <v>66</v>
      </c>
      <c r="B20" s="233"/>
      <c r="C20" s="234">
        <f t="shared" si="1"/>
        <v>211.09</v>
      </c>
      <c r="D20" s="235">
        <f t="shared" si="0"/>
        <v>43.1682694585248</v>
      </c>
      <c r="E20" s="223">
        <f t="shared" si="2"/>
        <v>9112.39</v>
      </c>
      <c r="F20" s="223">
        <v>90.51211696823611</v>
      </c>
      <c r="G20" s="223">
        <f t="shared" si="3"/>
        <v>14.2226</v>
      </c>
      <c r="H20" s="223">
        <f t="shared" si="3"/>
        <v>550.5096</v>
      </c>
      <c r="I20" s="223">
        <f t="shared" si="3"/>
        <v>8547.657799999999</v>
      </c>
      <c r="J20" s="65"/>
    </row>
    <row r="21" spans="1:10" ht="13.5" customHeight="1">
      <c r="A21" s="232" t="s">
        <v>67</v>
      </c>
      <c r="B21" s="233"/>
      <c r="C21" s="234">
        <f t="shared" si="1"/>
        <v>533.29</v>
      </c>
      <c r="D21" s="235">
        <f t="shared" si="0"/>
        <v>50.038440623300644</v>
      </c>
      <c r="E21" s="223">
        <f t="shared" si="2"/>
        <v>26685</v>
      </c>
      <c r="F21" s="223">
        <v>85.1672849915683</v>
      </c>
      <c r="G21" s="223">
        <f t="shared" si="3"/>
        <v>114.091</v>
      </c>
      <c r="H21" s="223">
        <f>SUM(H40,H57)</f>
        <v>2872.9946</v>
      </c>
      <c r="I21" s="223">
        <f t="shared" si="3"/>
        <v>23697.6274</v>
      </c>
      <c r="J21" s="65"/>
    </row>
    <row r="22" spans="1:9" ht="8.25" customHeight="1">
      <c r="A22" s="237"/>
      <c r="B22" s="238"/>
      <c r="C22" s="239"/>
      <c r="D22" s="240"/>
      <c r="E22" s="241"/>
      <c r="F22" s="241"/>
      <c r="G22" s="241"/>
      <c r="H22" s="242"/>
      <c r="I22" s="243"/>
    </row>
    <row r="23" spans="1:11" ht="13.5" customHeight="1">
      <c r="A23" s="244" t="s">
        <v>68</v>
      </c>
      <c r="B23" s="245"/>
      <c r="C23" s="246">
        <f>SUM(C42,C59)</f>
        <v>1189.5</v>
      </c>
      <c r="D23" s="229">
        <f>SUM(E23/C23)</f>
        <v>51.86287238335434</v>
      </c>
      <c r="E23" s="231">
        <v>61690.886699999995</v>
      </c>
      <c r="F23" s="231">
        <v>86.29467917695656</v>
      </c>
      <c r="G23" s="231">
        <f>SUM(G24:G26)</f>
        <v>234.21359999999999</v>
      </c>
      <c r="H23" s="231">
        <f>SUM(H24:H26)</f>
        <v>34165.2302</v>
      </c>
      <c r="I23" s="231">
        <v>27291.545599999998</v>
      </c>
      <c r="J23" s="65"/>
      <c r="K23" s="93"/>
    </row>
    <row r="24" spans="1:12" ht="13.5" customHeight="1">
      <c r="A24" s="247" t="s">
        <v>69</v>
      </c>
      <c r="B24" s="238"/>
      <c r="C24" s="234">
        <f>SUM(C43)</f>
        <v>67.45</v>
      </c>
      <c r="D24" s="235">
        <f>SUM(E24/C24)</f>
        <v>71.23375389177168</v>
      </c>
      <c r="E24" s="223">
        <f>SUM(E43,E60)</f>
        <v>4804.7167</v>
      </c>
      <c r="F24" s="223">
        <v>81.19939457933349</v>
      </c>
      <c r="G24" s="223">
        <f>SUM(G43,G60)</f>
        <v>38.9287</v>
      </c>
      <c r="H24" s="223">
        <f>SUM(H43,H60)</f>
        <v>4087.6612</v>
      </c>
      <c r="I24" s="223">
        <f>SUM(I43,I60)</f>
        <v>678.1268</v>
      </c>
      <c r="J24" s="65"/>
      <c r="K24" s="93"/>
      <c r="L24" s="65"/>
    </row>
    <row r="25" spans="1:11" ht="13.5" customHeight="1">
      <c r="A25" s="232" t="s">
        <v>70</v>
      </c>
      <c r="B25" s="233"/>
      <c r="C25" s="234">
        <v>259.51</v>
      </c>
      <c r="D25" s="235">
        <f>SUM(E25/C25)</f>
        <v>50.42200339100613</v>
      </c>
      <c r="E25" s="223">
        <v>13085.0141</v>
      </c>
      <c r="F25" s="223">
        <v>89.18528168647615</v>
      </c>
      <c r="G25" s="223">
        <v>38.2849</v>
      </c>
      <c r="H25" s="223">
        <v>5414.569</v>
      </c>
      <c r="I25" s="223">
        <v>7632.1602</v>
      </c>
      <c r="J25" s="65"/>
      <c r="K25" s="93"/>
    </row>
    <row r="26" spans="1:11" ht="13.5" customHeight="1">
      <c r="A26" s="232" t="s">
        <v>67</v>
      </c>
      <c r="B26" s="233"/>
      <c r="C26" s="234">
        <v>862.53</v>
      </c>
      <c r="D26" s="235">
        <f>SUM(E26/C26)</f>
        <v>50.782001785445146</v>
      </c>
      <c r="E26" s="223">
        <v>43801</v>
      </c>
      <c r="F26" s="223">
        <v>81.4984589392936</v>
      </c>
      <c r="G26" s="223">
        <v>157</v>
      </c>
      <c r="H26" s="223">
        <v>24663</v>
      </c>
      <c r="I26" s="223">
        <v>18981</v>
      </c>
      <c r="J26" s="65"/>
      <c r="K26" s="93"/>
    </row>
    <row r="27" spans="1:9" ht="7.5" customHeight="1">
      <c r="A27" s="248"/>
      <c r="B27" s="238"/>
      <c r="C27" s="239"/>
      <c r="D27" s="240"/>
      <c r="E27" s="249"/>
      <c r="F27" s="249"/>
      <c r="G27" s="223"/>
      <c r="H27" s="223"/>
      <c r="I27" s="223"/>
    </row>
    <row r="28" spans="1:12" ht="13.5" customHeight="1">
      <c r="A28" s="250" t="s">
        <v>141</v>
      </c>
      <c r="B28" s="251"/>
      <c r="C28" s="246">
        <f>SUM(C15,C23)</f>
        <v>6055.5774</v>
      </c>
      <c r="D28" s="229">
        <f>SUM(E28/C28)</f>
        <v>61.65974182742673</v>
      </c>
      <c r="E28" s="231">
        <f>SUM(E15,E23)</f>
        <v>373385.3391</v>
      </c>
      <c r="F28" s="231">
        <v>86.22064302787486</v>
      </c>
      <c r="G28" s="231">
        <f>SUM(G15,G23)</f>
        <v>1662.5442</v>
      </c>
      <c r="H28" s="231">
        <f>SUM(H15,H23)</f>
        <v>94870.3426</v>
      </c>
      <c r="I28" s="231">
        <f>SUM(I15,I23)</f>
        <v>276852.268</v>
      </c>
      <c r="J28" s="65"/>
      <c r="K28" s="65"/>
      <c r="L28" s="65"/>
    </row>
    <row r="29" spans="1:9" ht="13.5" customHeight="1">
      <c r="A29" s="252">
        <v>2010</v>
      </c>
      <c r="B29" s="253"/>
      <c r="C29" s="234">
        <v>5882.7804</v>
      </c>
      <c r="D29" s="254">
        <v>60.2</v>
      </c>
      <c r="E29" s="223">
        <v>354079</v>
      </c>
      <c r="F29" s="223">
        <v>83.61690314429639</v>
      </c>
      <c r="G29" s="223">
        <v>1598</v>
      </c>
      <c r="H29" s="223">
        <v>181683</v>
      </c>
      <c r="I29" s="223">
        <v>170798</v>
      </c>
    </row>
    <row r="30" spans="1:12" ht="13.5" customHeight="1">
      <c r="A30" s="252">
        <v>2009</v>
      </c>
      <c r="B30" s="253"/>
      <c r="C30" s="234">
        <v>5960.1752</v>
      </c>
      <c r="D30" s="254">
        <v>75.76236433452493</v>
      </c>
      <c r="E30" s="223">
        <v>451556.96499999997</v>
      </c>
      <c r="F30" s="223">
        <v>87.71932769899597</v>
      </c>
      <c r="G30" s="223">
        <v>2075.31</v>
      </c>
      <c r="H30" s="223">
        <v>56938.36</v>
      </c>
      <c r="I30" s="223">
        <v>392543.295</v>
      </c>
      <c r="J30" s="65"/>
      <c r="K30" s="65"/>
      <c r="L30" s="65"/>
    </row>
    <row r="31" spans="1:9" ht="8.25" customHeight="1">
      <c r="A31" s="255"/>
      <c r="B31" s="255"/>
      <c r="C31" s="256"/>
      <c r="D31" s="257"/>
      <c r="E31" s="258"/>
      <c r="F31" s="258"/>
      <c r="G31" s="258"/>
      <c r="H31" s="259"/>
      <c r="I31" s="259"/>
    </row>
    <row r="32" spans="1:12" ht="13.5">
      <c r="A32" s="393" t="s">
        <v>121</v>
      </c>
      <c r="B32" s="393"/>
      <c r="C32" s="393"/>
      <c r="D32" s="393"/>
      <c r="E32" s="393"/>
      <c r="F32" s="393"/>
      <c r="G32" s="393"/>
      <c r="H32" s="393"/>
      <c r="I32" s="393"/>
      <c r="J32" s="65"/>
      <c r="K32" s="65"/>
      <c r="L32" s="65"/>
    </row>
    <row r="33" spans="1:9" ht="8.25" customHeight="1">
      <c r="A33" s="255"/>
      <c r="B33" s="255"/>
      <c r="C33" s="256"/>
      <c r="D33" s="261"/>
      <c r="E33" s="262"/>
      <c r="F33" s="262"/>
      <c r="G33" s="262"/>
      <c r="H33" s="256"/>
      <c r="I33" s="256"/>
    </row>
    <row r="34" spans="1:10" ht="13.5" customHeight="1">
      <c r="A34" s="244" t="s">
        <v>71</v>
      </c>
      <c r="B34" s="263"/>
      <c r="C34" s="264">
        <f>SUM(C35:C40)</f>
        <v>4835.05</v>
      </c>
      <c r="D34" s="229">
        <f aca="true" t="shared" si="4" ref="D34:D40">SUM(E34/C34)</f>
        <v>63.94084348662371</v>
      </c>
      <c r="E34" s="222">
        <f>SUM(E35:E40)</f>
        <v>309157.1753</v>
      </c>
      <c r="F34" s="265">
        <v>86.2695344619549</v>
      </c>
      <c r="G34" s="222">
        <f>SUM(G35:G40)</f>
        <v>1213.1984</v>
      </c>
      <c r="H34" s="222">
        <f>SUM(H35:H40)</f>
        <v>58676.0397</v>
      </c>
      <c r="I34" s="222">
        <f>SUM(I35:I40)</f>
        <v>249268.0843</v>
      </c>
      <c r="J34" s="65"/>
    </row>
    <row r="35" spans="1:12" ht="13.5" customHeight="1">
      <c r="A35" s="266" t="s">
        <v>62</v>
      </c>
      <c r="B35" s="263"/>
      <c r="C35" s="267">
        <v>1740.97</v>
      </c>
      <c r="D35" s="235">
        <f t="shared" si="4"/>
        <v>68.45380931319897</v>
      </c>
      <c r="E35" s="268">
        <v>119176.02840000001</v>
      </c>
      <c r="F35" s="268">
        <v>81.70549663552329</v>
      </c>
      <c r="G35" s="268">
        <v>763.0098</v>
      </c>
      <c r="H35" s="268">
        <v>34641.79</v>
      </c>
      <c r="I35" s="268">
        <v>83771.2286</v>
      </c>
      <c r="J35" s="65"/>
      <c r="K35" s="93"/>
      <c r="L35" s="93"/>
    </row>
    <row r="36" spans="1:11" ht="13.5" customHeight="1">
      <c r="A36" s="232" t="s">
        <v>63</v>
      </c>
      <c r="B36" s="263"/>
      <c r="C36" s="267">
        <v>1321.41</v>
      </c>
      <c r="D36" s="235">
        <f t="shared" si="4"/>
        <v>72.38468590369378</v>
      </c>
      <c r="E36" s="268">
        <v>95649.8478</v>
      </c>
      <c r="F36" s="268">
        <v>87.69476372595523</v>
      </c>
      <c r="G36" s="268">
        <v>260.5121</v>
      </c>
      <c r="H36" s="268">
        <v>5819.3801</v>
      </c>
      <c r="I36" s="268">
        <v>89569.9556</v>
      </c>
      <c r="J36" s="65"/>
      <c r="K36" s="212"/>
    </row>
    <row r="37" spans="1:16" ht="13.5" customHeight="1">
      <c r="A37" s="232" t="s">
        <v>64</v>
      </c>
      <c r="B37" s="263"/>
      <c r="C37" s="267">
        <v>313.8</v>
      </c>
      <c r="D37" s="235">
        <f t="shared" si="4"/>
        <v>55.3277746972594</v>
      </c>
      <c r="E37" s="268">
        <v>17361.8557</v>
      </c>
      <c r="F37" s="268">
        <v>89.52742182723478</v>
      </c>
      <c r="G37" s="268">
        <v>3.9453</v>
      </c>
      <c r="H37" s="268">
        <v>744.5749</v>
      </c>
      <c r="I37" s="268">
        <v>16613.3355</v>
      </c>
      <c r="J37" s="65"/>
      <c r="K37" s="93"/>
      <c r="L37" s="93"/>
      <c r="M37" s="93"/>
      <c r="N37" s="93"/>
      <c r="O37" s="93"/>
      <c r="P37" s="93"/>
    </row>
    <row r="38" spans="1:10" ht="13.5" customHeight="1">
      <c r="A38" s="232" t="s">
        <v>65</v>
      </c>
      <c r="B38" s="263"/>
      <c r="C38" s="267">
        <v>724.11</v>
      </c>
      <c r="D38" s="235">
        <f t="shared" si="4"/>
        <v>57.69450304511745</v>
      </c>
      <c r="E38" s="268">
        <v>41777.1666</v>
      </c>
      <c r="F38" s="268">
        <v>83.5372494981069</v>
      </c>
      <c r="G38" s="268">
        <v>103.1786</v>
      </c>
      <c r="H38" s="268">
        <v>14398.9134</v>
      </c>
      <c r="I38" s="268">
        <v>27275.0746</v>
      </c>
      <c r="J38" s="65"/>
    </row>
    <row r="39" spans="1:10" ht="13.5" customHeight="1">
      <c r="A39" s="232" t="s">
        <v>66</v>
      </c>
      <c r="B39" s="263"/>
      <c r="C39" s="267">
        <v>210.83</v>
      </c>
      <c r="D39" s="235">
        <f t="shared" si="4"/>
        <v>43.10238960299767</v>
      </c>
      <c r="E39" s="268">
        <v>9087.2768</v>
      </c>
      <c r="F39" s="268">
        <v>90.54737866967363</v>
      </c>
      <c r="G39" s="268">
        <v>13.2389</v>
      </c>
      <c r="H39" s="268">
        <v>550.5096</v>
      </c>
      <c r="I39" s="268">
        <v>8523.5283</v>
      </c>
      <c r="J39" s="65"/>
    </row>
    <row r="40" spans="1:10" ht="13.5" customHeight="1">
      <c r="A40" s="232" t="s">
        <v>67</v>
      </c>
      <c r="B40" s="263"/>
      <c r="C40" s="267">
        <v>523.93</v>
      </c>
      <c r="D40" s="235">
        <f t="shared" si="4"/>
        <v>49.825358349397824</v>
      </c>
      <c r="E40" s="268">
        <v>26105</v>
      </c>
      <c r="F40" s="268">
        <v>85.3677456425972</v>
      </c>
      <c r="G40" s="268">
        <v>69.3137</v>
      </c>
      <c r="H40" s="268">
        <v>2520.8717</v>
      </c>
      <c r="I40" s="268">
        <v>23514.9617</v>
      </c>
      <c r="J40" s="65"/>
    </row>
    <row r="41" spans="1:9" ht="8.25" customHeight="1">
      <c r="A41" s="237"/>
      <c r="B41" s="263"/>
      <c r="C41" s="269"/>
      <c r="D41" s="270"/>
      <c r="E41" s="271"/>
      <c r="F41" s="271"/>
      <c r="G41" s="271"/>
      <c r="H41" s="242"/>
      <c r="I41" s="272"/>
    </row>
    <row r="42" spans="1:10" ht="13.5" customHeight="1">
      <c r="A42" s="244" t="s">
        <v>68</v>
      </c>
      <c r="B42" s="263"/>
      <c r="C42" s="264">
        <f>SUM(C43:C45)</f>
        <v>1173.87</v>
      </c>
      <c r="D42" s="229">
        <f>SUM(E42/C42)</f>
        <v>51.543892424203705</v>
      </c>
      <c r="E42" s="222">
        <v>60505.829</v>
      </c>
      <c r="F42" s="265">
        <v>86.41685451348495</v>
      </c>
      <c r="G42" s="222">
        <f>SUM(G43:G45)</f>
        <v>162.9416</v>
      </c>
      <c r="H42" s="222">
        <f>SUM(H43:H45)</f>
        <v>33158.113600000004</v>
      </c>
      <c r="I42" s="222">
        <f>SUM(I43:I45)</f>
        <v>27184.7739</v>
      </c>
      <c r="J42" s="65"/>
    </row>
    <row r="43" spans="1:12" ht="13.5" customHeight="1">
      <c r="A43" s="247" t="s">
        <v>69</v>
      </c>
      <c r="B43" s="263"/>
      <c r="C43" s="267">
        <v>67.45</v>
      </c>
      <c r="D43" s="235">
        <f>SUM(E43/C43)</f>
        <v>71.23375389177168</v>
      </c>
      <c r="E43" s="268">
        <v>4804.7167</v>
      </c>
      <c r="F43" s="268">
        <v>81.19939457933349</v>
      </c>
      <c r="G43" s="268">
        <v>38.9287</v>
      </c>
      <c r="H43" s="268">
        <v>4087.6612</v>
      </c>
      <c r="I43" s="268">
        <v>678.1268</v>
      </c>
      <c r="J43" s="65"/>
      <c r="K43" s="93"/>
      <c r="L43" s="93"/>
    </row>
    <row r="44" spans="1:11" ht="13.5" customHeight="1">
      <c r="A44" s="232" t="s">
        <v>70</v>
      </c>
      <c r="B44" s="263"/>
      <c r="C44" s="267">
        <v>250.24</v>
      </c>
      <c r="D44" s="235">
        <f>SUM(E44/C44)</f>
        <v>49.404913682864446</v>
      </c>
      <c r="E44" s="268">
        <v>12363.0856</v>
      </c>
      <c r="F44" s="268">
        <v>89.73086204444151</v>
      </c>
      <c r="G44" s="268">
        <v>38.2849</v>
      </c>
      <c r="H44" s="268">
        <v>4732.4732</v>
      </c>
      <c r="I44" s="268">
        <v>7592.3275</v>
      </c>
      <c r="J44" s="65"/>
      <c r="K44" s="65"/>
    </row>
    <row r="45" spans="1:10" ht="13.5" customHeight="1">
      <c r="A45" s="232" t="s">
        <v>67</v>
      </c>
      <c r="B45" s="263"/>
      <c r="C45" s="267">
        <v>856.18</v>
      </c>
      <c r="D45" s="235">
        <f>SUM(E45/C45)</f>
        <v>50.61902870891635</v>
      </c>
      <c r="E45" s="268">
        <v>43339</v>
      </c>
      <c r="F45" s="268">
        <v>81.782920694986</v>
      </c>
      <c r="G45" s="268">
        <v>85.728</v>
      </c>
      <c r="H45" s="268">
        <v>24337.9792</v>
      </c>
      <c r="I45" s="268">
        <v>18914.3196</v>
      </c>
      <c r="J45" s="65"/>
    </row>
    <row r="46" spans="1:9" ht="7.5" customHeight="1">
      <c r="A46" s="255"/>
      <c r="B46" s="263"/>
      <c r="C46" s="269"/>
      <c r="D46" s="270"/>
      <c r="E46" s="271"/>
      <c r="F46" s="271"/>
      <c r="G46" s="271"/>
      <c r="H46" s="273"/>
      <c r="I46" s="274"/>
    </row>
    <row r="47" spans="1:12" ht="13.5">
      <c r="A47" s="275" t="s">
        <v>72</v>
      </c>
      <c r="B47" s="263"/>
      <c r="C47" s="264">
        <f>SUM(C34,C42)</f>
        <v>6008.92</v>
      </c>
      <c r="D47" s="229">
        <f>SUM(E47/C47)</f>
        <v>61.519042406954995</v>
      </c>
      <c r="E47" s="222">
        <f>SUM(E34,E42)</f>
        <v>369663.00430000003</v>
      </c>
      <c r="F47" s="222">
        <v>86.2936475546803</v>
      </c>
      <c r="G47" s="222">
        <f>SUM(G34,G42)</f>
        <v>1376.1399999999999</v>
      </c>
      <c r="H47" s="222">
        <f>SUM(H34,H42)</f>
        <v>91834.1533</v>
      </c>
      <c r="I47" s="222">
        <f>SUM(I34,I42)</f>
        <v>276452.8582</v>
      </c>
      <c r="J47" s="65"/>
      <c r="K47" s="65"/>
      <c r="L47" s="65"/>
    </row>
    <row r="48" spans="1:9" ht="8.25" customHeight="1">
      <c r="A48" s="255"/>
      <c r="B48" s="276"/>
      <c r="C48" s="262"/>
      <c r="D48" s="256"/>
      <c r="E48" s="262"/>
      <c r="F48" s="262"/>
      <c r="G48" s="262"/>
      <c r="H48" s="256"/>
      <c r="I48" s="256"/>
    </row>
    <row r="49" spans="1:11" ht="15.75" customHeight="1">
      <c r="A49" s="393" t="s">
        <v>127</v>
      </c>
      <c r="B49" s="393"/>
      <c r="C49" s="393"/>
      <c r="D49" s="393"/>
      <c r="E49" s="393"/>
      <c r="F49" s="393"/>
      <c r="G49" s="393"/>
      <c r="H49" s="393"/>
      <c r="I49" s="393"/>
      <c r="K49" s="65"/>
    </row>
    <row r="50" spans="1:9" ht="8.25" customHeight="1">
      <c r="A50" s="255"/>
      <c r="B50" s="276"/>
      <c r="C50" s="262"/>
      <c r="D50" s="261"/>
      <c r="E50" s="262"/>
      <c r="F50" s="262"/>
      <c r="G50" s="262"/>
      <c r="H50" s="256"/>
      <c r="I50" s="256"/>
    </row>
    <row r="51" spans="1:10" ht="13.5" customHeight="1">
      <c r="A51" s="244" t="s">
        <v>71</v>
      </c>
      <c r="B51" s="263"/>
      <c r="C51" s="264">
        <f>SUM(C52:C57)</f>
        <v>31.027400000000004</v>
      </c>
      <c r="D51" s="229">
        <f>SUM(E51/C51)</f>
        <v>81.77536951210865</v>
      </c>
      <c r="E51" s="277">
        <f>SUM(E52:E57)</f>
        <v>2537.2771000000002</v>
      </c>
      <c r="F51" s="277">
        <v>78.22725488379294</v>
      </c>
      <c r="G51" s="277">
        <f>SUM(G52:G57)</f>
        <v>215.13219999999998</v>
      </c>
      <c r="H51" s="277">
        <f>SUM(H52:H57)</f>
        <v>2029.0727</v>
      </c>
      <c r="I51" s="277">
        <f>SUM(I52:I57)</f>
        <v>292.6381</v>
      </c>
      <c r="J51" s="65"/>
    </row>
    <row r="52" spans="1:12" ht="13.5" customHeight="1">
      <c r="A52" s="237" t="s">
        <v>62</v>
      </c>
      <c r="B52" s="263"/>
      <c r="C52" s="267">
        <v>16.1</v>
      </c>
      <c r="D52" s="278">
        <f aca="true" t="shared" si="5" ref="D52:D57">SUM(E52/C52)</f>
        <v>87.21776397515528</v>
      </c>
      <c r="E52" s="279">
        <v>1404.2060000000001</v>
      </c>
      <c r="F52" s="279">
        <v>77.41078779455721</v>
      </c>
      <c r="G52" s="279">
        <v>146.2424</v>
      </c>
      <c r="H52" s="280">
        <v>1220.5229</v>
      </c>
      <c r="I52" s="280">
        <v>37.4407</v>
      </c>
      <c r="J52" s="65"/>
      <c r="L52" s="65"/>
    </row>
    <row r="53" spans="1:11" ht="13.5" customHeight="1">
      <c r="A53" s="232" t="s">
        <v>63</v>
      </c>
      <c r="B53" s="263"/>
      <c r="C53" s="281">
        <v>0.0774</v>
      </c>
      <c r="D53" s="282">
        <v>0</v>
      </c>
      <c r="E53" s="282">
        <v>0</v>
      </c>
      <c r="F53" s="282">
        <v>0</v>
      </c>
      <c r="G53" s="282">
        <v>0</v>
      </c>
      <c r="H53" s="282">
        <v>0</v>
      </c>
      <c r="I53" s="282">
        <v>0</v>
      </c>
      <c r="J53" s="65"/>
      <c r="K53" s="93"/>
    </row>
    <row r="54" spans="1:10" ht="13.5" customHeight="1">
      <c r="A54" s="232" t="s">
        <v>64</v>
      </c>
      <c r="B54" s="263"/>
      <c r="C54" s="283">
        <v>1.26</v>
      </c>
      <c r="D54" s="278">
        <f t="shared" si="5"/>
        <v>103.71904761904763</v>
      </c>
      <c r="E54" s="282">
        <v>130.686</v>
      </c>
      <c r="F54" s="282">
        <v>75</v>
      </c>
      <c r="G54" s="282">
        <v>0</v>
      </c>
      <c r="H54" s="282">
        <v>82.2838</v>
      </c>
      <c r="I54" s="282">
        <v>48.4022</v>
      </c>
      <c r="J54" s="65"/>
    </row>
    <row r="55" spans="1:10" ht="13.5" customHeight="1">
      <c r="A55" s="232" t="s">
        <v>65</v>
      </c>
      <c r="B55" s="263"/>
      <c r="C55" s="267">
        <v>3.97</v>
      </c>
      <c r="D55" s="278">
        <f t="shared" si="5"/>
        <v>100.0684886649874</v>
      </c>
      <c r="E55" s="279">
        <v>397.2719</v>
      </c>
      <c r="F55" s="279">
        <v>77.3526360824064</v>
      </c>
      <c r="G55" s="279">
        <v>23.1288</v>
      </c>
      <c r="H55" s="284">
        <v>374.1431</v>
      </c>
      <c r="I55" s="280">
        <v>0</v>
      </c>
      <c r="J55" s="65"/>
    </row>
    <row r="56" spans="1:11" ht="13.5" customHeight="1">
      <c r="A56" s="232" t="s">
        <v>66</v>
      </c>
      <c r="B56" s="263"/>
      <c r="C56" s="283">
        <v>0.26</v>
      </c>
      <c r="D56" s="278">
        <f t="shared" si="5"/>
        <v>96.58923076923077</v>
      </c>
      <c r="E56" s="282">
        <v>25.1132</v>
      </c>
      <c r="F56" s="282">
        <v>78</v>
      </c>
      <c r="G56" s="282">
        <v>0.9837</v>
      </c>
      <c r="H56" s="285">
        <v>0</v>
      </c>
      <c r="I56" s="280">
        <v>24.1295</v>
      </c>
      <c r="J56" s="65"/>
      <c r="K56" s="94"/>
    </row>
    <row r="57" spans="1:10" ht="13.5" customHeight="1">
      <c r="A57" s="232" t="s">
        <v>67</v>
      </c>
      <c r="B57" s="263"/>
      <c r="C57" s="267">
        <v>9.36</v>
      </c>
      <c r="D57" s="278">
        <f t="shared" si="5"/>
        <v>61.96581196581197</v>
      </c>
      <c r="E57" s="279">
        <v>580</v>
      </c>
      <c r="F57" s="279">
        <v>88.328</v>
      </c>
      <c r="G57" s="279">
        <v>44.7773</v>
      </c>
      <c r="H57" s="280">
        <v>352.1229</v>
      </c>
      <c r="I57" s="280">
        <v>182.6657</v>
      </c>
      <c r="J57" s="65"/>
    </row>
    <row r="58" spans="1:9" ht="8.25" customHeight="1">
      <c r="A58" s="237"/>
      <c r="B58" s="263"/>
      <c r="C58" s="269"/>
      <c r="D58" s="286"/>
      <c r="E58" s="287"/>
      <c r="F58" s="287"/>
      <c r="G58" s="287"/>
      <c r="H58" s="287"/>
      <c r="I58" s="287"/>
    </row>
    <row r="59" spans="1:10" ht="13.5" customHeight="1">
      <c r="A59" s="244" t="s">
        <v>68</v>
      </c>
      <c r="B59" s="263"/>
      <c r="C59" s="264">
        <v>15.63</v>
      </c>
      <c r="D59" s="229">
        <f>SUM(E59/C59)</f>
        <v>75.81943058221368</v>
      </c>
      <c r="E59" s="277">
        <v>1185.0576999999998</v>
      </c>
      <c r="F59" s="277">
        <v>80.24647931591853</v>
      </c>
      <c r="G59" s="277">
        <v>71.3179</v>
      </c>
      <c r="H59" s="288">
        <v>1006.968</v>
      </c>
      <c r="I59" s="288">
        <v>106.7718</v>
      </c>
      <c r="J59" s="65"/>
    </row>
    <row r="60" spans="1:9" ht="7.5" customHeight="1">
      <c r="A60" s="255"/>
      <c r="B60" s="263"/>
      <c r="C60" s="269"/>
      <c r="D60" s="289"/>
      <c r="E60" s="287"/>
      <c r="F60" s="287"/>
      <c r="G60" s="287"/>
      <c r="H60" s="287"/>
      <c r="I60" s="288"/>
    </row>
    <row r="61" spans="1:11" ht="13.5" customHeight="1">
      <c r="A61" s="275" t="s">
        <v>72</v>
      </c>
      <c r="B61" s="263"/>
      <c r="C61" s="264">
        <f>SUM(C59,C51)</f>
        <v>46.6574</v>
      </c>
      <c r="D61" s="229">
        <f>SUM(E61/C61)</f>
        <v>79.78015920304175</v>
      </c>
      <c r="E61" s="222">
        <f>SUM(E59,E51)</f>
        <v>3722.3348</v>
      </c>
      <c r="F61" s="277">
        <v>78.9921194789971</v>
      </c>
      <c r="G61" s="222">
        <f>SUM(G59,G51)</f>
        <v>286.45009999999996</v>
      </c>
      <c r="H61" s="222">
        <f>SUM(H59,H51)</f>
        <v>3036.0407</v>
      </c>
      <c r="I61" s="222">
        <f>SUM(I59,I51)</f>
        <v>399.4099</v>
      </c>
      <c r="J61" s="65"/>
      <c r="K61" s="65"/>
    </row>
    <row r="62" spans="1:9" ht="9" customHeight="1">
      <c r="A62" s="290"/>
      <c r="B62" s="291"/>
      <c r="C62" s="290"/>
      <c r="D62" s="292"/>
      <c r="E62" s="292"/>
      <c r="F62" s="292"/>
      <c r="G62" s="292"/>
      <c r="H62" s="292"/>
      <c r="I62" s="292"/>
    </row>
    <row r="63" spans="1:9" ht="13.5">
      <c r="A63" s="293" t="s">
        <v>45</v>
      </c>
      <c r="B63" s="291"/>
      <c r="C63" s="292"/>
      <c r="D63" s="292"/>
      <c r="E63" s="292"/>
      <c r="F63" s="292"/>
      <c r="G63" s="292"/>
      <c r="H63" s="292"/>
      <c r="I63" s="292"/>
    </row>
    <row r="64" spans="1:9" ht="13.5">
      <c r="A64" s="294" t="s">
        <v>128</v>
      </c>
      <c r="B64" s="295"/>
      <c r="C64" s="295"/>
      <c r="D64" s="295"/>
      <c r="E64" s="295"/>
      <c r="F64" s="295"/>
      <c r="G64" s="295"/>
      <c r="H64" s="295"/>
      <c r="I64" s="295"/>
    </row>
    <row r="65" spans="1:9" ht="13.5">
      <c r="A65" s="295"/>
      <c r="B65" s="295"/>
      <c r="C65" s="295"/>
      <c r="D65" s="295"/>
      <c r="E65" s="295"/>
      <c r="F65" s="295"/>
      <c r="G65" s="295"/>
      <c r="H65" s="295"/>
      <c r="I65" s="295"/>
    </row>
    <row r="66" spans="1:9" ht="13.5">
      <c r="A66" s="295"/>
      <c r="B66" s="295"/>
      <c r="C66" s="295"/>
      <c r="D66" s="295"/>
      <c r="E66" s="295"/>
      <c r="F66" s="295"/>
      <c r="G66" s="295"/>
      <c r="H66" s="295"/>
      <c r="I66" s="295"/>
    </row>
    <row r="67" spans="1:9" ht="13.5">
      <c r="A67" s="295"/>
      <c r="B67" s="295"/>
      <c r="C67" s="295"/>
      <c r="D67" s="295"/>
      <c r="E67" s="295"/>
      <c r="F67" s="295"/>
      <c r="G67" s="295"/>
      <c r="H67" s="295"/>
      <c r="I67" s="295"/>
    </row>
    <row r="68" spans="1:9" ht="13.5">
      <c r="A68" s="295"/>
      <c r="B68" s="295"/>
      <c r="C68" s="295"/>
      <c r="D68" s="295"/>
      <c r="E68" s="295"/>
      <c r="F68" s="295"/>
      <c r="G68" s="295"/>
      <c r="H68" s="295"/>
      <c r="I68" s="295"/>
    </row>
    <row r="69" spans="1:9" ht="13.5">
      <c r="A69" s="66"/>
      <c r="B69" s="66"/>
      <c r="C69" s="66"/>
      <c r="D69" s="66"/>
      <c r="E69" s="66"/>
      <c r="F69" s="66"/>
      <c r="G69" s="66"/>
      <c r="H69" s="66"/>
      <c r="I69" s="66"/>
    </row>
    <row r="70" spans="1:9" ht="13.5">
      <c r="A70" s="66"/>
      <c r="B70" s="66"/>
      <c r="C70" s="66"/>
      <c r="D70" s="66"/>
      <c r="E70" s="66"/>
      <c r="F70" s="66"/>
      <c r="G70" s="66"/>
      <c r="H70" s="66"/>
      <c r="I70" s="66"/>
    </row>
    <row r="71" spans="1:9" ht="13.5">
      <c r="A71" s="66"/>
      <c r="B71" s="66"/>
      <c r="C71" s="66"/>
      <c r="D71" s="66"/>
      <c r="E71" s="66"/>
      <c r="F71" s="66"/>
      <c r="G71" s="66"/>
      <c r="H71" s="66"/>
      <c r="I71" s="66"/>
    </row>
    <row r="72" spans="1:9" ht="13.5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3.5">
      <c r="A73" s="66"/>
      <c r="B73" s="66"/>
      <c r="C73" s="66"/>
      <c r="D73" s="66"/>
      <c r="E73" s="66"/>
      <c r="F73" s="66"/>
      <c r="G73" s="66"/>
      <c r="H73" s="66"/>
      <c r="I73" s="66"/>
    </row>
    <row r="74" spans="1:9" ht="13.5">
      <c r="A74" s="66"/>
      <c r="B74" s="66"/>
      <c r="C74" s="66"/>
      <c r="D74" s="66"/>
      <c r="E74" s="66"/>
      <c r="F74" s="66"/>
      <c r="G74" s="66"/>
      <c r="H74" s="66"/>
      <c r="I74" s="66"/>
    </row>
    <row r="75" spans="1:9" ht="13.5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3.5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3.5">
      <c r="A77" s="66"/>
      <c r="B77" s="66"/>
      <c r="C77" s="66"/>
      <c r="D77" s="66"/>
      <c r="E77" s="66"/>
      <c r="F77" s="66"/>
      <c r="G77" s="66"/>
      <c r="H77" s="66"/>
      <c r="I77" s="66"/>
    </row>
    <row r="78" spans="1:9" ht="13.5">
      <c r="A78" s="66"/>
      <c r="B78" s="66"/>
      <c r="C78" s="66"/>
      <c r="D78" s="66"/>
      <c r="E78" s="66"/>
      <c r="F78" s="66"/>
      <c r="G78" s="66"/>
      <c r="H78" s="66"/>
      <c r="I78" s="66"/>
    </row>
    <row r="79" spans="1:9" ht="13.5">
      <c r="A79" s="66"/>
      <c r="B79" s="66"/>
      <c r="C79" s="66"/>
      <c r="D79" s="66"/>
      <c r="E79" s="66"/>
      <c r="F79" s="66"/>
      <c r="G79" s="66"/>
      <c r="H79" s="66"/>
      <c r="I79" s="66"/>
    </row>
    <row r="80" spans="1:9" ht="13.5">
      <c r="A80" s="66"/>
      <c r="B80" s="66"/>
      <c r="C80" s="66"/>
      <c r="D80" s="66"/>
      <c r="E80" s="66"/>
      <c r="F80" s="66"/>
      <c r="G80" s="66"/>
      <c r="H80" s="66"/>
      <c r="I80" s="66"/>
    </row>
    <row r="81" spans="1:9" ht="13.5">
      <c r="A81" s="66"/>
      <c r="B81" s="66"/>
      <c r="C81" s="66"/>
      <c r="D81" s="66"/>
      <c r="E81" s="66"/>
      <c r="F81" s="66"/>
      <c r="G81" s="66"/>
      <c r="H81" s="66"/>
      <c r="I81" s="66"/>
    </row>
    <row r="82" spans="1:9" ht="13.5">
      <c r="A82" s="66"/>
      <c r="B82" s="66"/>
      <c r="C82" s="66"/>
      <c r="D82" s="66"/>
      <c r="E82" s="66"/>
      <c r="F82" s="66"/>
      <c r="G82" s="66"/>
      <c r="H82" s="66"/>
      <c r="I82" s="66"/>
    </row>
    <row r="83" spans="1:9" ht="13.5">
      <c r="A83" s="66"/>
      <c r="B83" s="66"/>
      <c r="C83" s="66"/>
      <c r="D83" s="66"/>
      <c r="E83" s="66"/>
      <c r="F83" s="66"/>
      <c r="G83" s="66"/>
      <c r="H83" s="66"/>
      <c r="I83" s="66"/>
    </row>
    <row r="84" spans="1:9" ht="13.5">
      <c r="A84" s="66"/>
      <c r="B84" s="66"/>
      <c r="C84" s="66"/>
      <c r="D84" s="66"/>
      <c r="E84" s="66"/>
      <c r="F84" s="66"/>
      <c r="G84" s="66"/>
      <c r="H84" s="66"/>
      <c r="I84" s="66"/>
    </row>
    <row r="85" spans="1:9" ht="13.5">
      <c r="A85" s="66"/>
      <c r="B85" s="66"/>
      <c r="C85" s="66"/>
      <c r="D85" s="66"/>
      <c r="E85" s="66"/>
      <c r="F85" s="66"/>
      <c r="G85" s="66"/>
      <c r="H85" s="66"/>
      <c r="I85" s="66"/>
    </row>
    <row r="86" spans="1:9" ht="13.5">
      <c r="A86" s="66"/>
      <c r="B86" s="66"/>
      <c r="C86" s="66"/>
      <c r="D86" s="66"/>
      <c r="E86" s="66"/>
      <c r="F86" s="66"/>
      <c r="G86" s="66"/>
      <c r="H86" s="66"/>
      <c r="I86" s="66"/>
    </row>
    <row r="87" spans="1:9" ht="13.5">
      <c r="A87" s="66"/>
      <c r="B87" s="66"/>
      <c r="C87" s="66"/>
      <c r="D87" s="66"/>
      <c r="E87" s="66"/>
      <c r="F87" s="66"/>
      <c r="G87" s="66"/>
      <c r="H87" s="66"/>
      <c r="I87" s="66"/>
    </row>
    <row r="88" spans="1:9" ht="13.5">
      <c r="A88" s="66"/>
      <c r="B88" s="66"/>
      <c r="C88" s="66"/>
      <c r="D88" s="66"/>
      <c r="E88" s="66"/>
      <c r="F88" s="66"/>
      <c r="G88" s="66"/>
      <c r="H88" s="66"/>
      <c r="I88" s="66"/>
    </row>
    <row r="89" spans="1:9" ht="13.5">
      <c r="A89" s="66"/>
      <c r="B89" s="66"/>
      <c r="C89" s="66"/>
      <c r="D89" s="66"/>
      <c r="E89" s="66"/>
      <c r="F89" s="66"/>
      <c r="G89" s="66"/>
      <c r="H89" s="66"/>
      <c r="I89" s="66"/>
    </row>
    <row r="90" spans="1:9" ht="13.5">
      <c r="A90" s="66"/>
      <c r="B90" s="66"/>
      <c r="C90" s="66"/>
      <c r="D90" s="66"/>
      <c r="E90" s="66"/>
      <c r="F90" s="66"/>
      <c r="G90" s="66"/>
      <c r="H90" s="66"/>
      <c r="I90" s="66"/>
    </row>
    <row r="91" spans="1:9" ht="13.5">
      <c r="A91" s="66"/>
      <c r="B91" s="66"/>
      <c r="C91" s="66"/>
      <c r="D91" s="66"/>
      <c r="E91" s="66"/>
      <c r="F91" s="66"/>
      <c r="G91" s="66"/>
      <c r="H91" s="66"/>
      <c r="I91" s="66"/>
    </row>
    <row r="92" spans="1:9" ht="13.5">
      <c r="A92" s="66"/>
      <c r="B92" s="66"/>
      <c r="C92" s="66"/>
      <c r="D92" s="66"/>
      <c r="E92" s="66"/>
      <c r="F92" s="66"/>
      <c r="G92" s="66"/>
      <c r="H92" s="66"/>
      <c r="I92" s="66"/>
    </row>
    <row r="93" spans="1:9" ht="13.5">
      <c r="A93" s="66"/>
      <c r="B93" s="66"/>
      <c r="C93" s="66"/>
      <c r="D93" s="66"/>
      <c r="E93" s="66"/>
      <c r="F93" s="66"/>
      <c r="G93" s="66"/>
      <c r="H93" s="66"/>
      <c r="I93" s="66"/>
    </row>
    <row r="94" spans="1:9" ht="13.5">
      <c r="A94" s="66"/>
      <c r="B94" s="66"/>
      <c r="C94" s="66"/>
      <c r="D94" s="66"/>
      <c r="E94" s="66"/>
      <c r="F94" s="66"/>
      <c r="G94" s="66"/>
      <c r="H94" s="66"/>
      <c r="I94" s="66"/>
    </row>
    <row r="95" spans="1:9" ht="13.5">
      <c r="A95" s="66"/>
      <c r="B95" s="66"/>
      <c r="C95" s="66"/>
      <c r="D95" s="66"/>
      <c r="E95" s="66"/>
      <c r="F95" s="66"/>
      <c r="G95" s="66"/>
      <c r="H95" s="66"/>
      <c r="I95" s="66"/>
    </row>
    <row r="96" spans="1:9" ht="13.5">
      <c r="A96" s="66"/>
      <c r="B96" s="66"/>
      <c r="C96" s="66"/>
      <c r="D96" s="66"/>
      <c r="E96" s="66"/>
      <c r="F96" s="66"/>
      <c r="G96" s="66"/>
      <c r="H96" s="66"/>
      <c r="I96" s="66"/>
    </row>
    <row r="97" spans="1:9" ht="13.5">
      <c r="A97" s="66"/>
      <c r="B97" s="66"/>
      <c r="C97" s="66"/>
      <c r="D97" s="66"/>
      <c r="E97" s="66"/>
      <c r="F97" s="66"/>
      <c r="G97" s="66"/>
      <c r="H97" s="66"/>
      <c r="I97" s="66"/>
    </row>
    <row r="98" spans="1:9" ht="13.5">
      <c r="A98" s="66"/>
      <c r="B98" s="66"/>
      <c r="C98" s="66"/>
      <c r="D98" s="66"/>
      <c r="E98" s="66"/>
      <c r="F98" s="66"/>
      <c r="G98" s="66"/>
      <c r="H98" s="66"/>
      <c r="I98" s="66"/>
    </row>
    <row r="99" spans="1:9" ht="13.5">
      <c r="A99" s="66"/>
      <c r="B99" s="66"/>
      <c r="C99" s="66"/>
      <c r="D99" s="66"/>
      <c r="E99" s="66"/>
      <c r="F99" s="66"/>
      <c r="G99" s="66"/>
      <c r="H99" s="66"/>
      <c r="I99" s="66"/>
    </row>
    <row r="100" spans="1:9" ht="13.5">
      <c r="A100" s="66"/>
      <c r="B100" s="66"/>
      <c r="C100" s="66"/>
      <c r="D100" s="66"/>
      <c r="E100" s="66"/>
      <c r="F100" s="66"/>
      <c r="G100" s="66"/>
      <c r="H100" s="66"/>
      <c r="I100" s="66"/>
    </row>
    <row r="101" spans="1:9" ht="13.5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ht="13.5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ht="13.5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ht="13.5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ht="13.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ht="13.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ht="13.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ht="13.5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ht="13.5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ht="13.5">
      <c r="A110" s="66"/>
      <c r="B110" s="66"/>
      <c r="C110" s="66"/>
      <c r="D110" s="66"/>
      <c r="E110" s="66"/>
      <c r="F110" s="66"/>
      <c r="G110" s="66"/>
      <c r="H110" s="66"/>
      <c r="I110" s="66"/>
    </row>
    <row r="111" spans="1:9" ht="13.5">
      <c r="A111" s="66"/>
      <c r="B111" s="66"/>
      <c r="C111" s="66"/>
      <c r="D111" s="66"/>
      <c r="E111" s="66"/>
      <c r="F111" s="66"/>
      <c r="G111" s="66"/>
      <c r="H111" s="66"/>
      <c r="I111" s="66"/>
    </row>
    <row r="112" spans="1:9" ht="13.5">
      <c r="A112" s="66"/>
      <c r="B112" s="66"/>
      <c r="C112" s="66"/>
      <c r="D112" s="66"/>
      <c r="E112" s="66"/>
      <c r="F112" s="66"/>
      <c r="G112" s="66"/>
      <c r="H112" s="66"/>
      <c r="I112" s="66"/>
    </row>
    <row r="113" spans="1:9" ht="13.5">
      <c r="A113" s="66"/>
      <c r="B113" s="66"/>
      <c r="C113" s="66"/>
      <c r="D113" s="66"/>
      <c r="E113" s="66"/>
      <c r="F113" s="66"/>
      <c r="G113" s="66"/>
      <c r="H113" s="66"/>
      <c r="I113" s="66"/>
    </row>
    <row r="114" spans="1:9" ht="13.5">
      <c r="A114" s="66"/>
      <c r="B114" s="66"/>
      <c r="C114" s="66"/>
      <c r="D114" s="66"/>
      <c r="E114" s="66"/>
      <c r="F114" s="66"/>
      <c r="G114" s="66"/>
      <c r="H114" s="66"/>
      <c r="I114" s="66"/>
    </row>
    <row r="115" spans="1:9" ht="13.5">
      <c r="A115" s="66"/>
      <c r="B115" s="66"/>
      <c r="C115" s="66"/>
      <c r="D115" s="66"/>
      <c r="E115" s="66"/>
      <c r="F115" s="66"/>
      <c r="G115" s="66"/>
      <c r="H115" s="66"/>
      <c r="I115" s="66"/>
    </row>
    <row r="116" spans="1:9" ht="13.5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 ht="13.5">
      <c r="A117" s="66"/>
      <c r="B117" s="66"/>
      <c r="C117" s="66"/>
      <c r="D117" s="66"/>
      <c r="E117" s="66"/>
      <c r="F117" s="66"/>
      <c r="G117" s="66"/>
      <c r="H117" s="66"/>
      <c r="I117" s="66"/>
    </row>
    <row r="118" spans="1:9" ht="13.5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 ht="13.5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ht="13.5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9" ht="13.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3.5">
      <c r="A122" s="66"/>
      <c r="B122" s="66"/>
      <c r="C122" s="66"/>
      <c r="D122" s="66"/>
      <c r="E122" s="66"/>
      <c r="F122" s="66"/>
      <c r="G122" s="66"/>
      <c r="H122" s="66"/>
      <c r="I122" s="66"/>
    </row>
    <row r="123" spans="1:9" ht="13.5">
      <c r="A123" s="66"/>
      <c r="B123" s="66"/>
      <c r="C123" s="66"/>
      <c r="D123" s="66"/>
      <c r="E123" s="66"/>
      <c r="F123" s="66"/>
      <c r="G123" s="66"/>
      <c r="H123" s="66"/>
      <c r="I123" s="66"/>
    </row>
    <row r="124" spans="1:9" ht="13.5">
      <c r="A124" s="66"/>
      <c r="B124" s="66"/>
      <c r="C124" s="66"/>
      <c r="D124" s="66"/>
      <c r="E124" s="66"/>
      <c r="F124" s="66"/>
      <c r="G124" s="66"/>
      <c r="H124" s="66"/>
      <c r="I124" s="66"/>
    </row>
    <row r="125" spans="1:9" ht="13.5">
      <c r="A125" s="66"/>
      <c r="B125" s="66"/>
      <c r="C125" s="66"/>
      <c r="D125" s="66"/>
      <c r="E125" s="66"/>
      <c r="F125" s="66"/>
      <c r="G125" s="66"/>
      <c r="H125" s="66"/>
      <c r="I125" s="66"/>
    </row>
    <row r="126" spans="1:9" ht="13.5">
      <c r="A126" s="66"/>
      <c r="B126" s="66"/>
      <c r="C126" s="66"/>
      <c r="D126" s="66"/>
      <c r="E126" s="66"/>
      <c r="F126" s="66"/>
      <c r="G126" s="66"/>
      <c r="H126" s="66"/>
      <c r="I126" s="66"/>
    </row>
    <row r="127" spans="1:9" ht="13.5">
      <c r="A127" s="66"/>
      <c r="B127" s="66"/>
      <c r="C127" s="66"/>
      <c r="D127" s="66"/>
      <c r="E127" s="66"/>
      <c r="F127" s="66"/>
      <c r="G127" s="66"/>
      <c r="H127" s="66"/>
      <c r="I127" s="66"/>
    </row>
    <row r="128" spans="1:9" ht="13.5">
      <c r="A128" s="66"/>
      <c r="B128" s="66"/>
      <c r="C128" s="66"/>
      <c r="D128" s="66"/>
      <c r="E128" s="66"/>
      <c r="F128" s="66"/>
      <c r="G128" s="66"/>
      <c r="H128" s="66"/>
      <c r="I128" s="66"/>
    </row>
    <row r="129" spans="1:9" ht="13.5">
      <c r="A129" s="66"/>
      <c r="B129" s="66"/>
      <c r="C129" s="66"/>
      <c r="D129" s="66"/>
      <c r="E129" s="66"/>
      <c r="F129" s="66"/>
      <c r="G129" s="66"/>
      <c r="H129" s="66"/>
      <c r="I129" s="66"/>
    </row>
    <row r="130" spans="1:9" ht="13.5">
      <c r="A130" s="66"/>
      <c r="B130" s="66"/>
      <c r="C130" s="66"/>
      <c r="D130" s="66"/>
      <c r="E130" s="66"/>
      <c r="F130" s="66"/>
      <c r="G130" s="66"/>
      <c r="H130" s="66"/>
      <c r="I130" s="66"/>
    </row>
    <row r="131" spans="1:9" ht="13.5">
      <c r="A131" s="66"/>
      <c r="B131" s="66"/>
      <c r="C131" s="66"/>
      <c r="D131" s="66"/>
      <c r="E131" s="66"/>
      <c r="F131" s="66"/>
      <c r="G131" s="66"/>
      <c r="H131" s="66"/>
      <c r="I131" s="66"/>
    </row>
    <row r="132" spans="1:9" ht="13.5">
      <c r="A132" s="66"/>
      <c r="B132" s="66"/>
      <c r="C132" s="66"/>
      <c r="D132" s="66"/>
      <c r="E132" s="66"/>
      <c r="F132" s="66"/>
      <c r="G132" s="66"/>
      <c r="H132" s="66"/>
      <c r="I132" s="66"/>
    </row>
    <row r="133" spans="1:9" ht="13.5">
      <c r="A133" s="66"/>
      <c r="B133" s="66"/>
      <c r="C133" s="66"/>
      <c r="D133" s="66"/>
      <c r="E133" s="66"/>
      <c r="F133" s="66"/>
      <c r="G133" s="66"/>
      <c r="H133" s="66"/>
      <c r="I133" s="66"/>
    </row>
    <row r="134" spans="1:9" ht="13.5">
      <c r="A134" s="66"/>
      <c r="B134" s="66"/>
      <c r="C134" s="66"/>
      <c r="D134" s="66"/>
      <c r="E134" s="66"/>
      <c r="F134" s="66"/>
      <c r="G134" s="66"/>
      <c r="H134" s="66"/>
      <c r="I134" s="66"/>
    </row>
    <row r="135" spans="1:9" ht="13.5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9" ht="13.5">
      <c r="A136" s="66"/>
      <c r="B136" s="66"/>
      <c r="C136" s="66"/>
      <c r="D136" s="66"/>
      <c r="E136" s="66"/>
      <c r="F136" s="66"/>
      <c r="G136" s="66"/>
      <c r="H136" s="66"/>
      <c r="I136" s="66"/>
    </row>
    <row r="137" spans="1:9" ht="13.5">
      <c r="A137" s="66"/>
      <c r="B137" s="66"/>
      <c r="C137" s="66"/>
      <c r="D137" s="66"/>
      <c r="E137" s="66"/>
      <c r="F137" s="66"/>
      <c r="G137" s="66"/>
      <c r="H137" s="66"/>
      <c r="I137" s="66"/>
    </row>
    <row r="138" spans="1:9" ht="13.5">
      <c r="A138" s="66"/>
      <c r="B138" s="66"/>
      <c r="C138" s="66"/>
      <c r="D138" s="66"/>
      <c r="E138" s="66"/>
      <c r="F138" s="66"/>
      <c r="G138" s="66"/>
      <c r="H138" s="66"/>
      <c r="I138" s="66"/>
    </row>
    <row r="139" spans="1:9" ht="13.5">
      <c r="A139" s="66"/>
      <c r="B139" s="66"/>
      <c r="C139" s="66"/>
      <c r="D139" s="66"/>
      <c r="E139" s="66"/>
      <c r="F139" s="66"/>
      <c r="G139" s="66"/>
      <c r="H139" s="66"/>
      <c r="I139" s="66"/>
    </row>
    <row r="140" spans="1:9" ht="13.5">
      <c r="A140" s="66"/>
      <c r="B140" s="66"/>
      <c r="C140" s="66"/>
      <c r="D140" s="66"/>
      <c r="E140" s="66"/>
      <c r="F140" s="66"/>
      <c r="G140" s="66"/>
      <c r="H140" s="66"/>
      <c r="I140" s="66"/>
    </row>
    <row r="141" spans="1:9" ht="13.5">
      <c r="A141" s="66"/>
      <c r="B141" s="66"/>
      <c r="C141" s="66"/>
      <c r="D141" s="66"/>
      <c r="E141" s="66"/>
      <c r="F141" s="66"/>
      <c r="G141" s="66"/>
      <c r="H141" s="66"/>
      <c r="I141" s="66"/>
    </row>
    <row r="142" spans="1:9" ht="13.5">
      <c r="A142" s="66"/>
      <c r="B142" s="66"/>
      <c r="C142" s="66"/>
      <c r="D142" s="66"/>
      <c r="E142" s="66"/>
      <c r="F142" s="66"/>
      <c r="G142" s="66"/>
      <c r="H142" s="66"/>
      <c r="I142" s="66"/>
    </row>
    <row r="143" spans="1:9" ht="13.5">
      <c r="A143" s="66"/>
      <c r="B143" s="66"/>
      <c r="C143" s="66"/>
      <c r="D143" s="66"/>
      <c r="E143" s="66"/>
      <c r="F143" s="66"/>
      <c r="G143" s="66"/>
      <c r="H143" s="66"/>
      <c r="I143" s="66"/>
    </row>
    <row r="144" spans="1:9" ht="13.5">
      <c r="A144" s="66"/>
      <c r="B144" s="66"/>
      <c r="C144" s="66"/>
      <c r="D144" s="66"/>
      <c r="E144" s="66"/>
      <c r="F144" s="66"/>
      <c r="G144" s="66"/>
      <c r="H144" s="66"/>
      <c r="I144" s="66"/>
    </row>
    <row r="145" spans="1:9" ht="13.5">
      <c r="A145" s="66"/>
      <c r="B145" s="66"/>
      <c r="C145" s="66"/>
      <c r="D145" s="66"/>
      <c r="E145" s="66"/>
      <c r="F145" s="66"/>
      <c r="G145" s="66"/>
      <c r="H145" s="66"/>
      <c r="I145" s="66"/>
    </row>
    <row r="146" spans="1:9" ht="13.5">
      <c r="A146" s="66"/>
      <c r="B146" s="66"/>
      <c r="C146" s="66"/>
      <c r="D146" s="66"/>
      <c r="E146" s="66"/>
      <c r="F146" s="66"/>
      <c r="G146" s="66"/>
      <c r="H146" s="66"/>
      <c r="I146" s="66"/>
    </row>
    <row r="147" spans="1:9" ht="13.5">
      <c r="A147" s="66"/>
      <c r="B147" s="66"/>
      <c r="C147" s="66"/>
      <c r="D147" s="66"/>
      <c r="E147" s="66"/>
      <c r="F147" s="66"/>
      <c r="G147" s="66"/>
      <c r="H147" s="66"/>
      <c r="I147" s="66"/>
    </row>
    <row r="148" spans="1:9" ht="13.5">
      <c r="A148" s="66"/>
      <c r="B148" s="66"/>
      <c r="C148" s="66"/>
      <c r="D148" s="66"/>
      <c r="E148" s="66"/>
      <c r="F148" s="66"/>
      <c r="G148" s="66"/>
      <c r="H148" s="66"/>
      <c r="I148" s="66"/>
    </row>
    <row r="149" spans="1:9" ht="13.5">
      <c r="A149" s="66"/>
      <c r="B149" s="66"/>
      <c r="C149" s="66"/>
      <c r="D149" s="66"/>
      <c r="E149" s="66"/>
      <c r="F149" s="66"/>
      <c r="G149" s="66"/>
      <c r="H149" s="66"/>
      <c r="I149" s="66"/>
    </row>
    <row r="150" spans="1:9" ht="13.5">
      <c r="A150" s="66"/>
      <c r="B150" s="66"/>
      <c r="C150" s="66"/>
      <c r="D150" s="66"/>
      <c r="E150" s="66"/>
      <c r="F150" s="66"/>
      <c r="G150" s="66"/>
      <c r="H150" s="66"/>
      <c r="I150" s="66"/>
    </row>
    <row r="151" spans="1:9" ht="13.5">
      <c r="A151" s="66"/>
      <c r="B151" s="66"/>
      <c r="C151" s="66"/>
      <c r="D151" s="66"/>
      <c r="E151" s="66"/>
      <c r="F151" s="66"/>
      <c r="G151" s="66"/>
      <c r="H151" s="66"/>
      <c r="I151" s="66"/>
    </row>
    <row r="152" spans="1:9" ht="13.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3.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1:9" ht="13.5">
      <c r="A154" s="66"/>
      <c r="B154" s="66"/>
      <c r="C154" s="66"/>
      <c r="D154" s="66"/>
      <c r="E154" s="66"/>
      <c r="F154" s="66"/>
      <c r="G154" s="66"/>
      <c r="H154" s="66"/>
      <c r="I154" s="66"/>
    </row>
    <row r="155" spans="1:9" ht="13.5">
      <c r="A155" s="66"/>
      <c r="B155" s="66"/>
      <c r="C155" s="66"/>
      <c r="D155" s="66"/>
      <c r="E155" s="66"/>
      <c r="F155" s="66"/>
      <c r="G155" s="66"/>
      <c r="H155" s="66"/>
      <c r="I155" s="66"/>
    </row>
    <row r="156" spans="1:9" ht="13.5">
      <c r="A156" s="66"/>
      <c r="B156" s="66"/>
      <c r="C156" s="66"/>
      <c r="D156" s="66"/>
      <c r="E156" s="66"/>
      <c r="F156" s="66"/>
      <c r="G156" s="66"/>
      <c r="H156" s="66"/>
      <c r="I156" s="66"/>
    </row>
    <row r="157" spans="1:9" ht="13.5">
      <c r="A157" s="66"/>
      <c r="B157" s="66"/>
      <c r="C157" s="66"/>
      <c r="D157" s="66"/>
      <c r="E157" s="66"/>
      <c r="F157" s="66"/>
      <c r="G157" s="66"/>
      <c r="H157" s="66"/>
      <c r="I157" s="66"/>
    </row>
    <row r="158" spans="1:9" ht="13.5">
      <c r="A158" s="66"/>
      <c r="B158" s="66"/>
      <c r="C158" s="66"/>
      <c r="D158" s="66"/>
      <c r="E158" s="66"/>
      <c r="F158" s="66"/>
      <c r="G158" s="66"/>
      <c r="H158" s="66"/>
      <c r="I158" s="66"/>
    </row>
    <row r="159" spans="1:9" ht="13.5">
      <c r="A159" s="66"/>
      <c r="B159" s="66"/>
      <c r="C159" s="66"/>
      <c r="D159" s="66"/>
      <c r="E159" s="66"/>
      <c r="F159" s="66"/>
      <c r="G159" s="66"/>
      <c r="H159" s="66"/>
      <c r="I159" s="66"/>
    </row>
    <row r="160" spans="1:9" ht="13.5">
      <c r="A160" s="66"/>
      <c r="B160" s="66"/>
      <c r="C160" s="66"/>
      <c r="D160" s="66"/>
      <c r="E160" s="66"/>
      <c r="F160" s="66"/>
      <c r="G160" s="66"/>
      <c r="H160" s="66"/>
      <c r="I160" s="66"/>
    </row>
    <row r="161" spans="1:9" ht="13.5">
      <c r="A161" s="66"/>
      <c r="B161" s="66"/>
      <c r="C161" s="66"/>
      <c r="D161" s="66"/>
      <c r="E161" s="66"/>
      <c r="F161" s="66"/>
      <c r="G161" s="66"/>
      <c r="H161" s="66"/>
      <c r="I161" s="66"/>
    </row>
    <row r="162" spans="1:9" ht="13.5">
      <c r="A162" s="66"/>
      <c r="B162" s="66"/>
      <c r="C162" s="66"/>
      <c r="D162" s="66"/>
      <c r="E162" s="66"/>
      <c r="F162" s="66"/>
      <c r="G162" s="66"/>
      <c r="H162" s="66"/>
      <c r="I162" s="66"/>
    </row>
    <row r="163" spans="1:9" ht="13.5">
      <c r="A163" s="66"/>
      <c r="B163" s="66"/>
      <c r="C163" s="66"/>
      <c r="D163" s="66"/>
      <c r="E163" s="66"/>
      <c r="F163" s="66"/>
      <c r="G163" s="66"/>
      <c r="H163" s="66"/>
      <c r="I163" s="66"/>
    </row>
    <row r="164" spans="1:9" ht="13.5">
      <c r="A164" s="66"/>
      <c r="B164" s="66"/>
      <c r="C164" s="66"/>
      <c r="D164" s="66"/>
      <c r="E164" s="66"/>
      <c r="F164" s="66"/>
      <c r="G164" s="66"/>
      <c r="H164" s="66"/>
      <c r="I164" s="66"/>
    </row>
    <row r="165" spans="1:9" ht="13.5">
      <c r="A165" s="66"/>
      <c r="B165" s="66"/>
      <c r="C165" s="66"/>
      <c r="D165" s="66"/>
      <c r="E165" s="66"/>
      <c r="F165" s="66"/>
      <c r="G165" s="66"/>
      <c r="H165" s="66"/>
      <c r="I165" s="66"/>
    </row>
    <row r="166" spans="1:9" ht="13.5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9" ht="13.5">
      <c r="A167" s="66"/>
      <c r="B167" s="66"/>
      <c r="C167" s="66"/>
      <c r="D167" s="66"/>
      <c r="E167" s="66"/>
      <c r="F167" s="66"/>
      <c r="G167" s="66"/>
      <c r="H167" s="66"/>
      <c r="I167" s="66"/>
    </row>
    <row r="168" spans="1:9" ht="13.5">
      <c r="A168" s="66"/>
      <c r="B168" s="66"/>
      <c r="C168" s="66"/>
      <c r="D168" s="66"/>
      <c r="E168" s="66"/>
      <c r="F168" s="66"/>
      <c r="G168" s="66"/>
      <c r="H168" s="66"/>
      <c r="I168" s="66"/>
    </row>
    <row r="169" spans="1:9" ht="13.5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9" ht="13.5">
      <c r="A170" s="66"/>
      <c r="B170" s="66"/>
      <c r="C170" s="66"/>
      <c r="D170" s="66"/>
      <c r="E170" s="66"/>
      <c r="F170" s="66"/>
      <c r="G170" s="66"/>
      <c r="H170" s="66"/>
      <c r="I170" s="66"/>
    </row>
  </sheetData>
  <sheetProtection/>
  <mergeCells count="16">
    <mergeCell ref="A2:I3"/>
    <mergeCell ref="A32:I32"/>
    <mergeCell ref="A49:I49"/>
    <mergeCell ref="I8:I10"/>
    <mergeCell ref="A13:I13"/>
    <mergeCell ref="C5:C10"/>
    <mergeCell ref="D5:D10"/>
    <mergeCell ref="H8:H10"/>
    <mergeCell ref="D11:E11"/>
    <mergeCell ref="E5:E10"/>
    <mergeCell ref="A5:B11"/>
    <mergeCell ref="J11:L11"/>
    <mergeCell ref="F5:F10"/>
    <mergeCell ref="G8:G10"/>
    <mergeCell ref="G5:I7"/>
    <mergeCell ref="G11:I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Header>&amp;L&amp;"Arial,Standard"&amp;10 8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I20" sqref="I20"/>
    </sheetView>
  </sheetViews>
  <sheetFormatPr defaultColWidth="11.00390625" defaultRowHeight="15.75"/>
  <cols>
    <col min="1" max="1" width="25.125" style="92" customWidth="1"/>
    <col min="2" max="2" width="0.74609375" style="92" customWidth="1"/>
    <col min="3" max="6" width="8.50390625" style="92" customWidth="1"/>
    <col min="7" max="7" width="9.25390625" style="92" customWidth="1"/>
    <col min="8" max="8" width="8.50390625" style="92" customWidth="1"/>
    <col min="9" max="16384" width="11.00390625" style="88" customWidth="1"/>
  </cols>
  <sheetData>
    <row r="1" spans="1:8" ht="15" customHeight="1">
      <c r="A1" s="401" t="s">
        <v>135</v>
      </c>
      <c r="B1" s="401"/>
      <c r="C1" s="401"/>
      <c r="D1" s="401"/>
      <c r="E1" s="401"/>
      <c r="F1" s="401"/>
      <c r="G1" s="401"/>
      <c r="H1" s="401"/>
    </row>
    <row r="2" spans="1:8" ht="15" customHeight="1">
      <c r="A2" s="89"/>
      <c r="B2" s="90"/>
      <c r="C2" s="91"/>
      <c r="D2" s="91"/>
      <c r="E2" s="91"/>
      <c r="F2" s="91"/>
      <c r="G2" s="91"/>
      <c r="H2" s="91"/>
    </row>
    <row r="3" ht="15" customHeight="1"/>
    <row r="4" spans="1:8" s="110" customFormat="1" ht="15" customHeight="1">
      <c r="A4" s="108"/>
      <c r="B4" s="109"/>
      <c r="C4" s="402" t="s">
        <v>104</v>
      </c>
      <c r="D4" s="403"/>
      <c r="E4" s="403"/>
      <c r="F4" s="404"/>
      <c r="G4" s="405" t="s">
        <v>136</v>
      </c>
      <c r="H4" s="406"/>
    </row>
    <row r="5" spans="1:8" s="110" customFormat="1" ht="13.5" customHeight="1">
      <c r="A5" s="111" t="s">
        <v>105</v>
      </c>
      <c r="B5" s="112"/>
      <c r="C5" s="411">
        <v>2010</v>
      </c>
      <c r="D5" s="411">
        <v>2011</v>
      </c>
      <c r="E5" s="113" t="s">
        <v>47</v>
      </c>
      <c r="F5" s="114"/>
      <c r="G5" s="407"/>
      <c r="H5" s="408"/>
    </row>
    <row r="6" spans="1:8" s="110" customFormat="1" ht="13.5" customHeight="1">
      <c r="A6" s="116" t="s">
        <v>106</v>
      </c>
      <c r="B6" s="112"/>
      <c r="C6" s="413"/>
      <c r="D6" s="413"/>
      <c r="E6" s="411" t="s">
        <v>79</v>
      </c>
      <c r="F6" s="411" t="s">
        <v>107</v>
      </c>
      <c r="G6" s="407"/>
      <c r="H6" s="408"/>
    </row>
    <row r="7" spans="1:8" s="110" customFormat="1" ht="13.5" customHeight="1">
      <c r="A7" s="111" t="s">
        <v>108</v>
      </c>
      <c r="B7" s="112"/>
      <c r="C7" s="412"/>
      <c r="D7" s="412"/>
      <c r="E7" s="412"/>
      <c r="F7" s="412"/>
      <c r="G7" s="409"/>
      <c r="H7" s="410"/>
    </row>
    <row r="8" spans="1:8" s="110" customFormat="1" ht="15" customHeight="1">
      <c r="A8" s="118"/>
      <c r="B8" s="119"/>
      <c r="C8" s="120" t="s">
        <v>60</v>
      </c>
      <c r="D8" s="121"/>
      <c r="E8" s="120"/>
      <c r="F8" s="120"/>
      <c r="G8" s="122"/>
      <c r="H8" s="117" t="s">
        <v>3</v>
      </c>
    </row>
    <row r="9" spans="1:8" s="110" customFormat="1" ht="13.5" customHeight="1">
      <c r="A9" s="123"/>
      <c r="B9" s="123"/>
      <c r="C9" s="111"/>
      <c r="D9" s="124"/>
      <c r="E9" s="111"/>
      <c r="F9" s="111"/>
      <c r="G9" s="111"/>
      <c r="H9" s="115"/>
    </row>
    <row r="10" spans="1:8" s="110" customFormat="1" ht="12">
      <c r="A10" s="399" t="s">
        <v>2</v>
      </c>
      <c r="B10" s="399"/>
      <c r="C10" s="399"/>
      <c r="D10" s="399"/>
      <c r="E10" s="399"/>
      <c r="F10" s="399"/>
      <c r="G10" s="399"/>
      <c r="H10" s="399"/>
    </row>
    <row r="11" spans="1:8" s="110" customFormat="1" ht="7.5" customHeight="1">
      <c r="A11" s="125"/>
      <c r="B11" s="123" t="s">
        <v>109</v>
      </c>
      <c r="C11" s="125"/>
      <c r="D11" s="125"/>
      <c r="E11" s="125"/>
      <c r="F11" s="125"/>
      <c r="G11" s="125"/>
      <c r="H11" s="125"/>
    </row>
    <row r="12" spans="1:8" s="110" customFormat="1" ht="12.75" customHeight="1">
      <c r="A12" s="126" t="s">
        <v>117</v>
      </c>
      <c r="B12" s="127" t="s">
        <v>109</v>
      </c>
      <c r="C12" s="128">
        <f>SUM(C23,C34)</f>
        <v>1668</v>
      </c>
      <c r="D12" s="128">
        <f aca="true" t="shared" si="0" ref="D12:F16">SUM(D23,D34)</f>
        <v>2426.21</v>
      </c>
      <c r="E12" s="128">
        <f t="shared" si="0"/>
        <v>2099.3</v>
      </c>
      <c r="F12" s="128">
        <f t="shared" si="0"/>
        <v>326.91</v>
      </c>
      <c r="G12" s="129">
        <f>SUM(D12-C12)</f>
        <v>758.21</v>
      </c>
      <c r="H12" s="130">
        <f>SUM(G12/C12)*100</f>
        <v>45.45623501199041</v>
      </c>
    </row>
    <row r="13" spans="1:8" s="110" customFormat="1" ht="6" customHeight="1">
      <c r="A13" s="125"/>
      <c r="B13" s="127" t="s">
        <v>109</v>
      </c>
      <c r="C13" s="128"/>
      <c r="D13" s="128"/>
      <c r="E13" s="128"/>
      <c r="F13" s="128"/>
      <c r="G13" s="129"/>
      <c r="H13" s="130"/>
    </row>
    <row r="14" spans="1:8" s="110" customFormat="1" ht="12.75" customHeight="1">
      <c r="A14" s="126" t="s">
        <v>84</v>
      </c>
      <c r="B14" s="127" t="s">
        <v>109</v>
      </c>
      <c r="C14" s="128">
        <f>SUM(C25,C36)</f>
        <v>173574.4</v>
      </c>
      <c r="D14" s="128">
        <f t="shared" si="0"/>
        <v>103000.62</v>
      </c>
      <c r="E14" s="128">
        <f t="shared" si="0"/>
        <v>55976.62</v>
      </c>
      <c r="F14" s="128">
        <f t="shared" si="0"/>
        <v>47024</v>
      </c>
      <c r="G14" s="129">
        <f>SUM(D14-C14)</f>
        <v>-70573.78</v>
      </c>
      <c r="H14" s="130">
        <f>SUM(G14/C14)*100</f>
        <v>-40.65909488956897</v>
      </c>
    </row>
    <row r="15" spans="1:9" s="110" customFormat="1" ht="6" customHeight="1">
      <c r="A15" s="329"/>
      <c r="B15" s="330" t="s">
        <v>109</v>
      </c>
      <c r="C15" s="331"/>
      <c r="D15" s="331"/>
      <c r="E15" s="331"/>
      <c r="F15" s="331"/>
      <c r="G15" s="332"/>
      <c r="H15" s="333"/>
      <c r="I15" s="334"/>
    </row>
    <row r="16" spans="1:9" s="110" customFormat="1" ht="12.75" customHeight="1">
      <c r="A16" s="335" t="s">
        <v>85</v>
      </c>
      <c r="B16" s="330" t="s">
        <v>109</v>
      </c>
      <c r="C16" s="331">
        <f>SUM(C27,C38)</f>
        <v>161364.2</v>
      </c>
      <c r="D16" s="331">
        <f t="shared" si="0"/>
        <v>253260.92</v>
      </c>
      <c r="E16" s="331">
        <f t="shared" si="0"/>
        <v>225609.24</v>
      </c>
      <c r="F16" s="331">
        <f t="shared" si="0"/>
        <v>27651.679999999997</v>
      </c>
      <c r="G16" s="332">
        <f>SUM(D16-C16)</f>
        <v>91896.72</v>
      </c>
      <c r="H16" s="333">
        <f>SUM(G16/C16)*100</f>
        <v>56.94988107647173</v>
      </c>
      <c r="I16" s="334"/>
    </row>
    <row r="17" spans="1:9" s="110" customFormat="1" ht="9" customHeight="1">
      <c r="A17" s="329"/>
      <c r="B17" s="330" t="s">
        <v>109</v>
      </c>
      <c r="C17" s="331"/>
      <c r="D17" s="331"/>
      <c r="E17" s="331"/>
      <c r="F17" s="331"/>
      <c r="G17" s="332"/>
      <c r="H17" s="333"/>
      <c r="I17" s="334"/>
    </row>
    <row r="18" spans="1:9" s="131" customFormat="1" ht="12.75" customHeight="1">
      <c r="A18" s="336" t="s">
        <v>74</v>
      </c>
      <c r="B18" s="337" t="s">
        <v>109</v>
      </c>
      <c r="C18" s="338">
        <f>SUM(C12:C16)</f>
        <v>336606.6</v>
      </c>
      <c r="D18" s="338">
        <f>SUM(D12:D16)</f>
        <v>358687.75</v>
      </c>
      <c r="E18" s="338">
        <f>SUM(E12:E16)</f>
        <v>283685.16</v>
      </c>
      <c r="F18" s="338">
        <f>SUM(F12:F16)</f>
        <v>75002.59</v>
      </c>
      <c r="G18" s="339">
        <f>SUM(D18-C18)</f>
        <v>22081.150000000023</v>
      </c>
      <c r="H18" s="340">
        <f>SUM(G18/C18)*100</f>
        <v>6.559927820785457</v>
      </c>
      <c r="I18" s="341"/>
    </row>
    <row r="19" spans="1:9" s="110" customFormat="1" ht="12.75" customHeight="1">
      <c r="A19" s="336"/>
      <c r="B19" s="342"/>
      <c r="C19" s="343"/>
      <c r="D19" s="343"/>
      <c r="E19" s="343"/>
      <c r="F19" s="343"/>
      <c r="G19" s="344"/>
      <c r="H19" s="333"/>
      <c r="I19" s="334"/>
    </row>
    <row r="20" spans="1:9" s="110" customFormat="1" ht="12" customHeight="1">
      <c r="A20" s="329"/>
      <c r="B20" s="342" t="s">
        <v>109</v>
      </c>
      <c r="C20" s="329"/>
      <c r="D20" s="329"/>
      <c r="E20" s="329"/>
      <c r="F20" s="329"/>
      <c r="G20" s="344"/>
      <c r="H20" s="333"/>
      <c r="I20" s="334"/>
    </row>
    <row r="21" spans="1:9" s="131" customFormat="1" ht="12">
      <c r="A21" s="400" t="s">
        <v>121</v>
      </c>
      <c r="B21" s="400"/>
      <c r="C21" s="400"/>
      <c r="D21" s="400"/>
      <c r="E21" s="400"/>
      <c r="F21" s="400"/>
      <c r="G21" s="400"/>
      <c r="H21" s="400"/>
      <c r="I21" s="341"/>
    </row>
    <row r="22" spans="1:9" s="110" customFormat="1" ht="7.5" customHeight="1">
      <c r="A22" s="329"/>
      <c r="B22" s="342" t="s">
        <v>109</v>
      </c>
      <c r="C22" s="329"/>
      <c r="D22" s="329"/>
      <c r="E22" s="329"/>
      <c r="F22" s="329"/>
      <c r="G22" s="344"/>
      <c r="H22" s="333"/>
      <c r="I22" s="334"/>
    </row>
    <row r="23" spans="1:9" s="110" customFormat="1" ht="12.75" customHeight="1">
      <c r="A23" s="335" t="s">
        <v>117</v>
      </c>
      <c r="B23" s="330" t="s">
        <v>109</v>
      </c>
      <c r="C23" s="331">
        <v>1460</v>
      </c>
      <c r="D23" s="331">
        <v>2158.63</v>
      </c>
      <c r="E23" s="331">
        <v>1898.76</v>
      </c>
      <c r="F23" s="331">
        <v>259.87</v>
      </c>
      <c r="G23" s="332">
        <f>SUM(D23-C23)</f>
        <v>698.6300000000001</v>
      </c>
      <c r="H23" s="333">
        <f>SUM(G23/C23)*100</f>
        <v>47.8513698630137</v>
      </c>
      <c r="I23" s="334"/>
    </row>
    <row r="24" spans="1:9" s="110" customFormat="1" ht="6" customHeight="1">
      <c r="A24" s="329"/>
      <c r="B24" s="330" t="s">
        <v>109</v>
      </c>
      <c r="C24" s="331"/>
      <c r="D24" s="331"/>
      <c r="E24" s="331"/>
      <c r="F24" s="331"/>
      <c r="G24" s="332"/>
      <c r="H24" s="333"/>
      <c r="I24" s="334"/>
    </row>
    <row r="25" spans="1:9" s="110" customFormat="1" ht="12.75" customHeight="1">
      <c r="A25" s="335" t="s">
        <v>84</v>
      </c>
      <c r="B25" s="330" t="s">
        <v>109</v>
      </c>
      <c r="C25" s="331">
        <v>170984</v>
      </c>
      <c r="D25" s="331">
        <v>100171.25</v>
      </c>
      <c r="E25" s="331">
        <v>54187.07</v>
      </c>
      <c r="F25" s="331">
        <v>45984.18</v>
      </c>
      <c r="G25" s="332">
        <f>SUM(D25-C25)</f>
        <v>-70812.75</v>
      </c>
      <c r="H25" s="333">
        <f>SUM(G25/C25)*100</f>
        <v>-41.41483998502784</v>
      </c>
      <c r="I25" s="334"/>
    </row>
    <row r="26" spans="1:9" s="110" customFormat="1" ht="6" customHeight="1">
      <c r="A26" s="329"/>
      <c r="B26" s="330" t="s">
        <v>109</v>
      </c>
      <c r="C26" s="331"/>
      <c r="D26" s="331"/>
      <c r="E26" s="331"/>
      <c r="F26" s="331"/>
      <c r="G26" s="332"/>
      <c r="H26" s="333"/>
      <c r="I26" s="334"/>
    </row>
    <row r="27" spans="1:9" s="110" customFormat="1" ht="12.75" customHeight="1">
      <c r="A27" s="335" t="s">
        <v>85</v>
      </c>
      <c r="B27" s="330" t="s">
        <v>109</v>
      </c>
      <c r="C27" s="331">
        <v>161186</v>
      </c>
      <c r="D27" s="331">
        <v>253073.75</v>
      </c>
      <c r="E27" s="331">
        <v>225424.83</v>
      </c>
      <c r="F27" s="331">
        <v>27648.92</v>
      </c>
      <c r="G27" s="332">
        <f>SUM(D27-C27)</f>
        <v>91887.75</v>
      </c>
      <c r="H27" s="333">
        <f>SUM(G27/C27)*100</f>
        <v>57.007277306962145</v>
      </c>
      <c r="I27" s="334"/>
    </row>
    <row r="28" spans="1:9" s="110" customFormat="1" ht="9" customHeight="1">
      <c r="A28" s="329"/>
      <c r="B28" s="330" t="s">
        <v>109</v>
      </c>
      <c r="C28" s="331"/>
      <c r="D28" s="331"/>
      <c r="E28" s="331"/>
      <c r="F28" s="331"/>
      <c r="G28" s="332"/>
      <c r="H28" s="333"/>
      <c r="I28" s="334"/>
    </row>
    <row r="29" spans="1:9" s="131" customFormat="1" ht="12">
      <c r="A29" s="336" t="s">
        <v>72</v>
      </c>
      <c r="B29" s="337" t="s">
        <v>109</v>
      </c>
      <c r="C29" s="338">
        <f>SUM(C23:C27)</f>
        <v>333630</v>
      </c>
      <c r="D29" s="338">
        <f>SUM(D23:D27)</f>
        <v>355403.63</v>
      </c>
      <c r="E29" s="338">
        <f>SUM(E23:E27)</f>
        <v>281510.66</v>
      </c>
      <c r="F29" s="338">
        <f>SUM(F23:F27)</f>
        <v>73892.97</v>
      </c>
      <c r="G29" s="338">
        <f>SUM(G23:G27)</f>
        <v>21773.630000000005</v>
      </c>
      <c r="H29" s="333">
        <f>SUM(G29/C29)*100</f>
        <v>6.5262806102568724</v>
      </c>
      <c r="I29" s="341"/>
    </row>
    <row r="30" spans="1:9" s="110" customFormat="1" ht="12.75" customHeight="1">
      <c r="A30" s="336"/>
      <c r="B30" s="342"/>
      <c r="C30" s="343"/>
      <c r="D30" s="343"/>
      <c r="E30" s="343"/>
      <c r="F30" s="343"/>
      <c r="G30" s="332"/>
      <c r="H30" s="333"/>
      <c r="I30" s="334"/>
    </row>
    <row r="31" spans="1:9" s="110" customFormat="1" ht="12" customHeight="1">
      <c r="A31" s="329"/>
      <c r="B31" s="342" t="s">
        <v>109</v>
      </c>
      <c r="C31" s="329"/>
      <c r="D31" s="329"/>
      <c r="E31" s="329"/>
      <c r="F31" s="329"/>
      <c r="G31" s="332"/>
      <c r="H31" s="333"/>
      <c r="I31" s="334"/>
    </row>
    <row r="32" spans="1:9" s="131" customFormat="1" ht="13.5">
      <c r="A32" s="393" t="s">
        <v>127</v>
      </c>
      <c r="B32" s="393"/>
      <c r="C32" s="393"/>
      <c r="D32" s="393"/>
      <c r="E32" s="393"/>
      <c r="F32" s="393"/>
      <c r="G32" s="393"/>
      <c r="H32" s="393"/>
      <c r="I32" s="260"/>
    </row>
    <row r="33" spans="1:9" s="110" customFormat="1" ht="7.5" customHeight="1">
      <c r="A33" s="329"/>
      <c r="B33" s="342" t="s">
        <v>109</v>
      </c>
      <c r="C33" s="329"/>
      <c r="D33" s="329"/>
      <c r="E33" s="329"/>
      <c r="F33" s="329"/>
      <c r="G33" s="332"/>
      <c r="H33" s="333"/>
      <c r="I33" s="334"/>
    </row>
    <row r="34" spans="1:9" s="110" customFormat="1" ht="12.75" customHeight="1">
      <c r="A34" s="335" t="s">
        <v>117</v>
      </c>
      <c r="B34" s="330" t="s">
        <v>109</v>
      </c>
      <c r="C34" s="331">
        <v>208</v>
      </c>
      <c r="D34" s="331">
        <v>267.58</v>
      </c>
      <c r="E34" s="331">
        <v>200.54</v>
      </c>
      <c r="F34" s="331">
        <v>67.04</v>
      </c>
      <c r="G34" s="332">
        <f>SUM(D34-C34)</f>
        <v>59.579999999999984</v>
      </c>
      <c r="H34" s="333">
        <f>SUM(G34/C34)*100</f>
        <v>28.64423076923076</v>
      </c>
      <c r="I34" s="334"/>
    </row>
    <row r="35" spans="1:9" s="110" customFormat="1" ht="6" customHeight="1">
      <c r="A35" s="329"/>
      <c r="B35" s="330" t="s">
        <v>109</v>
      </c>
      <c r="C35" s="331"/>
      <c r="D35" s="331"/>
      <c r="E35" s="331"/>
      <c r="F35" s="331"/>
      <c r="G35" s="332"/>
      <c r="H35" s="333"/>
      <c r="I35" s="334"/>
    </row>
    <row r="36" spans="1:9" s="110" customFormat="1" ht="12.75" customHeight="1">
      <c r="A36" s="335" t="s">
        <v>84</v>
      </c>
      <c r="B36" s="330" t="s">
        <v>109</v>
      </c>
      <c r="C36" s="331">
        <v>2590.4</v>
      </c>
      <c r="D36" s="331">
        <v>2829.37</v>
      </c>
      <c r="E36" s="331">
        <v>1789.55</v>
      </c>
      <c r="F36" s="331">
        <v>1039.82</v>
      </c>
      <c r="G36" s="332">
        <f>SUM(D36-C36)</f>
        <v>238.9699999999998</v>
      </c>
      <c r="H36" s="333">
        <f>SUM(G36/C36)*100</f>
        <v>9.225216182828898</v>
      </c>
      <c r="I36" s="334"/>
    </row>
    <row r="37" spans="1:9" s="110" customFormat="1" ht="6" customHeight="1">
      <c r="A37" s="329"/>
      <c r="B37" s="330" t="s">
        <v>109</v>
      </c>
      <c r="C37" s="331"/>
      <c r="D37" s="331"/>
      <c r="E37" s="331"/>
      <c r="F37" s="331"/>
      <c r="G37" s="332"/>
      <c r="H37" s="333"/>
      <c r="I37" s="334"/>
    </row>
    <row r="38" spans="1:9" s="110" customFormat="1" ht="12.75" customHeight="1">
      <c r="A38" s="335" t="s">
        <v>85</v>
      </c>
      <c r="B38" s="330" t="s">
        <v>109</v>
      </c>
      <c r="C38" s="331">
        <v>178.2</v>
      </c>
      <c r="D38" s="331">
        <v>187.17</v>
      </c>
      <c r="E38" s="331">
        <v>184.41</v>
      </c>
      <c r="F38" s="331">
        <v>2.76</v>
      </c>
      <c r="G38" s="332">
        <f>SUM(D38-C38)</f>
        <v>8.969999999999999</v>
      </c>
      <c r="H38" s="333">
        <f>SUM(G38/C38)*100</f>
        <v>5.033670033670033</v>
      </c>
      <c r="I38" s="334"/>
    </row>
    <row r="39" spans="1:9" s="110" customFormat="1" ht="9" customHeight="1">
      <c r="A39" s="329"/>
      <c r="B39" s="330" t="s">
        <v>109</v>
      </c>
      <c r="C39" s="331"/>
      <c r="D39" s="331"/>
      <c r="E39" s="331"/>
      <c r="F39" s="331"/>
      <c r="G39" s="332"/>
      <c r="H39" s="333"/>
      <c r="I39" s="334"/>
    </row>
    <row r="40" spans="1:9" s="131" customFormat="1" ht="13.5" customHeight="1">
      <c r="A40" s="336" t="s">
        <v>72</v>
      </c>
      <c r="B40" s="337" t="s">
        <v>109</v>
      </c>
      <c r="C40" s="338">
        <f>SUM(C34:C38)</f>
        <v>2976.6</v>
      </c>
      <c r="D40" s="338">
        <f>SUM(D34:D38)</f>
        <v>3284.12</v>
      </c>
      <c r="E40" s="338">
        <f>SUM(E34:E38)</f>
        <v>2174.5</v>
      </c>
      <c r="F40" s="338">
        <f>SUM(F34:F38)</f>
        <v>1109.62</v>
      </c>
      <c r="G40" s="339">
        <f>SUM(D40-C40)</f>
        <v>307.52</v>
      </c>
      <c r="H40" s="340">
        <f>SUM(G40/C40)*100</f>
        <v>10.331250419942215</v>
      </c>
      <c r="I40" s="341"/>
    </row>
    <row r="41" spans="1:9" ht="13.5">
      <c r="A41" s="345"/>
      <c r="B41" s="345"/>
      <c r="C41" s="345"/>
      <c r="D41" s="345"/>
      <c r="E41" s="345"/>
      <c r="F41" s="345"/>
      <c r="G41" s="345"/>
      <c r="H41" s="345"/>
      <c r="I41" s="346"/>
    </row>
    <row r="42" spans="1:9" ht="13.5">
      <c r="A42" s="345"/>
      <c r="B42" s="345"/>
      <c r="C42" s="345"/>
      <c r="D42" s="345"/>
      <c r="E42" s="345"/>
      <c r="F42" s="345"/>
      <c r="G42" s="345"/>
      <c r="H42" s="345"/>
      <c r="I42" s="346"/>
    </row>
    <row r="43" spans="1:9" ht="13.5">
      <c r="A43" s="345" t="s">
        <v>103</v>
      </c>
      <c r="B43" s="345"/>
      <c r="C43" s="345"/>
      <c r="D43" s="345"/>
      <c r="E43" s="345"/>
      <c r="F43" s="345"/>
      <c r="G43" s="345"/>
      <c r="H43" s="345"/>
      <c r="I43" s="346"/>
    </row>
    <row r="44" spans="1:9" ht="13.5">
      <c r="A44" s="294" t="s">
        <v>128</v>
      </c>
      <c r="B44" s="347"/>
      <c r="C44" s="347"/>
      <c r="D44" s="347"/>
      <c r="E44" s="347"/>
      <c r="F44" s="347"/>
      <c r="G44" s="347"/>
      <c r="H44" s="347"/>
      <c r="I44" s="346"/>
    </row>
    <row r="45" spans="1:9" ht="13.5">
      <c r="A45" s="345"/>
      <c r="B45" s="345"/>
      <c r="C45" s="345"/>
      <c r="D45" s="345"/>
      <c r="E45" s="345"/>
      <c r="F45" s="345"/>
      <c r="G45" s="345"/>
      <c r="H45" s="345"/>
      <c r="I45" s="346"/>
    </row>
    <row r="46" spans="1:9" ht="13.5">
      <c r="A46" s="345"/>
      <c r="B46" s="345"/>
      <c r="C46" s="345"/>
      <c r="D46" s="345"/>
      <c r="E46" s="345"/>
      <c r="F46" s="345"/>
      <c r="G46" s="345"/>
      <c r="H46" s="345"/>
      <c r="I46" s="346"/>
    </row>
    <row r="47" spans="1:9" ht="13.5">
      <c r="A47" s="345"/>
      <c r="B47" s="345"/>
      <c r="C47" s="345"/>
      <c r="D47" s="345"/>
      <c r="E47" s="345"/>
      <c r="F47" s="345"/>
      <c r="G47" s="345"/>
      <c r="H47" s="345"/>
      <c r="I47" s="346"/>
    </row>
    <row r="48" spans="1:9" ht="20.25" customHeight="1">
      <c r="A48" s="348"/>
      <c r="B48" s="349"/>
      <c r="C48" s="349"/>
      <c r="D48" s="349"/>
      <c r="E48" s="349"/>
      <c r="F48" s="349"/>
      <c r="G48" s="349"/>
      <c r="H48" s="349"/>
      <c r="I48" s="346"/>
    </row>
    <row r="49" spans="1:9" ht="13.5">
      <c r="A49" s="350"/>
      <c r="B49" s="350"/>
      <c r="C49" s="350"/>
      <c r="D49" s="350"/>
      <c r="E49" s="350"/>
      <c r="F49" s="350"/>
      <c r="G49" s="350"/>
      <c r="H49" s="350"/>
      <c r="I49" s="346"/>
    </row>
    <row r="50" spans="1:9" ht="13.5">
      <c r="A50" s="350"/>
      <c r="B50" s="350"/>
      <c r="C50" s="350"/>
      <c r="D50" s="350"/>
      <c r="E50" s="350"/>
      <c r="F50" s="350"/>
      <c r="G50" s="350"/>
      <c r="H50" s="350"/>
      <c r="I50" s="346"/>
    </row>
    <row r="51" spans="1:9" ht="20.25" customHeight="1">
      <c r="A51" s="351"/>
      <c r="B51" s="351"/>
      <c r="C51" s="351"/>
      <c r="D51" s="351"/>
      <c r="E51" s="351"/>
      <c r="F51" s="351"/>
      <c r="G51" s="351"/>
      <c r="H51" s="351"/>
      <c r="I51" s="346"/>
    </row>
    <row r="52" spans="1:9" ht="13.5">
      <c r="A52" s="351"/>
      <c r="B52" s="351"/>
      <c r="C52" s="351"/>
      <c r="D52" s="351"/>
      <c r="E52" s="351"/>
      <c r="F52" s="351"/>
      <c r="G52" s="351"/>
      <c r="H52" s="351"/>
      <c r="I52" s="346"/>
    </row>
    <row r="53" spans="1:9" ht="13.5">
      <c r="A53" s="345"/>
      <c r="B53" s="345"/>
      <c r="C53" s="352"/>
      <c r="D53" s="345"/>
      <c r="E53" s="345"/>
      <c r="F53" s="345"/>
      <c r="G53" s="345"/>
      <c r="H53" s="345"/>
      <c r="I53" s="346"/>
    </row>
    <row r="54" spans="1:9" ht="13.5">
      <c r="A54" s="345"/>
      <c r="B54" s="345"/>
      <c r="C54" s="345"/>
      <c r="D54" s="345"/>
      <c r="E54" s="345"/>
      <c r="F54" s="345"/>
      <c r="G54" s="345"/>
      <c r="H54" s="345"/>
      <c r="I54" s="346"/>
    </row>
    <row r="55" spans="1:9" ht="13.5">
      <c r="A55" s="345"/>
      <c r="B55" s="345"/>
      <c r="C55" s="345"/>
      <c r="D55" s="345"/>
      <c r="E55" s="345"/>
      <c r="F55" s="345"/>
      <c r="G55" s="345"/>
      <c r="H55" s="345"/>
      <c r="I55" s="346"/>
    </row>
    <row r="56" spans="1:9" ht="13.5">
      <c r="A56" s="345"/>
      <c r="B56" s="345"/>
      <c r="C56" s="345"/>
      <c r="D56" s="345"/>
      <c r="E56" s="345"/>
      <c r="F56" s="345"/>
      <c r="G56" s="345"/>
      <c r="H56" s="345"/>
      <c r="I56" s="346"/>
    </row>
    <row r="57" spans="1:9" ht="13.5">
      <c r="A57" s="345"/>
      <c r="B57" s="345"/>
      <c r="C57" s="345"/>
      <c r="D57" s="345"/>
      <c r="E57" s="345"/>
      <c r="F57" s="345"/>
      <c r="G57" s="345"/>
      <c r="H57" s="345"/>
      <c r="I57" s="346"/>
    </row>
    <row r="58" spans="1:9" ht="13.5">
      <c r="A58" s="345"/>
      <c r="B58" s="345"/>
      <c r="C58" s="345"/>
      <c r="D58" s="345"/>
      <c r="E58" s="345"/>
      <c r="F58" s="345"/>
      <c r="G58" s="345"/>
      <c r="H58" s="345"/>
      <c r="I58" s="346"/>
    </row>
    <row r="59" spans="1:9" ht="13.5">
      <c r="A59" s="345"/>
      <c r="B59" s="345"/>
      <c r="C59" s="345"/>
      <c r="D59" s="345"/>
      <c r="E59" s="345"/>
      <c r="F59" s="345"/>
      <c r="G59" s="345"/>
      <c r="H59" s="345"/>
      <c r="I59" s="346"/>
    </row>
    <row r="60" spans="1:9" ht="13.5">
      <c r="A60" s="345"/>
      <c r="B60" s="345"/>
      <c r="C60" s="345"/>
      <c r="D60" s="345"/>
      <c r="E60" s="345"/>
      <c r="F60" s="345"/>
      <c r="G60" s="345"/>
      <c r="H60" s="345"/>
      <c r="I60" s="346"/>
    </row>
    <row r="61" spans="1:9" ht="13.5">
      <c r="A61" s="345"/>
      <c r="B61" s="345"/>
      <c r="C61" s="345"/>
      <c r="D61" s="345"/>
      <c r="E61" s="345"/>
      <c r="F61" s="345"/>
      <c r="G61" s="345"/>
      <c r="H61" s="345"/>
      <c r="I61" s="346"/>
    </row>
    <row r="62" spans="1:9" ht="13.5">
      <c r="A62" s="345"/>
      <c r="B62" s="345"/>
      <c r="C62" s="345"/>
      <c r="D62" s="345"/>
      <c r="E62" s="345"/>
      <c r="F62" s="345"/>
      <c r="G62" s="345"/>
      <c r="H62" s="345"/>
      <c r="I62" s="346"/>
    </row>
    <row r="63" spans="1:9" ht="13.5">
      <c r="A63" s="345"/>
      <c r="B63" s="345"/>
      <c r="C63" s="345"/>
      <c r="D63" s="345"/>
      <c r="E63" s="345"/>
      <c r="F63" s="345"/>
      <c r="G63" s="345"/>
      <c r="H63" s="345"/>
      <c r="I63" s="346"/>
    </row>
    <row r="64" spans="1:9" ht="13.5">
      <c r="A64" s="345"/>
      <c r="B64" s="345"/>
      <c r="C64" s="345"/>
      <c r="D64" s="345"/>
      <c r="E64" s="345"/>
      <c r="F64" s="345"/>
      <c r="G64" s="345"/>
      <c r="H64" s="345"/>
      <c r="I64" s="346"/>
    </row>
    <row r="65" spans="1:9" ht="13.5">
      <c r="A65" s="345"/>
      <c r="B65" s="345"/>
      <c r="C65" s="345"/>
      <c r="D65" s="345"/>
      <c r="E65" s="345"/>
      <c r="F65" s="345"/>
      <c r="G65" s="345"/>
      <c r="H65" s="345"/>
      <c r="I65" s="346"/>
    </row>
    <row r="66" spans="1:9" ht="13.5">
      <c r="A66" s="345"/>
      <c r="B66" s="345"/>
      <c r="C66" s="345"/>
      <c r="D66" s="345"/>
      <c r="E66" s="345"/>
      <c r="F66" s="345"/>
      <c r="G66" s="345"/>
      <c r="H66" s="345"/>
      <c r="I66" s="346"/>
    </row>
    <row r="67" spans="1:9" ht="13.5">
      <c r="A67" s="345"/>
      <c r="B67" s="345"/>
      <c r="C67" s="345"/>
      <c r="D67" s="345"/>
      <c r="E67" s="345"/>
      <c r="F67" s="345"/>
      <c r="G67" s="345"/>
      <c r="H67" s="345"/>
      <c r="I67" s="346"/>
    </row>
    <row r="68" spans="1:9" ht="13.5">
      <c r="A68" s="345"/>
      <c r="B68" s="345"/>
      <c r="C68" s="345"/>
      <c r="D68" s="345"/>
      <c r="E68" s="345"/>
      <c r="F68" s="345"/>
      <c r="G68" s="345"/>
      <c r="H68" s="345"/>
      <c r="I68" s="346"/>
    </row>
  </sheetData>
  <sheetProtection/>
  <mergeCells count="10">
    <mergeCell ref="A10:H10"/>
    <mergeCell ref="A21:H21"/>
    <mergeCell ref="A32:H32"/>
    <mergeCell ref="A1:H1"/>
    <mergeCell ref="C4:F4"/>
    <mergeCell ref="G4:H7"/>
    <mergeCell ref="E6:E7"/>
    <mergeCell ref="F6:F7"/>
    <mergeCell ref="C5:C7"/>
    <mergeCell ref="D5:D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Header>&amp;R&amp;"Arial,Standard"&amp;10 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pane ySplit="10" topLeftCell="A11" activePane="bottomLeft" state="frozen"/>
      <selection pane="topLeft" activeCell="J28" sqref="J28"/>
      <selection pane="bottomLeft" activeCell="M28" sqref="M28"/>
    </sheetView>
  </sheetViews>
  <sheetFormatPr defaultColWidth="10.00390625" defaultRowHeight="15.75"/>
  <cols>
    <col min="1" max="1" width="7.625" style="70" customWidth="1"/>
    <col min="2" max="2" width="4.125" style="70" customWidth="1"/>
    <col min="3" max="3" width="3.25390625" style="70" customWidth="1"/>
    <col min="4" max="4" width="23.375" style="70" customWidth="1"/>
    <col min="5" max="5" width="1.4921875" style="70" customWidth="1"/>
    <col min="6" max="6" width="11.875" style="70" customWidth="1"/>
    <col min="7" max="9" width="11.875" style="72" customWidth="1"/>
    <col min="10" max="10" width="11.875" style="76" customWidth="1"/>
    <col min="11" max="11" width="7.875" style="70" customWidth="1"/>
    <col min="12" max="12" width="20.375" style="70" customWidth="1"/>
    <col min="13" max="13" width="8.625" style="72" customWidth="1"/>
    <col min="14" max="16" width="10.75390625" style="72" customWidth="1"/>
    <col min="17" max="16384" width="10.00390625" style="72" customWidth="1"/>
  </cols>
  <sheetData>
    <row r="1" spans="1:10" s="70" customFormat="1" ht="12.75" customHeight="1">
      <c r="A1" s="67"/>
      <c r="B1" s="68"/>
      <c r="C1" s="68"/>
      <c r="D1" s="68"/>
      <c r="E1" s="68"/>
      <c r="F1" s="68"/>
      <c r="G1" s="68"/>
      <c r="H1" s="68"/>
      <c r="I1" s="68"/>
      <c r="J1" s="69"/>
    </row>
    <row r="2" s="70" customFormat="1" ht="7.5" customHeight="1">
      <c r="J2" s="71"/>
    </row>
    <row r="3" spans="1:10" s="70" customFormat="1" ht="15">
      <c r="A3" s="417" t="s">
        <v>137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0" s="70" customFormat="1" ht="7.5" customHeight="1">
      <c r="A4" s="71"/>
      <c r="I4" s="71"/>
      <c r="J4" s="71"/>
    </row>
    <row r="5" spans="1:10" s="134" customFormat="1" ht="15.75" customHeight="1">
      <c r="A5" s="418" t="s">
        <v>73</v>
      </c>
      <c r="B5" s="418"/>
      <c r="C5" s="418"/>
      <c r="D5" s="418"/>
      <c r="E5" s="419"/>
      <c r="F5" s="424" t="s">
        <v>74</v>
      </c>
      <c r="G5" s="133" t="s">
        <v>47</v>
      </c>
      <c r="H5" s="133"/>
      <c r="I5" s="133"/>
      <c r="J5" s="133"/>
    </row>
    <row r="6" spans="1:10" s="134" customFormat="1" ht="15.75" customHeight="1">
      <c r="A6" s="420"/>
      <c r="B6" s="420"/>
      <c r="C6" s="420"/>
      <c r="D6" s="420"/>
      <c r="E6" s="421"/>
      <c r="F6" s="425"/>
      <c r="G6" s="133" t="s">
        <v>75</v>
      </c>
      <c r="H6" s="138"/>
      <c r="I6" s="139" t="s">
        <v>76</v>
      </c>
      <c r="J6" s="139"/>
    </row>
    <row r="7" spans="1:10" s="134" customFormat="1" ht="12" customHeight="1">
      <c r="A7" s="420"/>
      <c r="B7" s="420"/>
      <c r="C7" s="420"/>
      <c r="D7" s="420"/>
      <c r="E7" s="421"/>
      <c r="F7" s="425"/>
      <c r="G7" s="138"/>
      <c r="H7" s="140"/>
      <c r="I7" s="136"/>
      <c r="J7" s="135"/>
    </row>
    <row r="8" spans="1:10" s="134" customFormat="1" ht="17.25" customHeight="1">
      <c r="A8" s="420"/>
      <c r="B8" s="420"/>
      <c r="C8" s="420"/>
      <c r="D8" s="420"/>
      <c r="E8" s="421"/>
      <c r="F8" s="425"/>
      <c r="G8" s="137" t="s">
        <v>77</v>
      </c>
      <c r="H8" s="136" t="s">
        <v>78</v>
      </c>
      <c r="I8" s="136" t="s">
        <v>79</v>
      </c>
      <c r="J8" s="141" t="s">
        <v>110</v>
      </c>
    </row>
    <row r="9" spans="1:10" s="134" customFormat="1" ht="12" customHeight="1">
      <c r="A9" s="420"/>
      <c r="B9" s="420"/>
      <c r="C9" s="420"/>
      <c r="D9" s="420"/>
      <c r="E9" s="421"/>
      <c r="F9" s="426"/>
      <c r="G9" s="142"/>
      <c r="H9" s="143"/>
      <c r="I9" s="143"/>
      <c r="J9" s="144"/>
    </row>
    <row r="10" spans="1:10" s="134" customFormat="1" ht="15" customHeight="1">
      <c r="A10" s="422"/>
      <c r="B10" s="422"/>
      <c r="C10" s="422"/>
      <c r="D10" s="422"/>
      <c r="E10" s="423"/>
      <c r="F10" s="139" t="s">
        <v>60</v>
      </c>
      <c r="G10" s="139"/>
      <c r="H10" s="139"/>
      <c r="I10" s="139"/>
      <c r="J10" s="139"/>
    </row>
    <row r="11" spans="1:10" s="134" customFormat="1" ht="6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2" s="134" customFormat="1" ht="19.5" customHeight="1">
      <c r="A12" s="145" t="s">
        <v>80</v>
      </c>
      <c r="B12" s="145"/>
      <c r="C12" s="145"/>
      <c r="D12" s="145"/>
      <c r="E12" s="145"/>
      <c r="F12" s="145"/>
      <c r="G12" s="145"/>
      <c r="H12" s="145"/>
      <c r="I12" s="145"/>
      <c r="J12" s="145"/>
      <c r="L12" s="96"/>
    </row>
    <row r="13" spans="1:10" s="134" customFormat="1" ht="6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8" s="134" customFormat="1" ht="15" customHeight="1">
      <c r="A14" s="414" t="s">
        <v>81</v>
      </c>
      <c r="B14" s="414"/>
      <c r="C14" s="414"/>
      <c r="D14" s="414"/>
      <c r="E14" s="147" t="s">
        <v>82</v>
      </c>
      <c r="F14" s="148">
        <f>SUM(F16:F21)</f>
        <v>388538.93</v>
      </c>
      <c r="G14" s="148">
        <f>SUM(G16:G21)</f>
        <v>370008.18999999994</v>
      </c>
      <c r="H14" s="148">
        <f>SUM(H16:H21)</f>
        <v>18530.739999999998</v>
      </c>
      <c r="I14" s="148">
        <f>SUM(I16:I21)</f>
        <v>223469.53999999998</v>
      </c>
      <c r="J14" s="149">
        <f>SUM(J16:J21)</f>
        <v>165069.39000000004</v>
      </c>
      <c r="K14" s="96"/>
      <c r="L14" s="96"/>
      <c r="M14" s="96"/>
      <c r="N14" s="96"/>
      <c r="O14" s="96"/>
      <c r="P14" s="96"/>
      <c r="Q14" s="96"/>
      <c r="R14" s="96"/>
    </row>
    <row r="15" spans="1:16" s="134" customFormat="1" ht="12" customHeight="1">
      <c r="A15" s="144"/>
      <c r="B15" s="144"/>
      <c r="C15" s="144"/>
      <c r="D15" s="144"/>
      <c r="E15" s="143" t="s">
        <v>82</v>
      </c>
      <c r="F15" s="150"/>
      <c r="G15" s="151"/>
      <c r="H15" s="151"/>
      <c r="I15" s="151"/>
      <c r="J15" s="152"/>
      <c r="K15" s="96"/>
      <c r="L15" s="96"/>
      <c r="M15" s="96"/>
      <c r="N15" s="96"/>
      <c r="O15" s="96"/>
      <c r="P15" s="96"/>
    </row>
    <row r="16" spans="1:16" s="156" customFormat="1" ht="15" customHeight="1">
      <c r="A16" s="144" t="s">
        <v>83</v>
      </c>
      <c r="B16" s="415" t="s">
        <v>119</v>
      </c>
      <c r="C16" s="415"/>
      <c r="D16" s="415"/>
      <c r="E16" s="147" t="s">
        <v>82</v>
      </c>
      <c r="F16" s="153">
        <f>SUM(G16:H16)</f>
        <v>12344.76</v>
      </c>
      <c r="G16" s="154">
        <v>10322.36</v>
      </c>
      <c r="H16" s="154">
        <v>2022.4</v>
      </c>
      <c r="I16" s="154">
        <v>9087.01</v>
      </c>
      <c r="J16" s="96">
        <v>3257.75</v>
      </c>
      <c r="K16" s="96"/>
      <c r="L16" s="96"/>
      <c r="M16" s="96"/>
      <c r="N16" s="96"/>
      <c r="O16" s="96"/>
      <c r="P16" s="96"/>
    </row>
    <row r="17" spans="1:16" s="156" customFormat="1" ht="15" customHeight="1">
      <c r="A17" s="134"/>
      <c r="B17" s="415" t="s">
        <v>84</v>
      </c>
      <c r="C17" s="415"/>
      <c r="D17" s="415"/>
      <c r="E17" s="147" t="s">
        <v>82</v>
      </c>
      <c r="F17" s="153">
        <f>SUM(G17:H17)</f>
        <v>253684.09</v>
      </c>
      <c r="G17" s="154">
        <v>241996.08</v>
      </c>
      <c r="H17" s="154">
        <v>11688.01</v>
      </c>
      <c r="I17" s="154">
        <v>112437.58</v>
      </c>
      <c r="J17" s="155">
        <v>141246.51</v>
      </c>
      <c r="K17" s="96"/>
      <c r="L17" s="96"/>
      <c r="M17" s="96"/>
      <c r="N17" s="96"/>
      <c r="O17" s="96"/>
      <c r="P17" s="96"/>
    </row>
    <row r="18" spans="1:16" s="156" customFormat="1" ht="15" customHeight="1">
      <c r="A18" s="134"/>
      <c r="B18" s="415" t="s">
        <v>85</v>
      </c>
      <c r="C18" s="415"/>
      <c r="D18" s="415"/>
      <c r="E18" s="147" t="s">
        <v>82</v>
      </c>
      <c r="F18" s="153">
        <f>SUM(G18:H18)</f>
        <v>107351.5</v>
      </c>
      <c r="G18" s="154">
        <v>103297.23</v>
      </c>
      <c r="H18" s="154">
        <v>4054.27</v>
      </c>
      <c r="I18" s="154">
        <v>90157.46</v>
      </c>
      <c r="J18" s="155">
        <v>17194.04</v>
      </c>
      <c r="K18" s="96"/>
      <c r="L18" s="96"/>
      <c r="M18" s="96"/>
      <c r="N18" s="96"/>
      <c r="O18" s="96"/>
      <c r="P18" s="96"/>
    </row>
    <row r="19" spans="1:16" s="134" customFormat="1" ht="7.5" customHeight="1">
      <c r="A19" s="144"/>
      <c r="B19" s="144"/>
      <c r="D19" s="144"/>
      <c r="E19" s="147" t="s">
        <v>82</v>
      </c>
      <c r="F19" s="153"/>
      <c r="G19" s="151"/>
      <c r="H19" s="151"/>
      <c r="I19" s="151"/>
      <c r="J19" s="152"/>
      <c r="K19" s="96"/>
      <c r="L19" s="96"/>
      <c r="M19" s="96"/>
      <c r="N19" s="96"/>
      <c r="O19" s="96"/>
      <c r="P19" s="96"/>
    </row>
    <row r="20" spans="1:16" s="156" customFormat="1" ht="15" customHeight="1">
      <c r="A20" s="134"/>
      <c r="B20" s="415" t="s">
        <v>86</v>
      </c>
      <c r="C20" s="415"/>
      <c r="D20" s="415"/>
      <c r="E20" s="147" t="s">
        <v>82</v>
      </c>
      <c r="F20" s="153">
        <f>SUM(G20:H20)</f>
        <v>8903.07</v>
      </c>
      <c r="G20" s="154">
        <v>8227.86</v>
      </c>
      <c r="H20" s="154">
        <v>675.21</v>
      </c>
      <c r="I20" s="154">
        <v>8123.15</v>
      </c>
      <c r="J20" s="157">
        <v>779.92</v>
      </c>
      <c r="K20" s="96"/>
      <c r="L20" s="96"/>
      <c r="M20" s="96"/>
      <c r="N20" s="96"/>
      <c r="O20" s="96"/>
      <c r="P20" s="96"/>
    </row>
    <row r="21" spans="1:16" s="156" customFormat="1" ht="15" customHeight="1">
      <c r="A21" s="134"/>
      <c r="B21" s="416" t="s">
        <v>130</v>
      </c>
      <c r="C21" s="416"/>
      <c r="D21" s="416"/>
      <c r="E21" s="147" t="s">
        <v>82</v>
      </c>
      <c r="F21" s="153">
        <f>SUM(G21:H21)</f>
        <v>6255.51</v>
      </c>
      <c r="G21" s="154">
        <v>6164.66</v>
      </c>
      <c r="H21" s="154">
        <v>90.85</v>
      </c>
      <c r="I21" s="154">
        <v>3664.34</v>
      </c>
      <c r="J21" s="155">
        <v>2591.17</v>
      </c>
      <c r="K21" s="96"/>
      <c r="L21" s="96"/>
      <c r="M21" s="96"/>
      <c r="N21" s="96"/>
      <c r="O21" s="96"/>
      <c r="P21" s="96"/>
    </row>
    <row r="22" spans="1:10" s="134" customFormat="1" ht="12" customHeight="1">
      <c r="A22" s="144"/>
      <c r="B22" s="144"/>
      <c r="C22" s="144"/>
      <c r="D22" s="144"/>
      <c r="E22" s="144"/>
      <c r="F22" s="159"/>
      <c r="G22" s="159"/>
      <c r="H22" s="159"/>
      <c r="I22" s="159"/>
      <c r="J22" s="159"/>
    </row>
    <row r="23" spans="1:10" s="134" customFormat="1" ht="19.5" customHeight="1">
      <c r="A23" s="145" t="s">
        <v>87</v>
      </c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s="134" customFormat="1" ht="6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3" s="134" customFormat="1" ht="15" customHeight="1">
      <c r="A25" s="414" t="s">
        <v>81</v>
      </c>
      <c r="B25" s="414"/>
      <c r="C25" s="414"/>
      <c r="D25" s="414"/>
      <c r="E25" s="147" t="s">
        <v>82</v>
      </c>
      <c r="F25" s="148">
        <f>SUM(F27:F33)</f>
        <v>357173.55000000005</v>
      </c>
      <c r="G25" s="148">
        <f>SUM(G27:G33)</f>
        <v>349321.34</v>
      </c>
      <c r="H25" s="148">
        <f>SUM(H27:H33)</f>
        <v>7852.209999999999</v>
      </c>
      <c r="I25" s="160">
        <f>SUM(I27:I33)</f>
        <v>208251.94999999998</v>
      </c>
      <c r="J25" s="149">
        <f>SUM(J27:J33)</f>
        <v>148921.6</v>
      </c>
      <c r="K25" s="96"/>
      <c r="L25" s="96"/>
      <c r="M25" s="96"/>
    </row>
    <row r="26" spans="1:11" s="134" customFormat="1" ht="12" customHeight="1">
      <c r="A26" s="144"/>
      <c r="B26" s="144"/>
      <c r="C26" s="144"/>
      <c r="D26" s="144"/>
      <c r="E26" s="143" t="s">
        <v>82</v>
      </c>
      <c r="F26" s="151"/>
      <c r="G26" s="151"/>
      <c r="H26" s="151"/>
      <c r="I26" s="151"/>
      <c r="J26" s="152"/>
      <c r="K26" s="96"/>
    </row>
    <row r="27" spans="1:13" s="156" customFormat="1" ht="14.25" customHeight="1">
      <c r="A27" s="144" t="s">
        <v>83</v>
      </c>
      <c r="B27" s="415" t="s">
        <v>119</v>
      </c>
      <c r="C27" s="415"/>
      <c r="D27" s="415"/>
      <c r="E27" s="147" t="s">
        <v>82</v>
      </c>
      <c r="F27" s="153">
        <f>SUM(G27:H27)</f>
        <v>8628.150000000001</v>
      </c>
      <c r="G27" s="154">
        <v>8206.62</v>
      </c>
      <c r="H27" s="154">
        <v>421.53</v>
      </c>
      <c r="I27" s="154">
        <v>6371.19</v>
      </c>
      <c r="J27" s="96">
        <v>2256.96</v>
      </c>
      <c r="K27" s="96"/>
      <c r="L27" s="96"/>
      <c r="M27" s="96"/>
    </row>
    <row r="28" spans="1:13" s="156" customFormat="1" ht="14.25" customHeight="1">
      <c r="A28" s="134"/>
      <c r="B28" s="415" t="s">
        <v>84</v>
      </c>
      <c r="C28" s="415"/>
      <c r="D28" s="415"/>
      <c r="E28" s="147" t="s">
        <v>82</v>
      </c>
      <c r="F28" s="153">
        <f>SUM(G28:H28)</f>
        <v>230724.6</v>
      </c>
      <c r="G28" s="154">
        <v>226143.07</v>
      </c>
      <c r="H28" s="154">
        <v>4581.53</v>
      </c>
      <c r="I28" s="154">
        <v>103625.56</v>
      </c>
      <c r="J28" s="155">
        <v>127099.04</v>
      </c>
      <c r="K28" s="96"/>
      <c r="L28" s="96"/>
      <c r="M28" s="96"/>
    </row>
    <row r="29" spans="1:13" s="156" customFormat="1" ht="14.25" customHeight="1">
      <c r="A29" s="134"/>
      <c r="B29" s="415" t="s">
        <v>85</v>
      </c>
      <c r="C29" s="415"/>
      <c r="D29" s="415"/>
      <c r="E29" s="147"/>
      <c r="F29" s="153">
        <f>SUM(G29:H29)</f>
        <v>103558.41</v>
      </c>
      <c r="G29" s="154">
        <v>100849.83</v>
      </c>
      <c r="H29" s="154">
        <v>2708.58</v>
      </c>
      <c r="I29" s="154">
        <v>87215.59</v>
      </c>
      <c r="J29" s="155">
        <v>16342.82</v>
      </c>
      <c r="K29" s="96"/>
      <c r="L29" s="96"/>
      <c r="M29" s="96"/>
    </row>
    <row r="30" spans="1:12" s="134" customFormat="1" ht="7.5" customHeight="1">
      <c r="A30" s="144"/>
      <c r="B30" s="144"/>
      <c r="D30" s="144"/>
      <c r="E30" s="147" t="s">
        <v>82</v>
      </c>
      <c r="F30" s="153"/>
      <c r="G30" s="151"/>
      <c r="H30" s="151"/>
      <c r="I30" s="151"/>
      <c r="J30" s="152"/>
      <c r="K30" s="96"/>
      <c r="L30" s="96"/>
    </row>
    <row r="31" spans="1:13" s="156" customFormat="1" ht="15" customHeight="1">
      <c r="A31" s="134"/>
      <c r="B31" s="415" t="s">
        <v>86</v>
      </c>
      <c r="C31" s="415"/>
      <c r="D31" s="415"/>
      <c r="E31" s="147" t="s">
        <v>82</v>
      </c>
      <c r="F31" s="153">
        <f>SUM(G31:H31)</f>
        <v>8200.38</v>
      </c>
      <c r="G31" s="161">
        <v>8147.73</v>
      </c>
      <c r="H31" s="161">
        <v>52.65</v>
      </c>
      <c r="I31" s="161">
        <v>7491.81</v>
      </c>
      <c r="J31" s="155">
        <v>708.57</v>
      </c>
      <c r="K31" s="96"/>
      <c r="L31" s="96"/>
      <c r="M31" s="96"/>
    </row>
    <row r="32" spans="1:13" s="156" customFormat="1" ht="15" customHeight="1">
      <c r="A32" s="134"/>
      <c r="B32" s="416" t="s">
        <v>130</v>
      </c>
      <c r="C32" s="416"/>
      <c r="D32" s="416"/>
      <c r="E32" s="147" t="s">
        <v>82</v>
      </c>
      <c r="F32" s="153">
        <f>SUM(G32:H32)</f>
        <v>6062.01</v>
      </c>
      <c r="G32" s="161">
        <v>5974.09</v>
      </c>
      <c r="H32" s="161">
        <v>87.92</v>
      </c>
      <c r="I32" s="161">
        <v>3547.8</v>
      </c>
      <c r="J32" s="155">
        <v>2514.21</v>
      </c>
      <c r="K32" s="96"/>
      <c r="L32" s="96"/>
      <c r="M32" s="96"/>
    </row>
    <row r="33" spans="1:10" s="134" customFormat="1" ht="12" customHeight="1">
      <c r="A33" s="144"/>
      <c r="B33" s="144"/>
      <c r="C33" s="144"/>
      <c r="D33" s="144"/>
      <c r="E33" s="144"/>
      <c r="F33" s="159"/>
      <c r="G33" s="159"/>
      <c r="H33" s="159"/>
      <c r="I33" s="159"/>
      <c r="J33" s="159"/>
    </row>
    <row r="34" spans="1:10" s="134" customFormat="1" ht="19.5" customHeight="1">
      <c r="A34" s="145" t="s">
        <v>88</v>
      </c>
      <c r="B34" s="145"/>
      <c r="C34" s="145"/>
      <c r="D34" s="145"/>
      <c r="E34" s="145"/>
      <c r="F34" s="145"/>
      <c r="G34" s="145"/>
      <c r="H34" s="145"/>
      <c r="I34" s="145"/>
      <c r="J34" s="145"/>
    </row>
    <row r="35" spans="1:10" s="134" customFormat="1" ht="6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2" s="134" customFormat="1" ht="15" customHeight="1">
      <c r="A36" s="414" t="s">
        <v>81</v>
      </c>
      <c r="B36" s="414"/>
      <c r="C36" s="414"/>
      <c r="D36" s="414"/>
      <c r="E36" s="147" t="s">
        <v>82</v>
      </c>
      <c r="F36" s="148">
        <f>SUM(F38:F42)</f>
        <v>249918.58000000002</v>
      </c>
      <c r="G36" s="148">
        <f>SUM(G38:G42)</f>
        <v>934.7700000000001</v>
      </c>
      <c r="H36" s="148">
        <f>SUM(H38:H42)</f>
        <v>248983.81000000003</v>
      </c>
      <c r="I36" s="148">
        <f>SUM(I38:I42)</f>
        <v>117984.18000000001</v>
      </c>
      <c r="J36" s="162">
        <f>SUM(J38:J42)</f>
        <v>131934.4</v>
      </c>
      <c r="K36" s="96"/>
      <c r="L36" s="96"/>
    </row>
    <row r="37" spans="1:12" s="134" customFormat="1" ht="12" customHeight="1">
      <c r="A37" s="144"/>
      <c r="B37" s="144"/>
      <c r="C37" s="144"/>
      <c r="D37" s="144"/>
      <c r="E37" s="143" t="s">
        <v>82</v>
      </c>
      <c r="F37" s="151"/>
      <c r="G37" s="151"/>
      <c r="H37" s="151"/>
      <c r="I37" s="151"/>
      <c r="J37" s="152"/>
      <c r="K37" s="96"/>
      <c r="L37" s="96"/>
    </row>
    <row r="38" spans="1:12" s="156" customFormat="1" ht="14.25" customHeight="1">
      <c r="A38" s="144" t="s">
        <v>83</v>
      </c>
      <c r="B38" s="415" t="s">
        <v>119</v>
      </c>
      <c r="C38" s="415"/>
      <c r="D38" s="415"/>
      <c r="E38" s="147" t="s">
        <v>82</v>
      </c>
      <c r="F38" s="153">
        <f>SUM(G38:H38)</f>
        <v>60242.88</v>
      </c>
      <c r="G38" s="154">
        <v>293.06</v>
      </c>
      <c r="H38" s="213">
        <v>59949.82</v>
      </c>
      <c r="I38" s="154">
        <v>27218.13</v>
      </c>
      <c r="J38" s="163">
        <v>33024.75</v>
      </c>
      <c r="K38" s="96"/>
      <c r="L38" s="96"/>
    </row>
    <row r="39" spans="1:12" s="156" customFormat="1" ht="14.25" customHeight="1">
      <c r="A39" s="134"/>
      <c r="B39" s="415" t="s">
        <v>84</v>
      </c>
      <c r="C39" s="415"/>
      <c r="D39" s="415"/>
      <c r="E39" s="147" t="s">
        <v>82</v>
      </c>
      <c r="F39" s="153">
        <f>SUM(G39:H39)</f>
        <v>164219.88</v>
      </c>
      <c r="G39" s="154">
        <v>527.34</v>
      </c>
      <c r="H39" s="154">
        <v>163692.54</v>
      </c>
      <c r="I39" s="154">
        <v>69767.63</v>
      </c>
      <c r="J39" s="163">
        <v>94452.25</v>
      </c>
      <c r="K39" s="96"/>
      <c r="L39" s="96"/>
    </row>
    <row r="40" spans="1:12" s="134" customFormat="1" ht="7.5" customHeight="1">
      <c r="A40" s="144"/>
      <c r="B40" s="144"/>
      <c r="D40" s="144"/>
      <c r="E40" s="147" t="s">
        <v>82</v>
      </c>
      <c r="F40" s="153"/>
      <c r="G40" s="151"/>
      <c r="H40" s="151"/>
      <c r="I40" s="151"/>
      <c r="J40" s="164"/>
      <c r="K40" s="96"/>
      <c r="L40" s="96"/>
    </row>
    <row r="41" spans="1:12" s="156" customFormat="1" ht="15" customHeight="1">
      <c r="A41" s="134"/>
      <c r="B41" s="415" t="s">
        <v>86</v>
      </c>
      <c r="C41" s="415"/>
      <c r="D41" s="415"/>
      <c r="E41" s="147" t="s">
        <v>82</v>
      </c>
      <c r="F41" s="153">
        <f>SUM(G41:H41)</f>
        <v>18399.34</v>
      </c>
      <c r="G41" s="154">
        <v>20.09</v>
      </c>
      <c r="H41" s="154">
        <v>18379.25</v>
      </c>
      <c r="I41" s="154">
        <v>15624.05</v>
      </c>
      <c r="J41" s="163">
        <v>2775.29</v>
      </c>
      <c r="K41" s="96"/>
      <c r="L41" s="96"/>
    </row>
    <row r="42" spans="1:12" s="156" customFormat="1" ht="15" customHeight="1">
      <c r="A42" s="134"/>
      <c r="B42" s="416" t="s">
        <v>130</v>
      </c>
      <c r="C42" s="416"/>
      <c r="D42" s="416"/>
      <c r="E42" s="147" t="s">
        <v>82</v>
      </c>
      <c r="F42" s="153">
        <f>SUM(G42:H42)</f>
        <v>7056.48</v>
      </c>
      <c r="G42" s="154">
        <v>94.28</v>
      </c>
      <c r="H42" s="154">
        <v>6962.2</v>
      </c>
      <c r="I42" s="154">
        <v>5374.37</v>
      </c>
      <c r="J42" s="163">
        <v>1682.11</v>
      </c>
      <c r="K42" s="96"/>
      <c r="L42" s="96"/>
    </row>
    <row r="43" spans="1:10" s="134" customFormat="1" ht="12" customHeight="1">
      <c r="A43" s="144"/>
      <c r="B43" s="144"/>
      <c r="C43" s="144"/>
      <c r="D43" s="144"/>
      <c r="E43" s="144"/>
      <c r="F43" s="159"/>
      <c r="G43" s="159"/>
      <c r="H43" s="159"/>
      <c r="I43" s="159"/>
      <c r="J43" s="159"/>
    </row>
    <row r="44" spans="1:10" s="134" customFormat="1" ht="19.5" customHeight="1">
      <c r="A44" s="145" t="s">
        <v>89</v>
      </c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0" s="134" customFormat="1" ht="6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2" s="134" customFormat="1" ht="15" customHeight="1">
      <c r="A46" s="414" t="s">
        <v>81</v>
      </c>
      <c r="B46" s="414"/>
      <c r="C46" s="414"/>
      <c r="D46" s="414"/>
      <c r="E46" s="147" t="s">
        <v>82</v>
      </c>
      <c r="F46" s="148">
        <f>SUM(F48:F50)</f>
        <v>15231.5</v>
      </c>
      <c r="G46" s="148">
        <f>SUM(G48:G50)</f>
        <v>11.309999999999999</v>
      </c>
      <c r="H46" s="148">
        <f>SUM(H48:H50)</f>
        <v>15220.19</v>
      </c>
      <c r="I46" s="160">
        <f>SUM(I48:I50)</f>
        <v>2481.38</v>
      </c>
      <c r="J46" s="149">
        <f>SUM(J48:J50)</f>
        <v>12749.89</v>
      </c>
      <c r="K46" s="96"/>
      <c r="L46" s="96"/>
    </row>
    <row r="47" spans="1:12" s="134" customFormat="1" ht="12" customHeight="1">
      <c r="A47" s="144"/>
      <c r="B47" s="144"/>
      <c r="C47" s="144"/>
      <c r="D47" s="144"/>
      <c r="E47" s="147" t="s">
        <v>82</v>
      </c>
      <c r="F47" s="151"/>
      <c r="G47" s="151"/>
      <c r="H47" s="151"/>
      <c r="I47" s="151"/>
      <c r="J47" s="152"/>
      <c r="K47" s="96"/>
      <c r="L47" s="96"/>
    </row>
    <row r="48" spans="1:12" s="156" customFormat="1" ht="14.25" customHeight="1">
      <c r="A48" s="144" t="s">
        <v>83</v>
      </c>
      <c r="B48" s="415" t="s">
        <v>90</v>
      </c>
      <c r="C48" s="415"/>
      <c r="D48" s="415"/>
      <c r="E48" s="147" t="s">
        <v>82</v>
      </c>
      <c r="F48" s="153">
        <f>SUM(G48:H48)</f>
        <v>15176.31</v>
      </c>
      <c r="G48" s="153">
        <v>6.39</v>
      </c>
      <c r="H48" s="153">
        <v>15169.92</v>
      </c>
      <c r="I48" s="153">
        <v>2433.92</v>
      </c>
      <c r="J48" s="159">
        <v>12742.39</v>
      </c>
      <c r="K48" s="159"/>
      <c r="L48" s="96"/>
    </row>
    <row r="49" spans="1:12" s="156" customFormat="1" ht="14.25" customHeight="1">
      <c r="A49" s="144"/>
      <c r="B49" s="415" t="s">
        <v>86</v>
      </c>
      <c r="C49" s="415"/>
      <c r="D49" s="415"/>
      <c r="E49" s="147" t="s">
        <v>82</v>
      </c>
      <c r="F49" s="153">
        <f>SUM(G49:H49)</f>
        <v>44.160000000000004</v>
      </c>
      <c r="G49" s="165">
        <v>4.92</v>
      </c>
      <c r="H49" s="165">
        <v>39.24</v>
      </c>
      <c r="I49" s="154">
        <v>36.66</v>
      </c>
      <c r="J49" s="155">
        <v>7.5</v>
      </c>
      <c r="K49" s="96"/>
      <c r="L49" s="96"/>
    </row>
    <row r="50" spans="1:12" s="156" customFormat="1" ht="14.25" customHeight="1">
      <c r="A50" s="144"/>
      <c r="B50" s="416" t="s">
        <v>130</v>
      </c>
      <c r="C50" s="416"/>
      <c r="D50" s="416"/>
      <c r="E50" s="147" t="s">
        <v>82</v>
      </c>
      <c r="F50" s="153">
        <f>SUM(G50:H50)</f>
        <v>11.03</v>
      </c>
      <c r="G50" s="165">
        <v>0</v>
      </c>
      <c r="H50" s="165">
        <v>11.03</v>
      </c>
      <c r="I50" s="154">
        <v>10.8</v>
      </c>
      <c r="J50" s="155">
        <v>0</v>
      </c>
      <c r="K50" s="96"/>
      <c r="L50" s="96"/>
    </row>
    <row r="51" spans="6:10" s="144" customFormat="1" ht="15" customHeight="1">
      <c r="F51" s="159"/>
      <c r="G51" s="159"/>
      <c r="H51" s="159"/>
      <c r="I51" s="159"/>
      <c r="J51" s="159"/>
    </row>
    <row r="52" spans="1:12" s="144" customFormat="1" ht="15" customHeight="1">
      <c r="A52" s="414" t="s">
        <v>91</v>
      </c>
      <c r="B52" s="414"/>
      <c r="C52" s="414"/>
      <c r="D52" s="414"/>
      <c r="E52" s="166" t="s">
        <v>82</v>
      </c>
      <c r="F52" s="160">
        <f>SUM(F46,F36,F14)</f>
        <v>653689.01</v>
      </c>
      <c r="G52" s="160">
        <f>SUM(G46,G36,G14)</f>
        <v>370954.26999999996</v>
      </c>
      <c r="H52" s="160">
        <f>SUM(H46,H36,H14)</f>
        <v>282734.74</v>
      </c>
      <c r="I52" s="160">
        <f>SUM(I46,I36,I14)</f>
        <v>343935.1</v>
      </c>
      <c r="J52" s="162">
        <f>SUM(J46,J36,J14)</f>
        <v>309753.68000000005</v>
      </c>
      <c r="L52" s="159"/>
    </row>
    <row r="53" spans="1:12" s="144" customFormat="1" ht="12" customHeight="1">
      <c r="A53" s="146"/>
      <c r="B53" s="146"/>
      <c r="C53" s="146"/>
      <c r="D53" s="146"/>
      <c r="E53" s="166"/>
      <c r="F53" s="162"/>
      <c r="G53" s="160"/>
      <c r="H53" s="162"/>
      <c r="I53" s="160"/>
      <c r="J53" s="162"/>
      <c r="L53" s="159"/>
    </row>
    <row r="54" spans="1:12" s="144" customFormat="1" ht="14.25" customHeight="1">
      <c r="A54" s="144" t="s">
        <v>83</v>
      </c>
      <c r="B54" s="167" t="s">
        <v>90</v>
      </c>
      <c r="C54" s="167"/>
      <c r="D54" s="167"/>
      <c r="E54" s="168"/>
      <c r="F54" s="169">
        <f>SUM(F48,F38:F39,F16:F18)</f>
        <v>613019.42</v>
      </c>
      <c r="G54" s="169">
        <f>SUM(G48,G38:G39,G16:G18)</f>
        <v>356442.45999999996</v>
      </c>
      <c r="H54" s="169">
        <f>SUM(H48,H38:H39,H16:H18)</f>
        <v>256576.96000000002</v>
      </c>
      <c r="I54" s="169">
        <f>SUM(I48,I38:I39,I16:I18)</f>
        <v>311101.73000000004</v>
      </c>
      <c r="J54" s="169">
        <f>SUM(J48,J38:J39,J16:J18)</f>
        <v>301917.69</v>
      </c>
      <c r="L54" s="159"/>
    </row>
    <row r="55" spans="2:10" s="144" customFormat="1" ht="7.5" customHeight="1">
      <c r="B55" s="167"/>
      <c r="C55" s="167"/>
      <c r="D55" s="167"/>
      <c r="E55" s="168"/>
      <c r="F55" s="169"/>
      <c r="G55" s="169"/>
      <c r="H55" s="169"/>
      <c r="I55" s="169"/>
      <c r="J55" s="169"/>
    </row>
    <row r="56" spans="2:12" s="144" customFormat="1" ht="14.25" customHeight="1">
      <c r="B56" s="415" t="s">
        <v>86</v>
      </c>
      <c r="C56" s="415"/>
      <c r="D56" s="415"/>
      <c r="E56" s="168"/>
      <c r="F56" s="169">
        <f aca="true" t="shared" si="0" ref="F56:J57">SUM(F41,F20)</f>
        <v>27302.41</v>
      </c>
      <c r="G56" s="169">
        <f t="shared" si="0"/>
        <v>8247.95</v>
      </c>
      <c r="H56" s="169">
        <f t="shared" si="0"/>
        <v>19054.46</v>
      </c>
      <c r="I56" s="169">
        <f t="shared" si="0"/>
        <v>23747.199999999997</v>
      </c>
      <c r="J56" s="169">
        <f t="shared" si="0"/>
        <v>3555.21</v>
      </c>
      <c r="L56" s="159"/>
    </row>
    <row r="57" spans="2:12" s="144" customFormat="1" ht="14.25" customHeight="1">
      <c r="B57" s="416" t="s">
        <v>130</v>
      </c>
      <c r="C57" s="416"/>
      <c r="D57" s="416"/>
      <c r="E57" s="168"/>
      <c r="F57" s="169">
        <f t="shared" si="0"/>
        <v>13311.99</v>
      </c>
      <c r="G57" s="169">
        <f t="shared" si="0"/>
        <v>6258.94</v>
      </c>
      <c r="H57" s="169">
        <f t="shared" si="0"/>
        <v>7053.05</v>
      </c>
      <c r="I57" s="169">
        <f t="shared" si="0"/>
        <v>9038.71</v>
      </c>
      <c r="J57" s="169">
        <f t="shared" si="0"/>
        <v>4273.28</v>
      </c>
      <c r="L57" s="159"/>
    </row>
    <row r="58" spans="1:10" s="144" customFormat="1" ht="15" customHeight="1">
      <c r="A58" s="145"/>
      <c r="B58" s="145"/>
      <c r="C58" s="170"/>
      <c r="D58" s="145"/>
      <c r="E58" s="145"/>
      <c r="F58" s="171"/>
      <c r="G58" s="171"/>
      <c r="H58" s="171"/>
      <c r="I58" s="171"/>
      <c r="J58" s="171"/>
    </row>
    <row r="59" spans="1:12" s="134" customFormat="1" ht="15" customHeight="1">
      <c r="A59" s="414" t="s">
        <v>118</v>
      </c>
      <c r="B59" s="414"/>
      <c r="C59" s="414"/>
      <c r="D59" s="414"/>
      <c r="E59" s="147" t="s">
        <v>82</v>
      </c>
      <c r="F59" s="148">
        <f>SUM(G59:H59)</f>
        <v>296.15</v>
      </c>
      <c r="G59" s="148">
        <f>SUM(G61:G64)</f>
        <v>54.15</v>
      </c>
      <c r="H59" s="148">
        <f>SUM(H61:H64)</f>
        <v>242</v>
      </c>
      <c r="I59" s="160">
        <f>SUM(I61:I64)</f>
        <v>286.99</v>
      </c>
      <c r="J59" s="149">
        <f>SUM(J61:J64)</f>
        <v>8.66</v>
      </c>
      <c r="K59" s="96"/>
      <c r="L59" s="159"/>
    </row>
    <row r="60" spans="1:11" s="134" customFormat="1" ht="12" customHeight="1">
      <c r="A60" s="144"/>
      <c r="B60" s="144"/>
      <c r="C60" s="144"/>
      <c r="D60" s="144"/>
      <c r="E60" s="143"/>
      <c r="F60" s="151"/>
      <c r="G60" s="151"/>
      <c r="H60" s="151"/>
      <c r="I60" s="151"/>
      <c r="J60" s="152"/>
      <c r="K60" s="96"/>
    </row>
    <row r="61" spans="1:12" s="156" customFormat="1" ht="15" customHeight="1">
      <c r="A61" s="144" t="s">
        <v>83</v>
      </c>
      <c r="B61" s="415" t="s">
        <v>92</v>
      </c>
      <c r="C61" s="415"/>
      <c r="D61" s="415"/>
      <c r="E61" s="147" t="s">
        <v>82</v>
      </c>
      <c r="F61" s="153">
        <f>SUM(G61:H61)</f>
        <v>51</v>
      </c>
      <c r="G61" s="154">
        <v>51</v>
      </c>
      <c r="H61" s="154">
        <v>0</v>
      </c>
      <c r="I61" s="154">
        <v>42.49</v>
      </c>
      <c r="J61" s="155">
        <v>8.01</v>
      </c>
      <c r="K61" s="96"/>
      <c r="L61" s="134"/>
    </row>
    <row r="62" spans="1:11" s="134" customFormat="1" ht="6.75" customHeight="1">
      <c r="A62" s="144"/>
      <c r="B62" s="144"/>
      <c r="C62" s="144"/>
      <c r="D62" s="144"/>
      <c r="E62" s="147" t="s">
        <v>82</v>
      </c>
      <c r="F62" s="153"/>
      <c r="G62" s="151"/>
      <c r="H62" s="151"/>
      <c r="I62" s="151"/>
      <c r="J62" s="152"/>
      <c r="K62" s="96"/>
    </row>
    <row r="63" spans="1:11" s="134" customFormat="1" ht="15" customHeight="1">
      <c r="A63" s="144"/>
      <c r="B63" s="427" t="s">
        <v>93</v>
      </c>
      <c r="C63" s="427"/>
      <c r="D63" s="427"/>
      <c r="E63" s="147" t="s">
        <v>82</v>
      </c>
      <c r="F63" s="153"/>
      <c r="G63" s="151"/>
      <c r="H63" s="172"/>
      <c r="I63" s="151"/>
      <c r="J63" s="152"/>
      <c r="K63" s="96"/>
    </row>
    <row r="64" spans="1:12" s="156" customFormat="1" ht="15" customHeight="1">
      <c r="A64" s="144"/>
      <c r="B64" s="415" t="s">
        <v>94</v>
      </c>
      <c r="C64" s="415"/>
      <c r="D64" s="415"/>
      <c r="E64" s="147" t="s">
        <v>82</v>
      </c>
      <c r="F64" s="153">
        <f>SUM(G64:H64)</f>
        <v>245.15</v>
      </c>
      <c r="G64" s="165">
        <v>3.15</v>
      </c>
      <c r="H64" s="154">
        <v>242</v>
      </c>
      <c r="I64" s="154">
        <v>244.5</v>
      </c>
      <c r="J64" s="158">
        <v>0.65</v>
      </c>
      <c r="K64" s="96"/>
      <c r="L64" s="96"/>
    </row>
    <row r="65" s="144" customFormat="1" ht="15" customHeight="1"/>
    <row r="66" spans="1:12" s="144" customFormat="1" ht="18" customHeight="1">
      <c r="A66" s="414" t="s">
        <v>95</v>
      </c>
      <c r="B66" s="414"/>
      <c r="C66" s="414"/>
      <c r="D66" s="414"/>
      <c r="E66" s="173" t="s">
        <v>82</v>
      </c>
      <c r="F66" s="148">
        <f>SUM(F59,F52)</f>
        <v>653985.16</v>
      </c>
      <c r="G66" s="148">
        <f>SUM(G59,G52)</f>
        <v>371008.42</v>
      </c>
      <c r="H66" s="148">
        <f>SUM(H59,H52)</f>
        <v>282976.74</v>
      </c>
      <c r="I66" s="148">
        <f>SUM(I59,I52)</f>
        <v>344222.08999999997</v>
      </c>
      <c r="J66" s="149">
        <f>SUM(J59,J52)</f>
        <v>309762.34</v>
      </c>
      <c r="K66" s="159"/>
      <c r="L66" s="159"/>
    </row>
    <row r="67" spans="1:10" s="74" customFormat="1" ht="6" customHeight="1">
      <c r="A67" s="326"/>
      <c r="B67" s="326"/>
      <c r="C67" s="327"/>
      <c r="D67" s="326"/>
      <c r="E67" s="328"/>
      <c r="F67" s="328"/>
      <c r="G67" s="328"/>
      <c r="H67" s="328"/>
      <c r="I67" s="328"/>
      <c r="J67" s="132"/>
    </row>
    <row r="68" spans="1:10" s="74" customFormat="1" ht="2.25" customHeight="1">
      <c r="A68" s="317" t="s">
        <v>96</v>
      </c>
      <c r="B68" s="70"/>
      <c r="C68" s="70"/>
      <c r="D68" s="70"/>
      <c r="E68" s="70"/>
      <c r="F68" s="70"/>
      <c r="G68" s="70"/>
      <c r="H68" s="70"/>
      <c r="I68" s="70"/>
      <c r="J68" s="73"/>
    </row>
    <row r="69" ht="15">
      <c r="A69" s="207" t="s">
        <v>126</v>
      </c>
    </row>
    <row r="71" ht="15">
      <c r="F71" s="214"/>
    </row>
    <row r="72" ht="15">
      <c r="D72" s="75"/>
    </row>
  </sheetData>
  <sheetProtection/>
  <mergeCells count="32">
    <mergeCell ref="B63:D63"/>
    <mergeCell ref="B64:D64"/>
    <mergeCell ref="A66:D66"/>
    <mergeCell ref="A52:D52"/>
    <mergeCell ref="A59:D59"/>
    <mergeCell ref="B61:D61"/>
    <mergeCell ref="B56:D56"/>
    <mergeCell ref="B41:D41"/>
    <mergeCell ref="B42:D42"/>
    <mergeCell ref="B57:D57"/>
    <mergeCell ref="B48:D48"/>
    <mergeCell ref="B49:D49"/>
    <mergeCell ref="A36:D36"/>
    <mergeCell ref="B38:D38"/>
    <mergeCell ref="B39:D39"/>
    <mergeCell ref="A46:D46"/>
    <mergeCell ref="B50:D50"/>
    <mergeCell ref="A3:J3"/>
    <mergeCell ref="A5:E10"/>
    <mergeCell ref="F5:F9"/>
    <mergeCell ref="A14:D14"/>
    <mergeCell ref="B20:D20"/>
    <mergeCell ref="B21:D21"/>
    <mergeCell ref="B16:D16"/>
    <mergeCell ref="B17:D17"/>
    <mergeCell ref="B18:D18"/>
    <mergeCell ref="A25:D25"/>
    <mergeCell ref="B27:D27"/>
    <mergeCell ref="B28:D28"/>
    <mergeCell ref="B31:D31"/>
    <mergeCell ref="B32:D32"/>
    <mergeCell ref="B29:D29"/>
  </mergeCells>
  <printOptions horizontalCentered="1"/>
  <pageMargins left="0.4330708661417323" right="0.4724409448818898" top="0.2362204724409449" bottom="0.15748031496062992" header="0.4330708661417323" footer="0.4724409448818898"/>
  <pageSetup fitToHeight="1" fitToWidth="1" horizontalDpi="300" verticalDpi="300" orientation="portrait" paperSize="9" scale="88" r:id="rId1"/>
  <headerFooter alignWithMargins="0">
    <oddHeader>&amp;L&amp;"Arial,Standard"&amp;10 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150" zoomScaleNormal="150" zoomScalePageLayoutView="0" workbookViewId="0" topLeftCell="A1">
      <selection activeCell="K2" sqref="K2"/>
    </sheetView>
  </sheetViews>
  <sheetFormatPr defaultColWidth="10.00390625" defaultRowHeight="15.75"/>
  <cols>
    <col min="1" max="1" width="6.75390625" style="73" customWidth="1"/>
    <col min="2" max="2" width="4.125" style="74" customWidth="1"/>
    <col min="3" max="3" width="9.125" style="74" customWidth="1"/>
    <col min="4" max="4" width="0.37109375" style="74" customWidth="1"/>
    <col min="5" max="6" width="11.375" style="74" customWidth="1"/>
    <col min="7" max="8" width="11.875" style="82" customWidth="1"/>
    <col min="9" max="9" width="11.75390625" style="74" customWidth="1"/>
    <col min="10" max="10" width="11.875" style="82" customWidth="1"/>
    <col min="11" max="11" width="11.875" style="83" customWidth="1"/>
    <col min="12" max="12" width="12.625" style="82" bestFit="1" customWidth="1"/>
    <col min="13" max="13" width="10.75390625" style="82" bestFit="1" customWidth="1"/>
    <col min="14" max="16384" width="10.00390625" style="82" customWidth="1"/>
  </cols>
  <sheetData>
    <row r="1" spans="1:11" s="74" customFormat="1" ht="12.75" customHeight="1">
      <c r="A1" s="84"/>
      <c r="B1" s="77"/>
      <c r="C1" s="77"/>
      <c r="D1" s="77"/>
      <c r="E1" s="77"/>
      <c r="F1" s="77"/>
      <c r="G1" s="77"/>
      <c r="H1" s="77"/>
      <c r="I1" s="77"/>
      <c r="J1" s="77"/>
      <c r="K1" s="85"/>
    </row>
    <row r="2" spans="10:11" s="74" customFormat="1" ht="7.5" customHeight="1">
      <c r="J2" s="79"/>
      <c r="K2" s="73"/>
    </row>
    <row r="3" spans="1:11" s="74" customFormat="1" ht="15">
      <c r="A3" s="432" t="s">
        <v>143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1" s="74" customFormat="1" ht="7.5" customHeight="1">
      <c r="A4" s="80"/>
      <c r="B4" s="80"/>
      <c r="C4" s="81"/>
      <c r="D4" s="81"/>
      <c r="E4" s="81"/>
      <c r="F4" s="81"/>
      <c r="G4" s="81"/>
      <c r="H4" s="81"/>
      <c r="I4" s="81"/>
      <c r="J4" s="77"/>
      <c r="K4" s="78"/>
    </row>
    <row r="5" spans="1:11" s="177" customFormat="1" ht="15.75" customHeight="1">
      <c r="A5" s="433" t="s">
        <v>98</v>
      </c>
      <c r="B5" s="434"/>
      <c r="C5" s="434"/>
      <c r="D5" s="435"/>
      <c r="E5" s="174"/>
      <c r="F5" s="175" t="s">
        <v>47</v>
      </c>
      <c r="G5" s="176"/>
      <c r="H5" s="176"/>
      <c r="I5" s="176"/>
      <c r="J5" s="176"/>
      <c r="K5" s="176"/>
    </row>
    <row r="6" spans="1:11" s="177" customFormat="1" ht="18.75" customHeight="1">
      <c r="A6" s="436"/>
      <c r="B6" s="436"/>
      <c r="C6" s="436"/>
      <c r="D6" s="437"/>
      <c r="E6" s="178"/>
      <c r="F6" s="179" t="s">
        <v>81</v>
      </c>
      <c r="G6" s="180"/>
      <c r="H6" s="180"/>
      <c r="I6" s="440" t="s">
        <v>111</v>
      </c>
      <c r="J6" s="441"/>
      <c r="K6" s="441"/>
    </row>
    <row r="7" spans="1:11" s="177" customFormat="1" ht="15.75" customHeight="1">
      <c r="A7" s="436"/>
      <c r="B7" s="436"/>
      <c r="C7" s="436"/>
      <c r="D7" s="437"/>
      <c r="E7" s="182" t="s">
        <v>74</v>
      </c>
      <c r="F7" s="183"/>
      <c r="G7" s="442" t="s">
        <v>47</v>
      </c>
      <c r="H7" s="443"/>
      <c r="I7" s="183"/>
      <c r="J7" s="442" t="s">
        <v>47</v>
      </c>
      <c r="K7" s="443"/>
    </row>
    <row r="8" spans="1:11" s="177" customFormat="1" ht="15.75" customHeight="1">
      <c r="A8" s="436"/>
      <c r="B8" s="436"/>
      <c r="C8" s="436"/>
      <c r="D8" s="437"/>
      <c r="E8" s="178"/>
      <c r="F8" s="182" t="s">
        <v>97</v>
      </c>
      <c r="G8" s="444" t="s">
        <v>112</v>
      </c>
      <c r="H8" s="444" t="s">
        <v>113</v>
      </c>
      <c r="I8" s="182" t="s">
        <v>97</v>
      </c>
      <c r="J8" s="444" t="s">
        <v>99</v>
      </c>
      <c r="K8" s="428" t="s">
        <v>100</v>
      </c>
    </row>
    <row r="9" spans="1:11" s="177" customFormat="1" ht="15.75" customHeight="1">
      <c r="A9" s="436"/>
      <c r="B9" s="436"/>
      <c r="C9" s="436"/>
      <c r="D9" s="437"/>
      <c r="E9" s="178"/>
      <c r="G9" s="445"/>
      <c r="H9" s="445"/>
      <c r="I9" s="194"/>
      <c r="J9" s="445"/>
      <c r="K9" s="429"/>
    </row>
    <row r="10" spans="1:11" s="177" customFormat="1" ht="15.75" customHeight="1">
      <c r="A10" s="438"/>
      <c r="B10" s="438"/>
      <c r="C10" s="438"/>
      <c r="D10" s="439"/>
      <c r="E10" s="175" t="s">
        <v>60</v>
      </c>
      <c r="F10" s="176"/>
      <c r="G10" s="176"/>
      <c r="H10" s="176"/>
      <c r="I10" s="184"/>
      <c r="J10" s="184"/>
      <c r="K10" s="184"/>
    </row>
    <row r="11" spans="1:11" s="177" customFormat="1" ht="6" customHeight="1">
      <c r="A11" s="181"/>
      <c r="B11" s="181"/>
      <c r="C11" s="181"/>
      <c r="D11" s="181"/>
      <c r="E11" s="181"/>
      <c r="F11" s="181"/>
      <c r="G11" s="181"/>
      <c r="H11" s="181"/>
      <c r="K11" s="181"/>
    </row>
    <row r="12" spans="1:11" s="177" customFormat="1" ht="18" customHeight="1">
      <c r="A12" s="181"/>
      <c r="F12" s="99"/>
      <c r="K12" s="181"/>
    </row>
    <row r="13" spans="1:13" s="198" customFormat="1" ht="18" customHeight="1">
      <c r="A13" s="430" t="s">
        <v>77</v>
      </c>
      <c r="B13" s="430"/>
      <c r="C13" s="195" t="s">
        <v>138</v>
      </c>
      <c r="D13" s="196"/>
      <c r="E13" s="189">
        <f>SUM(F13,I13)</f>
        <v>371007.92000000004</v>
      </c>
      <c r="F13" s="189">
        <f>SUM(G13:H13)</f>
        <v>370954.27</v>
      </c>
      <c r="G13" s="189">
        <v>211112.01</v>
      </c>
      <c r="H13" s="189">
        <v>159842.26</v>
      </c>
      <c r="I13" s="189">
        <f>SUM(J13:K13)</f>
        <v>53.650000000000006</v>
      </c>
      <c r="J13" s="190">
        <v>44.99</v>
      </c>
      <c r="K13" s="191">
        <v>8.66</v>
      </c>
      <c r="L13" s="197"/>
      <c r="M13" s="197"/>
    </row>
    <row r="14" spans="1:12" s="188" customFormat="1" ht="18" customHeight="1">
      <c r="A14" s="181"/>
      <c r="B14" s="185"/>
      <c r="C14" s="199" t="s">
        <v>115</v>
      </c>
      <c r="D14" s="200"/>
      <c r="E14" s="186">
        <v>451142</v>
      </c>
      <c r="F14" s="186">
        <v>451083</v>
      </c>
      <c r="G14" s="186">
        <v>283189</v>
      </c>
      <c r="H14" s="186">
        <v>167894</v>
      </c>
      <c r="I14" s="186">
        <v>59.2</v>
      </c>
      <c r="J14" s="187">
        <v>54</v>
      </c>
      <c r="K14" s="201">
        <v>5</v>
      </c>
      <c r="L14" s="197"/>
    </row>
    <row r="15" spans="1:11" s="188" customFormat="1" ht="7.5" customHeight="1">
      <c r="A15" s="144"/>
      <c r="B15" s="144"/>
      <c r="C15" s="144"/>
      <c r="D15" s="296" t="s">
        <v>82</v>
      </c>
      <c r="E15" s="297"/>
      <c r="F15" s="297"/>
      <c r="G15" s="298"/>
      <c r="H15" s="298"/>
      <c r="I15" s="297"/>
      <c r="J15" s="202"/>
      <c r="K15" s="203"/>
    </row>
    <row r="16" spans="1:12" s="198" customFormat="1" ht="18" customHeight="1">
      <c r="A16" s="431" t="s">
        <v>78</v>
      </c>
      <c r="B16" s="431"/>
      <c r="C16" s="300" t="s">
        <v>138</v>
      </c>
      <c r="D16" s="301"/>
      <c r="E16" s="302">
        <f>SUM(F16,I16)</f>
        <v>282976.74</v>
      </c>
      <c r="F16" s="302">
        <f>SUM(G16:H16)</f>
        <v>282734.74</v>
      </c>
      <c r="G16" s="302">
        <v>132823.09</v>
      </c>
      <c r="H16" s="302">
        <v>149911.65</v>
      </c>
      <c r="I16" s="302">
        <f>SUM(J16:K16)</f>
        <v>242</v>
      </c>
      <c r="J16" s="189">
        <v>242</v>
      </c>
      <c r="K16" s="191">
        <v>0</v>
      </c>
      <c r="L16" s="197"/>
    </row>
    <row r="17" spans="1:13" s="188" customFormat="1" ht="18" customHeight="1">
      <c r="A17" s="144"/>
      <c r="B17" s="303"/>
      <c r="C17" s="304" t="s">
        <v>115</v>
      </c>
      <c r="D17" s="305"/>
      <c r="E17" s="306">
        <v>56461</v>
      </c>
      <c r="F17" s="306">
        <v>56210</v>
      </c>
      <c r="G17" s="306">
        <v>27903</v>
      </c>
      <c r="H17" s="306">
        <v>28307</v>
      </c>
      <c r="I17" s="306">
        <v>250.4</v>
      </c>
      <c r="J17" s="186">
        <v>203</v>
      </c>
      <c r="K17" s="201">
        <v>47</v>
      </c>
      <c r="L17" s="204"/>
      <c r="M17" s="97"/>
    </row>
    <row r="18" spans="1:11" s="177" customFormat="1" ht="25.5" customHeight="1">
      <c r="A18" s="144"/>
      <c r="B18" s="134"/>
      <c r="C18" s="134"/>
      <c r="D18" s="134"/>
      <c r="E18" s="144"/>
      <c r="F18" s="159"/>
      <c r="G18" s="144"/>
      <c r="H18" s="144"/>
      <c r="I18" s="144"/>
      <c r="J18" s="181"/>
      <c r="K18" s="181"/>
    </row>
    <row r="19" spans="1:11" s="177" customFormat="1" ht="18" customHeight="1">
      <c r="A19" s="299" t="s">
        <v>101</v>
      </c>
      <c r="B19" s="144"/>
      <c r="C19" s="144"/>
      <c r="D19" s="134"/>
      <c r="E19" s="144"/>
      <c r="F19" s="144"/>
      <c r="G19" s="144"/>
      <c r="H19" s="144"/>
      <c r="I19" s="144"/>
      <c r="J19" s="181"/>
      <c r="K19" s="181"/>
    </row>
    <row r="20" spans="1:11" s="177" customFormat="1" ht="18" customHeight="1">
      <c r="A20" s="299" t="s">
        <v>102</v>
      </c>
      <c r="B20" s="144"/>
      <c r="C20" s="144"/>
      <c r="D20" s="134"/>
      <c r="E20" s="144"/>
      <c r="F20" s="144"/>
      <c r="G20" s="144"/>
      <c r="H20" s="159"/>
      <c r="I20" s="144"/>
      <c r="J20" s="181"/>
      <c r="K20" s="181"/>
    </row>
    <row r="21" spans="1:11" s="177" customFormat="1" ht="2.25" customHeight="1">
      <c r="A21" s="144"/>
      <c r="B21" s="144"/>
      <c r="C21" s="144"/>
      <c r="D21" s="134"/>
      <c r="E21" s="144"/>
      <c r="F21" s="144"/>
      <c r="G21" s="144"/>
      <c r="H21" s="144"/>
      <c r="I21" s="144"/>
      <c r="J21" s="181"/>
      <c r="K21" s="181"/>
    </row>
    <row r="22" spans="1:13" s="192" customFormat="1" ht="18" customHeight="1">
      <c r="A22" s="144"/>
      <c r="B22" s="144"/>
      <c r="C22" s="300" t="s">
        <v>138</v>
      </c>
      <c r="D22" s="307"/>
      <c r="E22" s="302">
        <f aca="true" t="shared" si="0" ref="E22:K22">SUM(E13,E16)</f>
        <v>653984.66</v>
      </c>
      <c r="F22" s="302">
        <f t="shared" si="0"/>
        <v>653689.01</v>
      </c>
      <c r="G22" s="302">
        <f t="shared" si="0"/>
        <v>343935.1</v>
      </c>
      <c r="H22" s="302">
        <f t="shared" si="0"/>
        <v>309753.91000000003</v>
      </c>
      <c r="I22" s="302">
        <f t="shared" si="0"/>
        <v>295.65</v>
      </c>
      <c r="J22" s="189">
        <f t="shared" si="0"/>
        <v>286.99</v>
      </c>
      <c r="K22" s="191">
        <f t="shared" si="0"/>
        <v>8.66</v>
      </c>
      <c r="L22" s="197"/>
      <c r="M22" s="98"/>
    </row>
    <row r="23" spans="1:12" s="177" customFormat="1" ht="18" customHeight="1">
      <c r="A23" s="144"/>
      <c r="B23" s="144"/>
      <c r="C23" s="304" t="s">
        <v>115</v>
      </c>
      <c r="D23" s="296" t="s">
        <v>82</v>
      </c>
      <c r="E23" s="306">
        <f>SUM(E14,E17)</f>
        <v>507603</v>
      </c>
      <c r="F23" s="306">
        <f aca="true" t="shared" si="1" ref="F23:K23">SUM(F14,F17)</f>
        <v>507293</v>
      </c>
      <c r="G23" s="306">
        <f t="shared" si="1"/>
        <v>311092</v>
      </c>
      <c r="H23" s="306">
        <f t="shared" si="1"/>
        <v>196201</v>
      </c>
      <c r="I23" s="213">
        <f t="shared" si="1"/>
        <v>309.6</v>
      </c>
      <c r="J23" s="205">
        <f t="shared" si="1"/>
        <v>257</v>
      </c>
      <c r="K23" s="193">
        <f t="shared" si="1"/>
        <v>52</v>
      </c>
      <c r="L23" s="197"/>
    </row>
    <row r="24" spans="1:11" s="177" customFormat="1" ht="45" customHeight="1">
      <c r="A24" s="144"/>
      <c r="B24" s="144"/>
      <c r="C24" s="308"/>
      <c r="D24" s="296"/>
      <c r="E24" s="144"/>
      <c r="F24" s="144"/>
      <c r="G24" s="144"/>
      <c r="H24" s="144"/>
      <c r="I24" s="144"/>
      <c r="J24" s="181"/>
      <c r="K24" s="181"/>
    </row>
    <row r="25" spans="1:11" s="177" customFormat="1" ht="18" customHeight="1">
      <c r="A25" s="309" t="s">
        <v>139</v>
      </c>
      <c r="B25" s="144"/>
      <c r="C25" s="308"/>
      <c r="D25" s="296"/>
      <c r="E25" s="144"/>
      <c r="F25" s="144"/>
      <c r="G25" s="144"/>
      <c r="H25" s="144"/>
      <c r="I25" s="144"/>
      <c r="J25" s="181"/>
      <c r="K25" s="181"/>
    </row>
    <row r="26" spans="1:9" s="181" customFormat="1" ht="18" customHeight="1">
      <c r="A26" s="309" t="s">
        <v>140</v>
      </c>
      <c r="B26" s="144"/>
      <c r="C26" s="144"/>
      <c r="D26" s="303" t="s">
        <v>82</v>
      </c>
      <c r="E26" s="144"/>
      <c r="F26" s="144"/>
      <c r="G26" s="144"/>
      <c r="H26" s="144"/>
      <c r="I26" s="144"/>
    </row>
    <row r="27" spans="1:9" s="181" customFormat="1" ht="2.25" customHeight="1">
      <c r="A27" s="144"/>
      <c r="B27" s="144"/>
      <c r="C27" s="144"/>
      <c r="D27" s="303"/>
      <c r="E27" s="144"/>
      <c r="F27" s="144"/>
      <c r="G27" s="144"/>
      <c r="H27" s="144"/>
      <c r="I27" s="144"/>
    </row>
    <row r="28" spans="1:13" s="177" customFormat="1" ht="18" customHeight="1">
      <c r="A28" s="144"/>
      <c r="B28" s="225"/>
      <c r="C28" s="310" t="s">
        <v>60</v>
      </c>
      <c r="D28" s="296" t="s">
        <v>82</v>
      </c>
      <c r="E28" s="213">
        <f aca="true" t="shared" si="2" ref="E28:K28">SUM(E22-E23)</f>
        <v>146381.66000000003</v>
      </c>
      <c r="F28" s="213">
        <f t="shared" si="2"/>
        <v>146396.01</v>
      </c>
      <c r="G28" s="213">
        <f t="shared" si="2"/>
        <v>32843.09999999998</v>
      </c>
      <c r="H28" s="213">
        <f t="shared" si="2"/>
        <v>113552.91000000003</v>
      </c>
      <c r="I28" s="213">
        <f t="shared" si="2"/>
        <v>-13.950000000000045</v>
      </c>
      <c r="J28" s="213">
        <f t="shared" si="2"/>
        <v>29.99000000000001</v>
      </c>
      <c r="K28" s="193">
        <f t="shared" si="2"/>
        <v>-43.34</v>
      </c>
      <c r="M28" s="193"/>
    </row>
    <row r="29" spans="1:13" s="177" customFormat="1" ht="18" customHeight="1">
      <c r="A29" s="144"/>
      <c r="B29" s="224"/>
      <c r="C29" s="310" t="s">
        <v>3</v>
      </c>
      <c r="D29" s="296">
        <v>60.2</v>
      </c>
      <c r="E29" s="311">
        <f aca="true" t="shared" si="3" ref="E29:K29">SUM(E28/E23)*100</f>
        <v>28.837824047533218</v>
      </c>
      <c r="F29" s="311">
        <f t="shared" si="3"/>
        <v>28.85827519796252</v>
      </c>
      <c r="G29" s="311">
        <f t="shared" si="3"/>
        <v>10.557359237781743</v>
      </c>
      <c r="H29" s="311">
        <f t="shared" si="3"/>
        <v>57.87580593371086</v>
      </c>
      <c r="I29" s="311">
        <f t="shared" si="3"/>
        <v>-4.505813953488387</v>
      </c>
      <c r="J29" s="311">
        <f t="shared" si="3"/>
        <v>11.669260700389108</v>
      </c>
      <c r="K29" s="211">
        <f t="shared" si="3"/>
        <v>-83.34615384615385</v>
      </c>
      <c r="M29" s="206"/>
    </row>
    <row r="30" spans="1:11" s="74" customFormat="1" ht="18" customHeight="1">
      <c r="A30" s="71"/>
      <c r="B30" s="312"/>
      <c r="C30" s="312"/>
      <c r="D30" s="313"/>
      <c r="E30" s="314"/>
      <c r="F30" s="314"/>
      <c r="G30" s="314"/>
      <c r="H30" s="314"/>
      <c r="I30" s="314"/>
      <c r="J30" s="86"/>
      <c r="K30" s="86"/>
    </row>
    <row r="31" spans="1:11" s="74" customFormat="1" ht="14.25" customHeight="1">
      <c r="A31" s="71"/>
      <c r="B31" s="71"/>
      <c r="C31" s="315"/>
      <c r="D31" s="313"/>
      <c r="E31" s="316"/>
      <c r="F31" s="316"/>
      <c r="G31" s="316"/>
      <c r="H31" s="316"/>
      <c r="I31" s="316"/>
      <c r="J31" s="87"/>
      <c r="K31" s="87"/>
    </row>
    <row r="32" spans="1:11" s="74" customFormat="1" ht="3" customHeight="1">
      <c r="A32" s="317" t="s">
        <v>114</v>
      </c>
      <c r="B32" s="70"/>
      <c r="C32" s="70"/>
      <c r="D32" s="70"/>
      <c r="E32" s="70"/>
      <c r="F32" s="70"/>
      <c r="G32" s="70"/>
      <c r="H32" s="70"/>
      <c r="I32" s="70"/>
      <c r="K32" s="73"/>
    </row>
    <row r="33" spans="1:11" s="74" customFormat="1" ht="15">
      <c r="A33" s="318" t="s">
        <v>125</v>
      </c>
      <c r="B33" s="70"/>
      <c r="C33" s="70"/>
      <c r="D33" s="70"/>
      <c r="E33" s="70"/>
      <c r="F33" s="70"/>
      <c r="G33" s="70"/>
      <c r="H33" s="70"/>
      <c r="I33" s="70"/>
      <c r="K33" s="73"/>
    </row>
    <row r="34" spans="1:11" ht="15">
      <c r="A34" s="319"/>
      <c r="B34" s="70"/>
      <c r="C34" s="70"/>
      <c r="D34" s="70"/>
      <c r="E34" s="70"/>
      <c r="F34" s="70"/>
      <c r="G34" s="70"/>
      <c r="H34" s="70"/>
      <c r="I34" s="70"/>
      <c r="J34" s="74"/>
      <c r="K34" s="73"/>
    </row>
    <row r="35" spans="1:11" ht="15">
      <c r="A35" s="319"/>
      <c r="B35" s="70"/>
      <c r="C35" s="70"/>
      <c r="D35" s="70"/>
      <c r="E35" s="70"/>
      <c r="F35" s="70"/>
      <c r="G35" s="70"/>
      <c r="H35" s="70"/>
      <c r="I35" s="70"/>
      <c r="J35" s="74"/>
      <c r="K35" s="73"/>
    </row>
    <row r="36" spans="1:11" ht="15">
      <c r="A36" s="71"/>
      <c r="B36" s="70"/>
      <c r="C36" s="70"/>
      <c r="D36" s="70"/>
      <c r="E36" s="70"/>
      <c r="F36" s="70"/>
      <c r="G36" s="70"/>
      <c r="H36" s="70"/>
      <c r="I36" s="70"/>
      <c r="J36" s="74"/>
      <c r="K36" s="73"/>
    </row>
    <row r="37" spans="1:11" ht="15">
      <c r="A37" s="71"/>
      <c r="B37" s="70"/>
      <c r="C37" s="70"/>
      <c r="D37" s="70"/>
      <c r="E37" s="70"/>
      <c r="F37" s="70"/>
      <c r="G37" s="70"/>
      <c r="H37" s="70"/>
      <c r="I37" s="70"/>
      <c r="J37" s="74"/>
      <c r="K37" s="73"/>
    </row>
    <row r="38" spans="1:11" ht="15">
      <c r="A38" s="71"/>
      <c r="B38" s="70"/>
      <c r="C38" s="70"/>
      <c r="D38" s="70"/>
      <c r="E38" s="70"/>
      <c r="F38" s="70"/>
      <c r="G38" s="70"/>
      <c r="H38" s="70"/>
      <c r="I38" s="70"/>
      <c r="J38" s="74"/>
      <c r="K38" s="74"/>
    </row>
    <row r="39" spans="1:11" ht="15">
      <c r="A39" s="71"/>
      <c r="B39" s="70"/>
      <c r="C39" s="70"/>
      <c r="D39" s="70"/>
      <c r="E39" s="70"/>
      <c r="F39" s="70"/>
      <c r="G39" s="70"/>
      <c r="H39" s="70"/>
      <c r="I39" s="70"/>
      <c r="J39" s="74"/>
      <c r="K39" s="73"/>
    </row>
    <row r="40" spans="1:11" ht="15">
      <c r="A40" s="71"/>
      <c r="B40" s="70"/>
      <c r="C40" s="70"/>
      <c r="D40" s="70"/>
      <c r="E40" s="70"/>
      <c r="F40" s="70"/>
      <c r="G40" s="70"/>
      <c r="H40" s="70"/>
      <c r="I40" s="70"/>
      <c r="J40" s="74"/>
      <c r="K40" s="73"/>
    </row>
    <row r="41" spans="1:11" ht="15">
      <c r="A41" s="71"/>
      <c r="B41" s="70"/>
      <c r="C41" s="70"/>
      <c r="D41" s="70"/>
      <c r="E41" s="70"/>
      <c r="F41" s="70"/>
      <c r="G41" s="70"/>
      <c r="H41" s="70"/>
      <c r="I41" s="70"/>
      <c r="J41" s="74"/>
      <c r="K41" s="73"/>
    </row>
    <row r="42" spans="1:11" ht="15">
      <c r="A42" s="71"/>
      <c r="B42" s="70"/>
      <c r="C42" s="70"/>
      <c r="D42" s="70"/>
      <c r="E42" s="70"/>
      <c r="F42" s="70"/>
      <c r="G42" s="70"/>
      <c r="H42" s="70"/>
      <c r="I42" s="70"/>
      <c r="J42" s="74"/>
      <c r="K42" s="73"/>
    </row>
    <row r="43" spans="1:11" ht="15">
      <c r="A43" s="71"/>
      <c r="B43" s="70"/>
      <c r="C43" s="70"/>
      <c r="D43" s="70"/>
      <c r="E43" s="70"/>
      <c r="F43" s="70"/>
      <c r="G43" s="70"/>
      <c r="H43" s="70"/>
      <c r="I43" s="70"/>
      <c r="J43" s="74"/>
      <c r="K43" s="73"/>
    </row>
    <row r="44" spans="1:11" ht="15">
      <c r="A44" s="71"/>
      <c r="B44" s="70"/>
      <c r="C44" s="70"/>
      <c r="D44" s="70"/>
      <c r="E44" s="70"/>
      <c r="F44" s="70"/>
      <c r="G44" s="70"/>
      <c r="H44" s="70"/>
      <c r="I44" s="70"/>
      <c r="J44" s="74"/>
      <c r="K44" s="73"/>
    </row>
    <row r="45" spans="1:11" ht="15">
      <c r="A45" s="320"/>
      <c r="B45" s="68"/>
      <c r="C45" s="68"/>
      <c r="D45" s="68"/>
      <c r="E45" s="68"/>
      <c r="F45" s="68"/>
      <c r="G45" s="68"/>
      <c r="H45" s="68"/>
      <c r="I45" s="68"/>
      <c r="J45" s="77"/>
      <c r="K45" s="78"/>
    </row>
    <row r="46" spans="1:11" ht="15">
      <c r="A46" s="320"/>
      <c r="B46" s="68"/>
      <c r="C46" s="68"/>
      <c r="D46" s="68"/>
      <c r="E46" s="68"/>
      <c r="F46" s="68"/>
      <c r="G46" s="68"/>
      <c r="H46" s="68"/>
      <c r="I46" s="68"/>
      <c r="J46" s="77"/>
      <c r="K46" s="78"/>
    </row>
    <row r="47" spans="1:11" ht="15">
      <c r="A47" s="321"/>
      <c r="B47" s="321"/>
      <c r="C47" s="68"/>
      <c r="D47" s="68"/>
      <c r="E47" s="68"/>
      <c r="F47" s="322"/>
      <c r="G47" s="68"/>
      <c r="H47" s="68"/>
      <c r="I47" s="68"/>
      <c r="J47" s="77"/>
      <c r="K47" s="78"/>
    </row>
    <row r="48" spans="1:11" ht="15">
      <c r="A48" s="321"/>
      <c r="B48" s="321"/>
      <c r="C48" s="321"/>
      <c r="D48" s="321"/>
      <c r="E48" s="321"/>
      <c r="F48" s="322"/>
      <c r="G48" s="68"/>
      <c r="H48" s="68"/>
      <c r="I48" s="68"/>
      <c r="J48" s="77"/>
      <c r="K48" s="78"/>
    </row>
    <row r="49" spans="1:11" ht="15">
      <c r="A49" s="321"/>
      <c r="B49" s="321"/>
      <c r="C49" s="68"/>
      <c r="D49" s="68"/>
      <c r="E49" s="68"/>
      <c r="F49" s="322"/>
      <c r="G49" s="68"/>
      <c r="H49" s="68"/>
      <c r="I49" s="68"/>
      <c r="J49" s="77"/>
      <c r="K49" s="78"/>
    </row>
    <row r="50" spans="1:11" ht="15">
      <c r="A50" s="323"/>
      <c r="B50" s="324"/>
      <c r="C50" s="70"/>
      <c r="D50" s="70"/>
      <c r="E50" s="70"/>
      <c r="F50" s="70"/>
      <c r="G50" s="70"/>
      <c r="H50" s="70"/>
      <c r="I50" s="70"/>
      <c r="J50" s="74"/>
      <c r="K50" s="73"/>
    </row>
    <row r="51" spans="1:11" ht="15">
      <c r="A51" s="71"/>
      <c r="B51" s="323"/>
      <c r="C51" s="323"/>
      <c r="D51" s="323"/>
      <c r="E51" s="323"/>
      <c r="F51" s="325"/>
      <c r="G51" s="313"/>
      <c r="H51" s="323"/>
      <c r="I51" s="70"/>
      <c r="J51" s="74"/>
      <c r="K51" s="73"/>
    </row>
    <row r="52" spans="1:11" ht="15">
      <c r="A52" s="71"/>
      <c r="B52" s="323"/>
      <c r="C52" s="323"/>
      <c r="D52" s="323"/>
      <c r="E52" s="323"/>
      <c r="F52" s="325"/>
      <c r="G52" s="313"/>
      <c r="H52" s="323"/>
      <c r="I52" s="70"/>
      <c r="J52" s="74"/>
      <c r="K52" s="73"/>
    </row>
    <row r="53" spans="1:9" ht="15">
      <c r="A53" s="71"/>
      <c r="B53" s="323"/>
      <c r="C53" s="323"/>
      <c r="D53" s="323"/>
      <c r="E53" s="323"/>
      <c r="F53" s="325"/>
      <c r="G53" s="313"/>
      <c r="H53" s="323"/>
      <c r="I53" s="70"/>
    </row>
    <row r="54" spans="1:9" ht="15">
      <c r="A54" s="71"/>
      <c r="B54" s="70"/>
      <c r="C54" s="70"/>
      <c r="D54" s="70"/>
      <c r="E54" s="70"/>
      <c r="F54" s="70"/>
      <c r="G54" s="72"/>
      <c r="H54" s="72"/>
      <c r="I54" s="70"/>
    </row>
    <row r="55" spans="1:11" ht="15">
      <c r="A55" s="71"/>
      <c r="B55" s="70"/>
      <c r="C55" s="70"/>
      <c r="D55" s="70"/>
      <c r="E55" s="70"/>
      <c r="F55" s="70"/>
      <c r="G55" s="70"/>
      <c r="H55" s="70"/>
      <c r="I55" s="70"/>
      <c r="J55" s="74"/>
      <c r="K55" s="73"/>
    </row>
    <row r="56" spans="1:11" ht="15">
      <c r="A56" s="71"/>
      <c r="B56" s="70"/>
      <c r="C56" s="70"/>
      <c r="D56" s="70"/>
      <c r="E56" s="70"/>
      <c r="F56" s="70"/>
      <c r="G56" s="70"/>
      <c r="H56" s="70"/>
      <c r="I56" s="70"/>
      <c r="J56" s="74"/>
      <c r="K56" s="73"/>
    </row>
    <row r="57" spans="1:11" ht="15">
      <c r="A57" s="71"/>
      <c r="B57" s="70"/>
      <c r="C57" s="70"/>
      <c r="D57" s="70"/>
      <c r="E57" s="70"/>
      <c r="F57" s="70"/>
      <c r="G57" s="70"/>
      <c r="H57" s="70"/>
      <c r="I57" s="70"/>
      <c r="J57" s="74"/>
      <c r="K57" s="73"/>
    </row>
    <row r="58" spans="1:11" ht="15">
      <c r="A58" s="71"/>
      <c r="B58" s="70"/>
      <c r="C58" s="70"/>
      <c r="D58" s="70"/>
      <c r="E58" s="70"/>
      <c r="F58" s="70"/>
      <c r="G58" s="70"/>
      <c r="H58" s="70"/>
      <c r="I58" s="70"/>
      <c r="J58" s="74"/>
      <c r="K58" s="73"/>
    </row>
    <row r="59" spans="1:11" ht="15">
      <c r="A59" s="71"/>
      <c r="B59" s="70"/>
      <c r="C59" s="70"/>
      <c r="D59" s="70"/>
      <c r="E59" s="70"/>
      <c r="F59" s="70"/>
      <c r="G59" s="70"/>
      <c r="H59" s="70"/>
      <c r="I59" s="70"/>
      <c r="J59" s="74"/>
      <c r="K59" s="73"/>
    </row>
    <row r="60" spans="1:11" ht="15">
      <c r="A60" s="71"/>
      <c r="B60" s="70"/>
      <c r="C60" s="70"/>
      <c r="D60" s="70"/>
      <c r="E60" s="70"/>
      <c r="F60" s="70"/>
      <c r="G60" s="70"/>
      <c r="H60" s="70"/>
      <c r="I60" s="70"/>
      <c r="J60" s="74"/>
      <c r="K60" s="73"/>
    </row>
    <row r="61" spans="1:11" ht="15">
      <c r="A61" s="71"/>
      <c r="B61" s="70"/>
      <c r="C61" s="70"/>
      <c r="D61" s="70"/>
      <c r="E61" s="70"/>
      <c r="F61" s="70"/>
      <c r="G61" s="70"/>
      <c r="H61" s="70"/>
      <c r="I61" s="70"/>
      <c r="J61" s="74"/>
      <c r="K61" s="73"/>
    </row>
    <row r="62" spans="1:11" ht="15">
      <c r="A62" s="71"/>
      <c r="B62" s="70"/>
      <c r="C62" s="70"/>
      <c r="D62" s="70"/>
      <c r="E62" s="70"/>
      <c r="F62" s="70"/>
      <c r="G62" s="70"/>
      <c r="H62" s="70"/>
      <c r="I62" s="70"/>
      <c r="J62" s="74"/>
      <c r="K62" s="73"/>
    </row>
    <row r="63" spans="1:11" ht="15">
      <c r="A63" s="71"/>
      <c r="B63" s="70"/>
      <c r="C63" s="70"/>
      <c r="D63" s="70"/>
      <c r="E63" s="70"/>
      <c r="F63" s="70"/>
      <c r="G63" s="70"/>
      <c r="H63" s="70"/>
      <c r="I63" s="70"/>
      <c r="J63" s="74"/>
      <c r="K63" s="73"/>
    </row>
    <row r="64" spans="1:11" ht="15">
      <c r="A64" s="71"/>
      <c r="B64" s="70"/>
      <c r="C64" s="70"/>
      <c r="D64" s="70"/>
      <c r="E64" s="70"/>
      <c r="F64" s="70"/>
      <c r="G64" s="70"/>
      <c r="H64" s="70"/>
      <c r="I64" s="70"/>
      <c r="J64" s="74"/>
      <c r="K64" s="73"/>
    </row>
    <row r="65" spans="1:11" ht="15">
      <c r="A65" s="71"/>
      <c r="B65" s="70"/>
      <c r="C65" s="70"/>
      <c r="D65" s="70"/>
      <c r="E65" s="70"/>
      <c r="F65" s="70"/>
      <c r="G65" s="70"/>
      <c r="H65" s="70"/>
      <c r="I65" s="70"/>
      <c r="J65" s="74"/>
      <c r="K65" s="73"/>
    </row>
    <row r="66" spans="1:11" ht="15">
      <c r="A66" s="71"/>
      <c r="B66" s="70"/>
      <c r="C66" s="70"/>
      <c r="D66" s="70"/>
      <c r="E66" s="70"/>
      <c r="F66" s="70"/>
      <c r="G66" s="70"/>
      <c r="H66" s="70"/>
      <c r="I66" s="70"/>
      <c r="J66" s="74"/>
      <c r="K66" s="73"/>
    </row>
    <row r="67" spans="1:11" ht="15">
      <c r="A67" s="71"/>
      <c r="B67" s="70"/>
      <c r="C67" s="70"/>
      <c r="D67" s="70"/>
      <c r="E67" s="70"/>
      <c r="F67" s="70"/>
      <c r="G67" s="70"/>
      <c r="H67" s="70"/>
      <c r="I67" s="70"/>
      <c r="J67" s="74"/>
      <c r="K67" s="73"/>
    </row>
    <row r="68" spans="1:11" ht="15">
      <c r="A68" s="71"/>
      <c r="B68" s="70"/>
      <c r="C68" s="70"/>
      <c r="D68" s="70"/>
      <c r="E68" s="70"/>
      <c r="F68" s="70"/>
      <c r="G68" s="70"/>
      <c r="H68" s="70"/>
      <c r="I68" s="70"/>
      <c r="J68" s="74"/>
      <c r="K68" s="73"/>
    </row>
    <row r="69" spans="7:11" ht="15">
      <c r="G69" s="74"/>
      <c r="H69" s="74"/>
      <c r="J69" s="74"/>
      <c r="K69" s="73"/>
    </row>
  </sheetData>
  <sheetProtection/>
  <mergeCells count="11">
    <mergeCell ref="J8:J9"/>
    <mergeCell ref="K8:K9"/>
    <mergeCell ref="A13:B13"/>
    <mergeCell ref="A16:B16"/>
    <mergeCell ref="A3:K3"/>
    <mergeCell ref="A5:D10"/>
    <mergeCell ref="I6:K6"/>
    <mergeCell ref="G7:H7"/>
    <mergeCell ref="J7:K7"/>
    <mergeCell ref="G8:G9"/>
    <mergeCell ref="H8:H9"/>
  </mergeCells>
  <printOptions horizontalCentered="1"/>
  <pageMargins left="0.4330708661417323" right="0.4724409448818898" top="0.2755905511811024" bottom="0.1968503937007874" header="0.4330708661417323" footer="0.4724409448818898"/>
  <pageSetup fitToHeight="1" fitToWidth="1" horizontalDpi="300" verticalDpi="300" orientation="portrait" paperSize="9" scale="78" r:id="rId1"/>
  <headerFooter alignWithMargins="0">
    <oddHeader>&amp;R11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Westermayr</dc:creator>
  <cp:keywords/>
  <dc:description/>
  <cp:lastModifiedBy>Aschmann, Monika (Win7)</cp:lastModifiedBy>
  <cp:lastPrinted>2012-08-13T11:10:52Z</cp:lastPrinted>
  <dcterms:created xsi:type="dcterms:W3CDTF">2002-01-08T13:44:43Z</dcterms:created>
  <dcterms:modified xsi:type="dcterms:W3CDTF">2012-08-21T07:30:19Z</dcterms:modified>
  <cp:category/>
  <cp:version/>
  <cp:contentType/>
  <cp:contentStatus/>
</cp:coreProperties>
</file>