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24226"/>
  <bookViews>
    <workbookView xWindow="120" yWindow="72" windowWidth="13308" windowHeight="7620" tabRatio="692" activeTab="0"/>
  </bookViews>
  <sheets>
    <sheet name="Tab1.1" sheetId="4" r:id="rId1"/>
    <sheet name="Tab1.2" sheetId="5" r:id="rId2"/>
    <sheet name="Tab 1.3" sheetId="3" r:id="rId3"/>
    <sheet name="noch 1.3 " sheetId="48" r:id="rId4"/>
    <sheet name="Tab 1.4" sheetId="7" r:id="rId5"/>
    <sheet name="noch 1.4 " sheetId="49" r:id="rId6"/>
    <sheet name="Tab 2.1.1(1)" sheetId="9" r:id="rId7"/>
    <sheet name="Tab 2.1.1(2) " sheetId="46" r:id="rId8"/>
    <sheet name="noch 2.1.1(3)" sheetId="52" r:id="rId9"/>
    <sheet name="noch 2.1.1(4)" sheetId="51" r:id="rId10"/>
    <sheet name="Tab 2.1.2(1)" sheetId="13" r:id="rId11"/>
    <sheet name="Tab 2.1.2(2)" sheetId="47" r:id="rId12"/>
    <sheet name="noch2.1.2 (3)" sheetId="53" r:id="rId13"/>
    <sheet name="noch 2.1.2 (4)" sheetId="54" r:id="rId14"/>
    <sheet name=" Tab 2.1.3_2.1.4" sheetId="63" r:id="rId15"/>
    <sheet name="Tab 2.2.1" sheetId="18" r:id="rId16"/>
    <sheet name="noch 2.2.1" sheetId="41" r:id="rId17"/>
    <sheet name="Tab 2.2.2(1)" sheetId="57" r:id="rId18"/>
    <sheet name="noch 2.2.2(2)" sheetId="58" r:id="rId19"/>
    <sheet name="noch 2.2.2(3)" sheetId="60" r:id="rId20"/>
    <sheet name="noch 2.2.2(4)" sheetId="59" r:id="rId21"/>
    <sheet name="Tab 2.2.3" sheetId="20" r:id="rId22"/>
    <sheet name="noch 2.2.3" sheetId="42" r:id="rId23"/>
    <sheet name="Tab 2.2.4(1)" sheetId="55" r:id="rId24"/>
    <sheet name="noch 2.2.4(2)" sheetId="56" r:id="rId25"/>
    <sheet name="noch 2.2.4(3)" sheetId="61" r:id="rId26"/>
    <sheet name="noch 2.2.4(4)" sheetId="62" r:id="rId27"/>
    <sheet name="3.1.1 u 3.1.2" sheetId="64" r:id="rId28"/>
    <sheet name="3.1.3 u 3.1.4" sheetId="65" r:id="rId29"/>
    <sheet name="3.1.5" sheetId="66" r:id="rId30"/>
    <sheet name="noch 3.1.5" sheetId="67" r:id="rId31"/>
    <sheet name="3.2.1" sheetId="68" r:id="rId32"/>
    <sheet name="3.2.2" sheetId="69" r:id="rId33"/>
    <sheet name="noch 3.2.2 (1)" sheetId="70" r:id="rId34"/>
    <sheet name="noch 3.2.2 (2)" sheetId="80" r:id="rId35"/>
    <sheet name="noch 3.2.2 (3)" sheetId="72" r:id="rId36"/>
    <sheet name="3.2.3 (1)" sheetId="73" r:id="rId37"/>
    <sheet name="noch 3.2.3 (2)" sheetId="74" r:id="rId38"/>
    <sheet name="noch 3.2.3 (3)" sheetId="75" r:id="rId39"/>
    <sheet name="noch 3.2.3 (4)" sheetId="76" r:id="rId40"/>
    <sheet name="3.2.4" sheetId="77" r:id="rId41"/>
    <sheet name="3.3.1 (1)" sheetId="78" r:id="rId42"/>
    <sheet name="3.3.1 (2)" sheetId="79" r:id="rId43"/>
  </sheets>
  <definedNames>
    <definedName name="_xlnm.Print_Area" localSheetId="14">' Tab 2.1.3_2.1.4'!$A$1:$K$69</definedName>
    <definedName name="_xlnm.Print_Area" localSheetId="32">'3.2.2'!$A$1:$E$72</definedName>
    <definedName name="_xlnm.Print_Area" localSheetId="3">'noch 1.3 '!$A$1:$J$75</definedName>
    <definedName name="_xlnm.Print_Area" localSheetId="16">'noch 2.2.1'!$A$1:$H$30</definedName>
    <definedName name="_xlnm.Print_Area" localSheetId="22">'noch 2.2.3'!$A$1:$I$51</definedName>
    <definedName name="_xlnm.Print_Area" localSheetId="24">'noch 2.2.4(2)'!$A$1:$H$55</definedName>
    <definedName name="_xlnm.Print_Area" localSheetId="34">'noch 3.2.2 (2)'!$A$1:$E$72</definedName>
    <definedName name="_xlnm.Print_Area" localSheetId="37">'noch 3.2.3 (2)'!$A$1:$G$73</definedName>
    <definedName name="_xlnm.Print_Area" localSheetId="39">'noch 3.2.3 (4)'!$A$1:$G$73</definedName>
    <definedName name="_xlnm.Print_Area" localSheetId="2">'Tab 1.3'!$A$1:$J$74</definedName>
    <definedName name="_xlnm.Print_Area" localSheetId="4">'Tab 1.4'!$A$1:$L$74</definedName>
    <definedName name="_xlnm.Print_Area" localSheetId="7">'Tab 2.1.1(2) '!$A$1:$G$74</definedName>
    <definedName name="_xlnm.Print_Area" localSheetId="10">'Tab 2.1.2(1)'!$A$1:$H$73</definedName>
    <definedName name="_xlnm.Print_Area" localSheetId="15">'Tab 2.2.1'!$A$1:$J$30</definedName>
    <definedName name="_xlnm.Print_Area" localSheetId="17">'Tab 2.2.2(1)'!$A$1:$J$52</definedName>
    <definedName name="_xlnm.Print_Area" localSheetId="21">'Tab 2.2.3'!$A$1:$I$50</definedName>
    <definedName name="_xlnm.Print_Area" localSheetId="23">'Tab 2.2.4(1)'!$A$1:$H$55</definedName>
  </definedNames>
  <calcPr calcId="191029"/>
</workbook>
</file>

<file path=xl/sharedStrings.xml><?xml version="1.0" encoding="utf-8"?>
<sst xmlns="http://schemas.openxmlformats.org/spreadsheetml/2006/main" count="2420" uniqueCount="593">
  <si>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Anschluss
an Kanalisation</t>
    </r>
  </si>
  <si>
    <r>
      <t xml:space="preserve">  1)</t>
    </r>
    <r>
      <rPr>
        <sz val="8"/>
        <rFont val="Arial"/>
        <family val="2"/>
      </rPr>
      <t xml:space="preserve"> Die regionale Zuordnung erfolgt nach dem Sitz der versorgten Gemeinde.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Einwohner am Ort ihrer alleinigen bzw. Hauptwohnung.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Einschl. Kleingewerbe, </t>
    </r>
  </si>
  <si>
    <r>
      <t>5)</t>
    </r>
    <r>
      <rPr>
        <sz val="8"/>
        <rFont val="Arial"/>
        <family val="2"/>
      </rPr>
      <t xml:space="preserve"> Verbrauch pro Einwohner und Tag in Litern bezogen auf die Abgabe an Haushalte und Kleingewerbe.</t>
    </r>
  </si>
  <si>
    <r>
      <t>Abgabe an
sonstige
Wasser-
verteiler,
andere Bundes-
länder, das
Ausland</t>
    </r>
    <r>
      <rPr>
        <vertAlign val="superscript"/>
        <sz val="8"/>
        <rFont val="Arial"/>
        <family val="2"/>
      </rPr>
      <t>2)</t>
    </r>
  </si>
  <si>
    <t>Wasser-
abgabe
insgesamt</t>
  </si>
  <si>
    <t>Abgabe an Letzt-
verbraucher</t>
  </si>
  <si>
    <t>in anderen
Bundes-
ländern</t>
  </si>
  <si>
    <r>
      <t>Fremdbezug</t>
    </r>
    <r>
      <rPr>
        <vertAlign val="superscript"/>
        <sz val="8"/>
        <rFont val="Arial"/>
        <family val="2"/>
      </rPr>
      <t>5)</t>
    </r>
  </si>
  <si>
    <r>
      <t>Wasserwerkseigenverbrauch</t>
    </r>
    <r>
      <rPr>
        <vertAlign val="superscript"/>
        <sz val="8"/>
        <rFont val="Arial"/>
        <family val="2"/>
      </rPr>
      <t>3)</t>
    </r>
  </si>
  <si>
    <t>Merkmal</t>
  </si>
  <si>
    <t>Einheit</t>
  </si>
  <si>
    <t>Öffentliche Wasserversorgung</t>
  </si>
  <si>
    <t>dar.</t>
  </si>
  <si>
    <t xml:space="preserve">mit Anschluss an die öffentliche </t>
  </si>
  <si>
    <t>Wasserversorgung</t>
  </si>
  <si>
    <t>1 000</t>
  </si>
  <si>
    <t>%</t>
  </si>
  <si>
    <t>Wassergewinnungsanlagen</t>
  </si>
  <si>
    <t>Anzahl</t>
  </si>
  <si>
    <t>EigengewinnungÉÒ</t>
  </si>
  <si>
    <t>dav.</t>
  </si>
  <si>
    <t>aus Grundwasser</t>
  </si>
  <si>
    <t>aus Quellwasser</t>
  </si>
  <si>
    <t>aus OberflächenwasserÊÒ</t>
  </si>
  <si>
    <t>1 000 m³</t>
  </si>
  <si>
    <t>FremdbezugËÒ</t>
  </si>
  <si>
    <t>von anderen bayerischen WVUÌÒ</t>
  </si>
  <si>
    <t>WasseraufkommenËÒÍÒ</t>
  </si>
  <si>
    <t>Wasserabgabe</t>
  </si>
  <si>
    <t>Wasserabgabe an Letztverbraucher</t>
  </si>
  <si>
    <t>an Haushalte</t>
  </si>
  <si>
    <t>an gewerbliche und sonstige Abnehmer</t>
  </si>
  <si>
    <t>Wasserabgabe zur Weiterverteilung</t>
  </si>
  <si>
    <t>Wasserwerkseigenverbrauch</t>
  </si>
  <si>
    <t>und zwar</t>
  </si>
  <si>
    <t>mit Anschluss an die öffentliche</t>
  </si>
  <si>
    <t>Länge des Kanalnetzes</t>
  </si>
  <si>
    <t>Mischkanalisation</t>
  </si>
  <si>
    <t>Trennkanalisation</t>
  </si>
  <si>
    <t>Schmutzwasserkanäle</t>
  </si>
  <si>
    <t>Regenwasserkanäle</t>
  </si>
  <si>
    <t>Öffentliche Abwasserbehandlungsanlagen</t>
  </si>
  <si>
    <t>km</t>
  </si>
  <si>
    <t>mechanische Anlagen</t>
  </si>
  <si>
    <t>biologische Anlagen ohne gezielte</t>
  </si>
  <si>
    <t>Nährstoffelimination</t>
  </si>
  <si>
    <t>biologische Anlagen mit weitergehender</t>
  </si>
  <si>
    <t>Behandlung</t>
  </si>
  <si>
    <t>Abwasserableitung</t>
  </si>
  <si>
    <t>Jahresabwassermenge</t>
  </si>
  <si>
    <t>häusliches Schmutzwasser</t>
  </si>
  <si>
    <t>Fremdwasser</t>
  </si>
  <si>
    <t>Niederschlagswasser</t>
  </si>
  <si>
    <t>gewässer abgeleitet</t>
  </si>
  <si>
    <t>direkt in Untergrund und/oder Oberflächen-</t>
  </si>
  <si>
    <t>Abwasserbehandlung und Klärschlammanfall</t>
  </si>
  <si>
    <t>In öffentlichen Abwasserbehandlungsanlagen</t>
  </si>
  <si>
    <t>behandeltes Abwasser</t>
  </si>
  <si>
    <t>ausschließlich mechanisch</t>
  </si>
  <si>
    <t>biol. ohne gezielte Nährstoffelimination</t>
  </si>
  <si>
    <t>Entsorgte Klärschlammmenge nach der BehandlungÏÒ</t>
  </si>
  <si>
    <t>1 000 tTM</t>
  </si>
  <si>
    <t>gewerbliches SchmutzwasserÎÒ</t>
  </si>
  <si>
    <t>____________________</t>
  </si>
  <si>
    <t>aus Abwasserbehandlungsanlagen abgeleitet</t>
  </si>
  <si>
    <t>Bayern</t>
  </si>
  <si>
    <t>davon im Regierungsbezirk</t>
  </si>
  <si>
    <t>Ober- bayern</t>
  </si>
  <si>
    <t>Nieder- bayern</t>
  </si>
  <si>
    <t>Ober- franken</t>
  </si>
  <si>
    <t>Mittel- franken</t>
  </si>
  <si>
    <t>Unter-Franken</t>
  </si>
  <si>
    <t>Regionale Gliederung</t>
  </si>
  <si>
    <t xml:space="preserve">Regio-
nal-
schlüs-
sel
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</si>
  <si>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Anschluss an die öffentliche Wasser- versorgung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</si>
  <si>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mit Anschluss 
an Kanalisation </t>
    </r>
  </si>
  <si>
    <t>zusammen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</si>
  <si>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
 Direkteinleitungen
 über die
 öffentliche Kanalisation</t>
    </r>
  </si>
  <si>
    <t>Kreisfreie Städte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</si>
  <si>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</si>
  <si>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</si>
  <si>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</si>
  <si>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</si>
  <si>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</si>
  <si>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</si>
  <si>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</si>
  <si>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</si>
  <si>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Landsberg a. Lech</t>
  </si>
  <si>
    <t>Miesbach</t>
  </si>
  <si>
    <t>Mühldorf a. Inn</t>
  </si>
  <si>
    <t>München</t>
  </si>
  <si>
    <t>Pfaffenhofen a.d. Ilm</t>
  </si>
  <si>
    <t>Rosenheim</t>
  </si>
  <si>
    <t>Starnberg</t>
  </si>
  <si>
    <t>Traunstein</t>
  </si>
  <si>
    <t>Landkreise</t>
  </si>
  <si>
    <t>Ingolstadt</t>
  </si>
  <si>
    <t>Landshut</t>
  </si>
  <si>
    <t>Passau</t>
  </si>
  <si>
    <t>Straubing</t>
  </si>
  <si>
    <t>Deggendorf</t>
  </si>
  <si>
    <t>Kelheim</t>
  </si>
  <si>
    <t>Regen</t>
  </si>
  <si>
    <t>Amberg</t>
  </si>
  <si>
    <t>Regensburg</t>
  </si>
  <si>
    <t>Cham</t>
  </si>
  <si>
    <t>Schwandorf</t>
  </si>
  <si>
    <t>Tirschenreuth</t>
  </si>
  <si>
    <t>Bamberg</t>
  </si>
  <si>
    <t>Bayreuth</t>
  </si>
  <si>
    <t>Coburg</t>
  </si>
  <si>
    <t>Hof</t>
  </si>
  <si>
    <t xml:space="preserve">–  </t>
  </si>
  <si>
    <t>Forchheim</t>
  </si>
  <si>
    <t>Kronach</t>
  </si>
  <si>
    <t>Kulmbach</t>
  </si>
  <si>
    <t>Lichtenfels</t>
  </si>
  <si>
    <t>Wunsiedel i. Fichtelgebirge</t>
  </si>
  <si>
    <t>Ansbach</t>
  </si>
  <si>
    <t>Erlangen</t>
  </si>
  <si>
    <t>Fürth</t>
  </si>
  <si>
    <t>Nürnberg</t>
  </si>
  <si>
    <t>Schwabach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</si>
  <si>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</si>
  <si>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</si>
  <si>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</si>
  <si>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</si>
  <si>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</si>
  <si>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</si>
  <si>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</si>
  <si>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</si>
  <si>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</si>
  <si>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</si>
  <si>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</si>
  <si>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Günzburg</t>
  </si>
  <si>
    <t>Lindau (Bodensee)</t>
  </si>
  <si>
    <t>Ostallgäu</t>
  </si>
  <si>
    <t>Unterallgäu</t>
  </si>
  <si>
    <t>Oberallgäu</t>
  </si>
  <si>
    <t>Nürnberger Land</t>
  </si>
  <si>
    <t>Roth</t>
  </si>
  <si>
    <t>nach kreisfreien Städten und Landkreisen</t>
  </si>
  <si>
    <t>darunter mit</t>
  </si>
  <si>
    <t>Kleinklär- anlagen</t>
  </si>
  <si>
    <t>abfluss- losen
Gruben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</si>
  <si>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Anschluss an die öffentliche Wasser- versorgung</t>
    </r>
  </si>
  <si>
    <t>Regional-schlüssel</t>
  </si>
  <si>
    <t>Wassergewinnung</t>
  </si>
  <si>
    <t>davon</t>
  </si>
  <si>
    <t>Grundwasser</t>
  </si>
  <si>
    <t>Gewinnungs-anlagen</t>
  </si>
  <si>
    <t>Menge</t>
  </si>
  <si>
    <t>insgesamt</t>
  </si>
  <si>
    <t>Wasser-gewinnungs-anlagen</t>
  </si>
  <si>
    <t>Quellwasser</t>
  </si>
  <si>
    <t>Uferfiltrat, angereichertes Grundwasser</t>
  </si>
  <si>
    <t>Gemeinden</t>
  </si>
  <si>
    <t>2.1.2 Wasserabgabe an Letztverbraucher in Bayern</t>
  </si>
  <si>
    <t>an gewerbliche /sonstige Abnehmer</t>
  </si>
  <si>
    <t>1000 m³</t>
  </si>
  <si>
    <t>Liter/Tag</t>
  </si>
  <si>
    <t>Anteil an gesamter Wasserabgabe</t>
  </si>
  <si>
    <r>
      <t>Pro-Kopf Verbrauch</t>
    </r>
    <r>
      <rPr>
        <vertAlign val="superscript"/>
        <sz val="8"/>
        <rFont val="Arial"/>
        <family val="2"/>
      </rPr>
      <t>4)</t>
    </r>
  </si>
  <si>
    <t xml:space="preserve">Wassergewinnung und -bezug (Wasseraufkommen) </t>
  </si>
  <si>
    <t>Wasserversorgungs-
unternehmen mit einem
Wasseraufkommen
von … m³</t>
  </si>
  <si>
    <t>Wassergewinnung und -bezug durch Unternehmen mit Sitz in Bayern</t>
  </si>
  <si>
    <t>unter 10 000</t>
  </si>
  <si>
    <t>10 000</t>
  </si>
  <si>
    <t>20 000</t>
  </si>
  <si>
    <t>bis unter</t>
  </si>
  <si>
    <t>30 000</t>
  </si>
  <si>
    <t>50 000</t>
  </si>
  <si>
    <t>100 000</t>
  </si>
  <si>
    <t>300 000</t>
  </si>
  <si>
    <t>1 000 000</t>
  </si>
  <si>
    <t>3 000 000</t>
  </si>
  <si>
    <t>5 000 000</t>
  </si>
  <si>
    <t>Insgesamt</t>
  </si>
  <si>
    <t>Bezug aus anderen Bun-desländern, dem Ausland, von Industrie-betrieben und sonstigen Lieferanten</t>
  </si>
  <si>
    <t>in Bayern</t>
  </si>
  <si>
    <t>hiervon</t>
  </si>
  <si>
    <t>WVU</t>
  </si>
  <si>
    <r>
      <t>WVU</t>
    </r>
    <r>
      <rPr>
        <vertAlign val="superscript"/>
        <sz val="8"/>
        <rFont val="Arial"/>
        <family val="2"/>
      </rPr>
      <t>6)</t>
    </r>
  </si>
  <si>
    <t>Größenklasse des Wasserversorgungsunternehmens</t>
  </si>
  <si>
    <t>200 000</t>
  </si>
  <si>
    <t>500 000</t>
  </si>
  <si>
    <t>Fulda</t>
  </si>
  <si>
    <t>Uferfiltrat, anger. Grundwasser</t>
  </si>
  <si>
    <t>an
Letztverbraucher</t>
  </si>
  <si>
    <t>Wasseraufkommen</t>
  </si>
  <si>
    <t>10 000 000</t>
  </si>
  <si>
    <t>nachrichtlich</t>
  </si>
  <si>
    <t>Verluste</t>
  </si>
  <si>
    <t>keine Verluste</t>
  </si>
  <si>
    <t>unter 5</t>
  </si>
  <si>
    <r>
      <t>darunter 
Abgabe von 
Betriebswasser</t>
    </r>
    <r>
      <rPr>
        <vertAlign val="superscript"/>
        <sz val="8"/>
        <rFont val="Arial"/>
        <family val="2"/>
      </rPr>
      <t>5)</t>
    </r>
  </si>
  <si>
    <t>zur Weiterverteilung</t>
  </si>
  <si>
    <t xml:space="preserve">Bayern  </t>
  </si>
  <si>
    <t>Ober-
pfalz</t>
  </si>
  <si>
    <t xml:space="preserve">1 000 </t>
  </si>
  <si>
    <t>biol. mit weitergehender Behandlung</t>
  </si>
  <si>
    <t>Wassergewinnung und -bezug</t>
  </si>
  <si>
    <t>Schwa-
ben</t>
  </si>
  <si>
    <t xml:space="preserve">Oberbayern  </t>
  </si>
  <si>
    <t xml:space="preserve">Niederbayern  </t>
  </si>
  <si>
    <t xml:space="preserve">Oberpfalz  </t>
  </si>
  <si>
    <t xml:space="preserve">Oberfranken  </t>
  </si>
  <si>
    <t xml:space="preserve">Mittelfranken  </t>
  </si>
  <si>
    <t xml:space="preserve">Unterfranken  </t>
  </si>
  <si>
    <t xml:space="preserve">Schwaben  </t>
  </si>
  <si>
    <t>Bad Tölz-Wolfratshausen</t>
  </si>
  <si>
    <t>Garmisch-Partenkirchen</t>
  </si>
  <si>
    <t>Neuburg-Schrobenhausen</t>
  </si>
  <si>
    <t>Weilheim-Schongau</t>
  </si>
  <si>
    <t>Freyung-Grafenau</t>
  </si>
  <si>
    <t>Straubing-Bogen</t>
  </si>
  <si>
    <t>Dingolfing-Landau</t>
  </si>
  <si>
    <t>Rottal-Inn</t>
  </si>
  <si>
    <t>Amberg-Sulzbach</t>
  </si>
  <si>
    <t>Erlangen-Höchstadt</t>
  </si>
  <si>
    <t>Weißenburg-Gunzenhausen</t>
  </si>
  <si>
    <t>Aichach-Friedberg</t>
  </si>
  <si>
    <t>Donau-Ries</t>
  </si>
  <si>
    <t>Neu-Ulm</t>
  </si>
  <si>
    <t>Main-Spessart</t>
  </si>
  <si>
    <t>Rhön-Grabfeld</t>
  </si>
  <si>
    <t>Weiden i.d.OPf.</t>
  </si>
  <si>
    <t>Neustadt a.d.Waldnaab</t>
  </si>
  <si>
    <t>Gewinnungs-
anlagen</t>
  </si>
  <si>
    <t>Dillingen a.d.Donau</t>
  </si>
  <si>
    <t>Neumarkt i.d.OPf.</t>
  </si>
  <si>
    <t>darunter mit 
Anschluss an die
öffentliche Wasser-
versorgung</t>
  </si>
  <si>
    <t>Neustadt a.d.Aisch-Bad Windsheim</t>
  </si>
  <si>
    <t xml:space="preserve">unter 10 000  </t>
  </si>
  <si>
    <t>Wasser-
werks-
eigen-
verbrauch</t>
  </si>
  <si>
    <r>
      <t>insgesamt</t>
    </r>
    <r>
      <rPr>
        <vertAlign val="superscript"/>
        <sz val="8"/>
        <rFont val="Arial"/>
        <family val="2"/>
      </rPr>
      <t>2)</t>
    </r>
  </si>
  <si>
    <t>5 bis unter 10</t>
  </si>
  <si>
    <t>10 bis unter 20</t>
  </si>
  <si>
    <t>20 bis unter 50</t>
  </si>
  <si>
    <r>
      <t>Wasserverluste / Messdifferenz</t>
    </r>
    <r>
      <rPr>
        <vertAlign val="superscript"/>
        <sz val="8"/>
        <rFont val="Arial"/>
        <family val="2"/>
      </rPr>
      <t>4)</t>
    </r>
  </si>
  <si>
    <t>Pfaffenhofen a.d.Ilm</t>
  </si>
  <si>
    <t>Neustadt a.d.A.-Bad Windsheim</t>
  </si>
  <si>
    <t>Mühldorf a.Inn</t>
  </si>
  <si>
    <r>
      <t xml:space="preserve">  1)</t>
    </r>
    <r>
      <rPr>
        <sz val="8"/>
        <rFont val="Arial"/>
        <family val="2"/>
      </rPr>
      <t xml:space="preserve"> Einwohner am Ort ihrer alleinigen bzw. Hauptwohnung.</t>
    </r>
  </si>
  <si>
    <r>
      <t xml:space="preserve">  1)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Wasserabgabe zur Weiterverteilung an andere Wasserversorgungsunternehmen in Bayern.</t>
    </r>
  </si>
  <si>
    <r>
      <t>Wasser-
versorgungs-
unternehmen
(WVU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)
insgesamt</t>
    </r>
  </si>
  <si>
    <r>
      <t>Wasser-gewinnung
 und  -bezug
(Wasser-aufkommen)
insgesamt</t>
    </r>
    <r>
      <rPr>
        <vertAlign val="superscript"/>
        <sz val="8"/>
        <rFont val="Arial"/>
        <family val="2"/>
      </rPr>
      <t>3)</t>
    </r>
  </si>
  <si>
    <r>
      <t>Eigengewinnung</t>
    </r>
    <r>
      <rPr>
        <vertAlign val="superscript"/>
        <sz val="8"/>
        <rFont val="Arial"/>
        <family val="2"/>
      </rPr>
      <t>4)</t>
    </r>
  </si>
  <si>
    <r>
      <t>WVU</t>
    </r>
    <r>
      <rPr>
        <vertAlign val="superscript"/>
        <sz val="8"/>
        <rFont val="Arial"/>
        <family val="2"/>
      </rPr>
      <t>7)</t>
    </r>
  </si>
  <si>
    <r>
      <t>Oberflächenwasser</t>
    </r>
    <r>
      <rPr>
        <vertAlign val="superscript"/>
        <sz val="8"/>
        <rFont val="Arial"/>
        <family val="2"/>
      </rPr>
      <t>6)</t>
    </r>
  </si>
  <si>
    <r>
      <t>Regionale Gliederung</t>
    </r>
    <r>
      <rPr>
        <vertAlign val="superscript"/>
        <sz val="8"/>
        <rFont val="Arial"/>
        <family val="2"/>
      </rPr>
      <t>1)</t>
    </r>
  </si>
  <si>
    <r>
      <t>Oberflächenwasser</t>
    </r>
    <r>
      <rPr>
        <vertAlign val="superscript"/>
        <sz val="8"/>
        <rFont val="Arial"/>
        <family val="2"/>
      </rPr>
      <t>3)</t>
    </r>
  </si>
  <si>
    <r>
      <t>an Haushalte und Kleingewerbe</t>
    </r>
    <r>
      <rPr>
        <vertAlign val="superscript"/>
        <sz val="8"/>
        <rFont val="Arial"/>
        <family val="2"/>
      </rPr>
      <t>3)</t>
    </r>
  </si>
  <si>
    <r>
      <t>Pro-Kopf Verbrauch</t>
    </r>
    <r>
      <rPr>
        <vertAlign val="superscript"/>
        <sz val="8"/>
        <rFont val="Arial"/>
        <family val="2"/>
      </rPr>
      <t>5)</t>
    </r>
  </si>
  <si>
    <t>Wasser-
verluste /
Mess-
differenzen</t>
  </si>
  <si>
    <t>40 000</t>
  </si>
  <si>
    <r>
      <t>Wasser-versorgungs-unternehmen</t>
    </r>
    <r>
      <rPr>
        <vertAlign val="superscript"/>
        <sz val="8"/>
        <rFont val="Arial"/>
        <family val="2"/>
      </rPr>
      <t>1)2)</t>
    </r>
  </si>
  <si>
    <t>Anschluss-
grad</t>
  </si>
  <si>
    <t>Einwohner am Ort der Hauptwohnung*Ò</t>
  </si>
  <si>
    <t>Wasserversorgung*Ò</t>
  </si>
  <si>
    <t>Kanalisation*Ò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</si>
  <si>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die Abgabe zur Weiter-</t>
    </r>
  </si>
  <si>
    <r>
      <t xml:space="preserve">verteilung an WVU innerhalb eines Bundeslandes bereits bei diesen als Abgabe an Letztverbraucher erfasst wird.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Betriebsinterner Wasserverbrauch </t>
    </r>
  </si>
  <si>
    <r>
      <t xml:space="preserve">innerhalb des WVU, z.B. Filterspülung, Rohrnetzspülung, Sozialbereich.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Anteil des ins Rohrnetz eingespeisten Wasservolumens, dessen Verbleib </t>
    </r>
  </si>
  <si>
    <t xml:space="preserve">im Einzelnen nicht erfasst werden kann. Er setzt sich zusammen aus tatsächlichen Verlusten, z.B. Rohrbrüchen, undichten Rohrverbindungen oder </t>
  </si>
  <si>
    <r>
      <t xml:space="preserve">Armaturen, sowie aus scheinbaren Verlusten, z.B. Fehlanzeigen der Messgeräte, unkontrollierten Entnahmen.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Wasser,  das in einem gesonderten </t>
    </r>
  </si>
  <si>
    <r>
      <t xml:space="preserve">Leitungsnetz an Betriebe für Brauchwasserzwecke abgegeben wird.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Mehrfachnennungen möglich.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</si>
  <si>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Wasserversorgungsunternehmens.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Wasserversorgungsunternehmen. 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</t>
    </r>
  </si>
  <si>
    <t xml:space="preserve"> durch Unternehmen mit Sitz in Bayern</t>
  </si>
  <si>
    <t>Wasserverluste/ Messdifferenzen</t>
  </si>
  <si>
    <t>Öffentliche Abwasserentsorgung</t>
  </si>
  <si>
    <t>Abwasserentsorgung</t>
  </si>
  <si>
    <r>
      <t>Wasserversorgungsunternehmen
mit einem Wasseraufkommen von…m³
——————————————
mit Wasserverluste, Messdifferenzen
von ... bis   
 unter ... %  
————————————
Wassereinzugsgebiet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(Schlüsselnummer, Name)</t>
    </r>
  </si>
  <si>
    <r>
      <t xml:space="preserve">falls diese Mengen nicht getrennt über Wasserzähler erfasst wurden.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Verbrauch pro Einwohner und Tag in Litern, bezogen auf die Gesamtabgabe. </t>
    </r>
  </si>
  <si>
    <r>
      <t>Flussgebietseinheiten</t>
    </r>
    <r>
      <rPr>
        <b/>
        <vertAlign val="superscript"/>
        <sz val="8"/>
        <rFont val="Arial"/>
        <family val="2"/>
      </rPr>
      <t>1)</t>
    </r>
  </si>
  <si>
    <r>
      <t>Wasserversorgungs-
unternehmen mit einem
Wasseraufkommen von…m³
________________
Flussgebietseinheit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</si>
  <si>
    <t>Flussgebietseinheiten</t>
  </si>
  <si>
    <t>Flussgebietseinheiten1)</t>
  </si>
  <si>
    <r>
      <rPr>
        <b/>
        <sz val="8"/>
        <rFont val="Arial"/>
        <family val="2"/>
      </rPr>
      <t>Flussgebietseinheiten</t>
    </r>
    <r>
      <rPr>
        <b/>
        <vertAlign val="superscript"/>
        <sz val="8"/>
        <rFont val="Arial"/>
        <family val="2"/>
      </rPr>
      <t>1)</t>
    </r>
  </si>
  <si>
    <t xml:space="preserve">Wasserversorgungs-
unternehmen mit einem
Wasseraufkommen von…m³
</t>
  </si>
  <si>
    <r>
      <t>Wasser-
versorgungs-
unternehmen
(WVU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)
insgesamt</t>
    </r>
  </si>
  <si>
    <r>
      <t>Wasser-gewinnung
 und  -bezug
(Wasser-aufkommen)
insgesamt</t>
    </r>
    <r>
      <rPr>
        <vertAlign val="superscript"/>
        <sz val="8"/>
        <rFont val="Arial"/>
        <family val="2"/>
      </rPr>
      <t>2)</t>
    </r>
  </si>
  <si>
    <r>
      <t>Fremdbezug</t>
    </r>
    <r>
      <rPr>
        <vertAlign val="superscript"/>
        <sz val="8"/>
        <rFont val="Arial"/>
        <family val="2"/>
      </rPr>
      <t>4)</t>
    </r>
  </si>
  <si>
    <r>
      <t>Eigengewinnung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</si>
  <si>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Wasserversorgungsunternehmen.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der Fremdbezug von WVU innerhalb des Bundeslandes bereits bei diesen </t>
    </r>
  </si>
  <si>
    <r>
      <t xml:space="preserve">als Wassergewinnung / Fremdbezug erfasst wird.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Daten zur Eigengewinnung beziehen sich auf die Größenklasse der Wassergewinnung</t>
    </r>
  </si>
  <si>
    <r>
      <t>Oberflächenwasser</t>
    </r>
    <r>
      <rPr>
        <vertAlign val="superscript"/>
        <sz val="8"/>
        <rFont val="Arial"/>
        <family val="2"/>
      </rPr>
      <t>5)</t>
    </r>
  </si>
  <si>
    <t>Donau</t>
  </si>
  <si>
    <t>Elbe</t>
  </si>
  <si>
    <t>Weser</t>
  </si>
  <si>
    <t>Bodensee</t>
  </si>
  <si>
    <t>Saale</t>
  </si>
  <si>
    <t>Rhein</t>
  </si>
  <si>
    <t>Alpenrhein/Bodensee</t>
  </si>
  <si>
    <t>Altmühl</t>
  </si>
  <si>
    <t>Obere Moldau</t>
  </si>
  <si>
    <t>Vils (Oberpfalz)</t>
  </si>
  <si>
    <t>Eger und Untere Elbe</t>
  </si>
  <si>
    <t>Eger</t>
  </si>
  <si>
    <t>Saale/Obere Saale</t>
  </si>
  <si>
    <t>Fränkische Saale</t>
  </si>
  <si>
    <t>Iller</t>
  </si>
  <si>
    <t>Rhein/Main</t>
  </si>
  <si>
    <t>nach Flussgebietseinheiten</t>
  </si>
  <si>
    <t>noch 2.1.2 Wasserabgabe an Letztverbraucher in Bayern</t>
  </si>
  <si>
    <r>
      <t xml:space="preserve">  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Ab dem Erhebungsjahr 2007 Bevölkerungsstand 30.06. -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Eigengewinnung der bayerischen Wasserversorgungsunternehmen, unabhängig vom Standort der Wassergewinnungsanlage.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angereichertes Grundwasser, Uferfiltrat.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Fremdbezug von anderen bayerischen WVU, der bereits bei diesen als Eigengewinnung und im Wasseraufkommen als Doppelzählung enthalten ist.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Häusliches, betriebliches und landwirtschaftliches Schmutzwasser. -</t>
    </r>
    <r>
      <rPr>
        <vertAlign val="superscript"/>
        <sz val="8"/>
        <rFont val="Arial"/>
        <family val="2"/>
      </rPr>
      <t xml:space="preserve"> 7)</t>
    </r>
    <r>
      <rPr>
        <sz val="8"/>
        <rFont val="Arial"/>
        <family val="2"/>
      </rPr>
      <t xml:space="preserve"> Ohne Abgabe an andere Abwasserbehandlungsanlagen.</t>
    </r>
  </si>
  <si>
    <t xml:space="preserve">Gewinnung </t>
  </si>
  <si>
    <t xml:space="preserve">im 
Ausland 
</t>
  </si>
  <si>
    <t xml:space="preserve"> in Bayern</t>
  </si>
  <si>
    <t xml:space="preserve"> in 
anderen 
Bundes-  ländern</t>
  </si>
  <si>
    <r>
      <t xml:space="preserve">
Abgabe zur
Weiter-
verteilung
an andere
WVU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
Bayern</t>
    </r>
  </si>
  <si>
    <r>
      <t>Wasserversorgungsunternehmen
mit einem Wasseraufkommen von…m³
——————————————
mit Wasserverluste, Messdifferenzen
von ... bis   
 unter ... %  
————————————
Flussgebietseinheiten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</si>
  <si>
    <t>Bezug von anderen WVU in Bayern</t>
  </si>
  <si>
    <t>Bezug</t>
  </si>
  <si>
    <r>
      <t xml:space="preserve">da der Fremdbezug von WVU innerhalb des Bundeslandes bereits bei diesen als Wassergewinnung / Fremdbezug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Eigengewinnung aus</t>
    </r>
  </si>
  <si>
    <r>
      <t xml:space="preserve">Anlagen bayerischer Wasserversorgungsunternehmen ohne Gewinnungsanlagen im Ausland.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Der Fremdbezug bezieht sich auf die Größenklasse des Wasser-</t>
    </r>
  </si>
  <si>
    <r>
      <t xml:space="preserve">aufkommen der WVU. '-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Fluss-, See- und Talsperrenwasser.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Mehrfachnennungen möglich. </t>
    </r>
  </si>
  <si>
    <t>Wasserabgabe über Weiterverteilung</t>
  </si>
  <si>
    <t>Wasserverbleib insgesamt</t>
  </si>
  <si>
    <r>
      <t xml:space="preserve">   Wasserversorgungsunternehmen
mit einem Wasseraufkommen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von…m³
——————————————
mit Wasserverluste, Messdifferenzen
von ... bis   
 unter ... %  
</t>
    </r>
  </si>
  <si>
    <r>
      <t>WVU</t>
    </r>
    <r>
      <rPr>
        <vertAlign val="superscript"/>
        <sz val="8"/>
        <rFont val="Arial"/>
        <family val="2"/>
      </rPr>
      <t>5)</t>
    </r>
  </si>
  <si>
    <r>
      <t>darunter Abgabe von 
Betriebswasser</t>
    </r>
    <r>
      <rPr>
        <vertAlign val="superscript"/>
        <sz val="8"/>
        <rFont val="Arial"/>
        <family val="2"/>
      </rPr>
      <t>4)</t>
    </r>
  </si>
  <si>
    <r>
      <t>Wasserverluste / Messdifferenz</t>
    </r>
    <r>
      <rPr>
        <vertAlign val="superscript"/>
        <sz val="8"/>
        <rFont val="Arial"/>
        <family val="2"/>
      </rPr>
      <t>3)</t>
    </r>
  </si>
  <si>
    <r>
      <t>Wasserwerkseigenverbrauch</t>
    </r>
    <r>
      <rPr>
        <vertAlign val="superscript"/>
        <sz val="8"/>
        <rFont val="Arial"/>
        <family val="2"/>
      </rPr>
      <t>2)</t>
    </r>
  </si>
  <si>
    <r>
      <t xml:space="preserve"> 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Summe aus Eigengewinnung und Fremdbezug je WVU.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Betriebsinterner Wasserverbrauch innerhalb des WVU, z.B. Filterspülung, Rohrnetzspülung, Sozialbereich.</t>
    </r>
  </si>
  <si>
    <r>
      <t xml:space="preserve">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Anteil des ins Rohrnetz eingespeisten Wasservolumens, dessen Verbleib im Einzelnen nicht erfasst werden kann. Er setzt sich zusammen aus</t>
    </r>
  </si>
  <si>
    <t xml:space="preserve">  tatsächlichen Verlusten, z.B. Rohrbrüchen, undichten  Rohrverbindungen oder Armaturen, sowie aus scheinbaren Verlusten, z.B. Fehlanzeigen der Messgeräte,</t>
  </si>
  <si>
    <r>
      <t xml:space="preserve"> unkontrollierten Entnahmen.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Wasser,  das in einem gesonderten Leitungsnetz an Betriebe für Brauchwasserzwecke abgegeben wird. </t>
    </r>
  </si>
  <si>
    <r>
      <t xml:space="preserve">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Mehrfachnennungen möglich. </t>
    </r>
  </si>
  <si>
    <t>nach Größenklassen der Wasserversorgungsunternehmen</t>
  </si>
  <si>
    <t>nach Wasserarten und Größenklassen der Wasserversorgungsunternehmen</t>
  </si>
  <si>
    <r>
      <t xml:space="preserve">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Bevölkerungsstand zum 30.06.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Eigengewinnung der bayerischen Wasserversorgungsunternehmen, unabhängig vom Standort der Wassergewinnungsanlage. 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angereichertes Grundwasser, Uferfiltrat.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Fremdbezug von anderen bayerischen WVU, der bereits bei diesen als Eigengewinnung und im Wasseraufkommen als Doppelzählung enthalten ist.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Häusliches, betriebliches und landwirtschaftliches Schmutzwasser. -</t>
    </r>
    <r>
      <rPr>
        <vertAlign val="superscript"/>
        <sz val="8"/>
        <rFont val="Arial"/>
        <family val="2"/>
      </rPr>
      <t xml:space="preserve"> 8)</t>
    </r>
    <r>
      <rPr>
        <sz val="8"/>
        <rFont val="Arial"/>
        <family val="2"/>
      </rPr>
      <t xml:space="preserve"> Ohne Abgabe an andere Abwasserbehandlungsanlagen.</t>
    </r>
  </si>
  <si>
    <r>
      <t xml:space="preserve">  1)</t>
    </r>
    <r>
      <rPr>
        <sz val="8"/>
        <rFont val="Arial"/>
        <family val="2"/>
      </rPr>
      <t xml:space="preserve"> Einwohner am Ort ihrer alleinigen bzw. Hauptwohnung.-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Einwohner mit Anschluss an abflusslose Gruben deren Inhalt an öffentliche Kläranlagen überführt wird.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</si>
  <si>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mit Anschluss 
an öffentliche Kläranlagen </t>
    </r>
    <r>
      <rPr>
        <vertAlign val="superscript"/>
        <sz val="8"/>
        <rFont val="Arial"/>
        <family val="2"/>
      </rPr>
      <t>2)</t>
    </r>
  </si>
  <si>
    <t xml:space="preserve">  dar. mit Anschluss an öffentliche </t>
  </si>
  <si>
    <t xml:space="preserve">         Abwasserbehandlungsanlagen*Ò</t>
  </si>
  <si>
    <t>10 000 000 oder mehr</t>
  </si>
  <si>
    <r>
      <t xml:space="preserve">des WVU.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Der Fremdbezug bezieht sich auf die Größenklasse des Wasseraufkommen der WVU. </t>
    </r>
  </si>
  <si>
    <r>
      <t xml:space="preserve">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Fluss-, See- und Talsperrenwasser.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Mehrfachnennungen möglich. </t>
    </r>
  </si>
  <si>
    <t>50 oder mehr</t>
  </si>
  <si>
    <r>
      <t xml:space="preserve">  1) </t>
    </r>
    <r>
      <rPr>
        <sz val="8"/>
        <rFont val="Arial"/>
        <family val="2"/>
      </rPr>
      <t>Angaben nur für in Bayern gewonnenes Wasser (Spalte 2).</t>
    </r>
  </si>
  <si>
    <t xml:space="preserve"> </t>
  </si>
  <si>
    <t>Donau von Lech bis Paar</t>
  </si>
  <si>
    <t>Isar von Loisach bis Landshut</t>
  </si>
  <si>
    <t>Inn von Staatsgrenze bis Mangfall</t>
  </si>
  <si>
    <t>Inn von Mangfall bis Alz</t>
  </si>
  <si>
    <t>Inn von Alz bis Salzach</t>
  </si>
  <si>
    <t>Isar von Staatsgrenze bis Loisach</t>
  </si>
  <si>
    <t>Amper</t>
  </si>
  <si>
    <t>Donau von Paar bis Naab</t>
  </si>
  <si>
    <t>Donau von Isar bis Inn</t>
  </si>
  <si>
    <t>Isar von Landshut bis Mündung</t>
  </si>
  <si>
    <t>Ammer</t>
  </si>
  <si>
    <t>Lech</t>
  </si>
  <si>
    <t>Ilz</t>
  </si>
  <si>
    <t>Donau von Inn bis Staatsgrenze</t>
  </si>
  <si>
    <t>Inn von Salzach bis Rott</t>
  </si>
  <si>
    <t>Pegnitz</t>
  </si>
  <si>
    <t>Wiesent</t>
  </si>
  <si>
    <t>Regnitz ab Wiesent</t>
  </si>
  <si>
    <t>Roter und Weißer Main</t>
  </si>
  <si>
    <t>Main bis Regnitz</t>
  </si>
  <si>
    <t>Rodach</t>
  </si>
  <si>
    <t>Regnitz bis Wiesent</t>
  </si>
  <si>
    <t>Wörnitz</t>
  </si>
  <si>
    <t>Tauber</t>
  </si>
  <si>
    <t>Fulda/Diemel</t>
  </si>
  <si>
    <t>Donau von Wörnitz bis Lech</t>
  </si>
  <si>
    <t>Donau von Mindel bis Wörnitz</t>
  </si>
  <si>
    <t>häusliches und</t>
  </si>
  <si>
    <t>Günz / Roth</t>
  </si>
  <si>
    <t>Mindel / Kammel</t>
  </si>
  <si>
    <t>Donau von Naab bis Große Laaber</t>
  </si>
  <si>
    <t>Donau von Großer Laaber bis Isar</t>
  </si>
  <si>
    <t>Große und Kleine Laaber</t>
  </si>
  <si>
    <t>Salzach / Saalach</t>
  </si>
  <si>
    <t>Rott / Inn (Rott bis Mündung)</t>
  </si>
  <si>
    <t>Waldnaab / Haidenaab</t>
  </si>
  <si>
    <t>Naab / Schwarzach</t>
  </si>
  <si>
    <t>Rednitz / Rezat</t>
  </si>
  <si>
    <t>Main von Rednitz bis fränk. Saale</t>
  </si>
  <si>
    <t>Main v. fränk. Saale bis Landesgrenze</t>
  </si>
  <si>
    <t/>
  </si>
  <si>
    <t>unter 0</t>
  </si>
  <si>
    <t>2.2.2 Wassergewinnung und -bezug in Bayern 2019</t>
  </si>
  <si>
    <t>noch 2.2.2 Wassergewinnung und -bezug in Bayern 2019</t>
  </si>
  <si>
    <r>
      <t xml:space="preserve">  1)</t>
    </r>
    <r>
      <rPr>
        <sz val="8"/>
        <rFont val="Arial"/>
        <family val="2"/>
      </rPr>
      <t xml:space="preserve"> Die regionale Zuordnung erfolgt nach dem Standort der Wassergewinnungsanlage.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Hier werden nur Wasserversorgungsunternehmen mit Eigen-</t>
    </r>
  </si>
  <si>
    <r>
      <t xml:space="preserve">gewinnung ausgewiesen. Mehrfachzählungen möglich.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Fluss-, See- und Talsperrenwasser.</t>
    </r>
  </si>
  <si>
    <t>1.1 Öffentliche Wasserversorgung und Abwasserentsorgung in Bayern seit 1998</t>
  </si>
  <si>
    <t>1.2 Öffentliche Wasserversorgung und Abwasserentsorgung in Bayern 2019 nach Regierungsbezirken</t>
  </si>
  <si>
    <t>1.3 Einwohner mit Anschluss an die öffentliche Wasserversorgung und Abwasserentsorgung in Bayern 2019</t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</si>
  <si>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
zum
30.06.2019</t>
    </r>
  </si>
  <si>
    <t>noch 1.3 Einwohner mit Anschluss an die öffentliche Wasserversorgung und Abwasserentsorgung in Bayern 2019</t>
  </si>
  <si>
    <t>1.4 Einwohner ohne Anschluss an die öffentliche Wasserversorgung und Abwasserentsorgung in Bayern 2019</t>
  </si>
  <si>
    <t>noch 1.4 Einwohner ohne Anschluss an die öffentliche Wasserversorgung und Abwasserentsorgung in Bayern 2019</t>
  </si>
  <si>
    <t>2.1.1 Wassergewinnung in Bayern 2019</t>
  </si>
  <si>
    <t>noch 2.1.1 Wassergewinnung in Bayern 2019</t>
  </si>
  <si>
    <r>
      <t>Einwohner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
zum
30.06.2019</t>
    </r>
  </si>
  <si>
    <t>2019 nach kreisfreien Städten und Landkreisen</t>
  </si>
  <si>
    <t>2.1.3 Wassergewinnung und -bezug in Bayern 2019 nach Größenklassen der Wasserversorgungsunternehmen</t>
  </si>
  <si>
    <t>2.1.4 Wasserabgabe in Bayern 2019 nach Größenklassen der Wasserversorgungsunternehmen</t>
  </si>
  <si>
    <t>2.2.1 Wassergewinnung und -bezug in Bayern 2019</t>
  </si>
  <si>
    <t>2.2.3 Wasserverbleib in Bayern 2019</t>
  </si>
  <si>
    <t>2.2.4 Wasserabgabe in Bayern 2019 nach</t>
  </si>
  <si>
    <t>noch 2.2.4 Wasserabgabe in Bayern 2019 nach</t>
  </si>
  <si>
    <t>3.1.1 Art, Länge und Baujahr des Kanalnetzes in Bayern 2019</t>
  </si>
  <si>
    <r>
      <t xml:space="preserve">- unternehmensbezogene Darstellung 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-</t>
    </r>
  </si>
  <si>
    <t>Baujahr der
Kanalabschnitte</t>
  </si>
  <si>
    <r>
      <t>Kana-
lisations-
betreiber
insgesamt</t>
    </r>
    <r>
      <rPr>
        <vertAlign val="superscript"/>
        <sz val="8"/>
        <rFont val="Arial"/>
        <family val="2"/>
      </rPr>
      <t>1)</t>
    </r>
  </si>
  <si>
    <t>Kanäle</t>
  </si>
  <si>
    <t>Zusätzlich
Entsorg-
ungs-
gebiete in
anderen
Bundes-
ländern</t>
  </si>
  <si>
    <t>Gesamt-
länge</t>
  </si>
  <si>
    <t>Misch-
wasser</t>
  </si>
  <si>
    <t>Schmutz-
wasser</t>
  </si>
  <si>
    <t>Regen-
wasser</t>
  </si>
  <si>
    <t>bis 1960</t>
  </si>
  <si>
    <t>X</t>
  </si>
  <si>
    <t>1961 - 1970</t>
  </si>
  <si>
    <t>1971 - 1980</t>
  </si>
  <si>
    <t>1981 - 1990</t>
  </si>
  <si>
    <t>1991 - 2000</t>
  </si>
  <si>
    <t>2001 - 2010</t>
  </si>
  <si>
    <t>ab 2011</t>
  </si>
  <si>
    <t>Baujahr unbekannt</t>
  </si>
  <si>
    <t>Insgesamt 2019</t>
  </si>
  <si>
    <r>
      <t xml:space="preserve">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Die regionale Zuordnung erfolgt nach dem Sitz des Betreibers der Kanalisation.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Mehrfachnennungen möglich</t>
    </r>
  </si>
  <si>
    <t xml:space="preserve">3.1.2  Regenentlastungsanlagen im Verlauf der Kanalisation und bei </t>
  </si>
  <si>
    <t>Abwasserbehandlungsanlagen in Bayern 2019</t>
  </si>
  <si>
    <r>
      <t xml:space="preserve">- unternehmensbezogene Darstellung  </t>
    </r>
    <r>
      <rPr>
        <vertAlign val="superscript"/>
        <sz val="9"/>
        <color indexed="8"/>
        <rFont val="Arial"/>
        <family val="2"/>
      </rPr>
      <t>*)</t>
    </r>
    <r>
      <rPr>
        <sz val="9"/>
        <color indexed="8"/>
        <rFont val="Arial"/>
        <family val="2"/>
      </rPr>
      <t xml:space="preserve"> -</t>
    </r>
  </si>
  <si>
    <t>Kanalisation
―――――
Abwasserbehandlungs-
anlagen</t>
  </si>
  <si>
    <r>
      <t>Regenüberlauf-
becken</t>
    </r>
    <r>
      <rPr>
        <vertAlign val="superscript"/>
        <sz val="8"/>
        <color indexed="8"/>
        <rFont val="Arial"/>
        <family val="2"/>
      </rPr>
      <t>1)</t>
    </r>
  </si>
  <si>
    <r>
      <t>Regenrückhalte-
becken</t>
    </r>
    <r>
      <rPr>
        <vertAlign val="superscript"/>
        <sz val="8"/>
        <color indexed="8"/>
        <rFont val="Arial"/>
        <family val="2"/>
      </rPr>
      <t>2)</t>
    </r>
  </si>
  <si>
    <r>
      <t>Regenklär-
becken</t>
    </r>
    <r>
      <rPr>
        <vertAlign val="superscript"/>
        <sz val="8"/>
        <color indexed="8"/>
        <rFont val="Arial"/>
        <family val="2"/>
      </rPr>
      <t>3)</t>
    </r>
  </si>
  <si>
    <t>Regen-überläufe ohne Becken</t>
  </si>
  <si>
    <r>
      <t xml:space="preserve">1000 m³ </t>
    </r>
    <r>
      <rPr>
        <vertAlign val="superscript"/>
        <sz val="8"/>
        <color indexed="8"/>
        <rFont val="Arial"/>
        <family val="2"/>
      </rPr>
      <t>4)</t>
    </r>
  </si>
  <si>
    <t>Kanalisation</t>
  </si>
  <si>
    <t>dar. in anderen Bundesländern</t>
  </si>
  <si>
    <t>Abwasserbehandlungsanlagen</t>
  </si>
  <si>
    <t xml:space="preserve">Insgesamt  </t>
  </si>
  <si>
    <r>
      <t xml:space="preserve">   *) </t>
    </r>
    <r>
      <rPr>
        <sz val="8"/>
        <rFont val="Arial"/>
        <family val="2"/>
      </rPr>
      <t>Die regionale Zuordnung erfolgt nach dem Sitz des Betreibers der Kanalisation.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Speicher und/oder Absatzbecken im Mischsystem mit Becken- und/oder</t>
    </r>
  </si>
  <si>
    <r>
      <t xml:space="preserve">Klärüberlauf; einschl. Fang- und Durchlaufbecken, Stauraumkanal.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Speicher  für Regenabflussspitzen im Misch- oder Trennsystem, einschließlich </t>
    </r>
  </si>
  <si>
    <r>
      <t xml:space="preserve"> Rückhaltekanal.-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Absatzbecken für Regenwasser im Trennsystem.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Speichervolumen.</t>
    </r>
  </si>
  <si>
    <t>3.1.3 Regenentlastungsanlagen im Verlauf der Kanalisation und bei Abwasserbehandungsanlagen in Bayern 2019</t>
  </si>
  <si>
    <t>- nach Standort der Anlage -</t>
  </si>
  <si>
    <t>Regierungsbezirk</t>
  </si>
  <si>
    <r>
      <t>Regenüberlauf-
becken</t>
    </r>
    <r>
      <rPr>
        <vertAlign val="superscript"/>
        <sz val="8"/>
        <rFont val="Arial"/>
        <family val="2"/>
      </rPr>
      <t>1)</t>
    </r>
  </si>
  <si>
    <r>
      <t>Regenrückhalte-
becken</t>
    </r>
    <r>
      <rPr>
        <vertAlign val="superscript"/>
        <sz val="8"/>
        <rFont val="Arial"/>
        <family val="2"/>
      </rPr>
      <t>2)</t>
    </r>
  </si>
  <si>
    <r>
      <t>Regenklär-
becken</t>
    </r>
    <r>
      <rPr>
        <vertAlign val="superscript"/>
        <sz val="8"/>
        <rFont val="Arial"/>
        <family val="2"/>
      </rPr>
      <t>3)</t>
    </r>
  </si>
  <si>
    <t>Regen-
überläufe
ohne
Becken</t>
  </si>
  <si>
    <r>
      <t xml:space="preserve">m³ </t>
    </r>
    <r>
      <rPr>
        <vertAlign val="superscript"/>
        <sz val="8"/>
        <rFont val="Arial"/>
        <family val="2"/>
      </rPr>
      <t>4)</t>
    </r>
  </si>
  <si>
    <t xml:space="preserve"> Oberbayern</t>
  </si>
  <si>
    <t xml:space="preserve"> Niederbayern</t>
  </si>
  <si>
    <t xml:space="preserve"> Oberpfalz</t>
  </si>
  <si>
    <t xml:space="preserve"> Oberfranken</t>
  </si>
  <si>
    <t xml:space="preserve"> Mittelfranken</t>
  </si>
  <si>
    <t xml:space="preserve"> Unterfranken</t>
  </si>
  <si>
    <t xml:space="preserve"> Schwaben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</si>
  <si>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Speicher und/oder Absetzbecken im Mischsystem mit Becken- und/oder Klärüberlauf; einschl. Fang- und Durchlaufbecken, Stauraumkanal.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Speicher</t>
    </r>
  </si>
  <si>
    <r>
      <t xml:space="preserve">für Regenabflussspitzen im Misch- oder Trennsystem, einschließlich Rückhaltekanal.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Absetzbecken für Regenwasser im Trennsystem. -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</si>
  <si>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Speichervolumen.</t>
    </r>
  </si>
  <si>
    <t>3.1.4 Direkteinleitung von in Kleinkläranlagen vorbehandeltem Schmutzwasser über die öffentliche Kanalisation</t>
  </si>
  <si>
    <t>und Abwasserentsorgung über eine inländische Abwasserbehandlungsanlage außerhalb der öffentlichen</t>
  </si>
  <si>
    <t>Abwasserentsorgung oder an eine ausländische Abwasserbehandlungsanlage 2019</t>
  </si>
  <si>
    <r>
      <t>Regierungsbezirk</t>
    </r>
    <r>
      <rPr>
        <vertAlign val="superscript"/>
        <sz val="8"/>
        <rFont val="Arial"/>
        <family val="2"/>
      </rPr>
      <t>1)</t>
    </r>
  </si>
  <si>
    <t>Direkteinleitung</t>
  </si>
  <si>
    <t>ange-
schlossene
Einwohner</t>
  </si>
  <si>
    <t>ein-geleitetes
Schmutz-
wasser</t>
  </si>
  <si>
    <t>außerhalb der öffentlichen  Abwasserentsorgung oder ausländische Abwasserbehandlungsanlage</t>
  </si>
  <si>
    <t>eingeleitetes
Schmutz-
wasser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</si>
  <si>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Standort der Kanalisation.</t>
    </r>
  </si>
  <si>
    <t>3.1.5 Kanalisation und Jahresschmutzwassermenge in Bayern 2019 nach Flussgebietseinheiten</t>
  </si>
  <si>
    <r>
      <t>Kanalisation</t>
    </r>
    <r>
      <rPr>
        <vertAlign val="superscript"/>
        <sz val="8"/>
        <rFont val="Arial"/>
        <family val="2"/>
      </rPr>
      <t>1)</t>
    </r>
  </si>
  <si>
    <t>Jahresschmutzwassermenge</t>
  </si>
  <si>
    <t>Misch-wasser-kanäle</t>
  </si>
  <si>
    <t>in öffentlichen Abwasser-behandlungs-anlagen behandeltes Schmutz-wasser</t>
  </si>
  <si>
    <r>
      <t>in industriellen und auslän-dischen Abwasser-behandlungs-anlagen behandeltes
kommunales Schmutz-wasser</t>
    </r>
    <r>
      <rPr>
        <vertAlign val="superscript"/>
        <sz val="8"/>
        <rFont val="Arial"/>
        <family val="2"/>
      </rPr>
      <t>2)</t>
    </r>
  </si>
  <si>
    <r>
      <t>Direkteinlei-tung in die Oberfläche oder in den Untergrund</t>
    </r>
    <r>
      <rPr>
        <vertAlign val="superscript"/>
        <sz val="8"/>
        <rFont val="Arial"/>
        <family val="2"/>
      </rPr>
      <t>3)</t>
    </r>
  </si>
  <si>
    <t>Schmutz-wasser-kanäle</t>
  </si>
  <si>
    <t>Regen-wasser-kanäle</t>
  </si>
  <si>
    <t>Länge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</si>
  <si>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Betreibers der Kanalisation.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vorherige Behandlung.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eventuell auftretendes</t>
    </r>
  </si>
  <si>
    <t>Fremdwasser.</t>
  </si>
  <si>
    <t>noch 3.1.5 Kanalisation und Jahresschmutzwassermenge in Bayern 2019 nach Flussgebietseinheiten</t>
  </si>
  <si>
    <t>Saale / Obere Saale</t>
  </si>
  <si>
    <t>3.2.1 Abwasserbehandlungsanlagen in Bayern 2019</t>
  </si>
  <si>
    <t>nach Art der Bebauung, Ausbaugrößenklassen und Auslastung</t>
  </si>
  <si>
    <r>
      <t>Art der Abwasserbehandlungsanlagen
---------------------------------------
Ausbaugrößenklassen
von … bis unter … Einwohnerwerten
---------------------------------------
Auslastung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 … bis unter … %</t>
    </r>
  </si>
  <si>
    <t>Anlagen</t>
  </si>
  <si>
    <r>
      <t>Ausbau-größe</t>
    </r>
    <r>
      <rPr>
        <vertAlign val="superscript"/>
        <sz val="8"/>
        <rFont val="Arial"/>
        <family val="2"/>
      </rPr>
      <t>2)</t>
    </r>
  </si>
  <si>
    <r>
      <t>Ange-schlossene Einwohner-werte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(EW)</t>
    </r>
  </si>
  <si>
    <t>Jahresab-wasser-menge insgesamt</t>
  </si>
  <si>
    <r>
      <t>Einwohner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zum 30.06.2019</t>
    </r>
  </si>
  <si>
    <t>Einwohner-gleichwerte (EGW)</t>
  </si>
  <si>
    <t>Schmutz-wasser</t>
  </si>
  <si>
    <t>Fremd-wasser</t>
  </si>
  <si>
    <t>Nieder-schlags-wasser</t>
  </si>
  <si>
    <t>1000 EW</t>
  </si>
  <si>
    <t>1000 EGW</t>
  </si>
  <si>
    <t>Anlagen insgesamt</t>
  </si>
  <si>
    <t>nach Art der Behandlungsanlage</t>
  </si>
  <si>
    <t>Mechanische Anlagen</t>
  </si>
  <si>
    <t>Biologische Anlagen</t>
  </si>
  <si>
    <t xml:space="preserve">   dar. mit zusätzl. Verfahrensstufen</t>
  </si>
  <si>
    <t xml:space="preserve">   und zwar</t>
  </si>
  <si>
    <r>
      <t xml:space="preserve">          mit Nitrifikation</t>
    </r>
    <r>
      <rPr>
        <vertAlign val="superscript"/>
        <sz val="8"/>
        <rFont val="Arial"/>
        <family val="2"/>
      </rPr>
      <t>5)</t>
    </r>
  </si>
  <si>
    <r>
      <t xml:space="preserve">          mit Denifitrikation</t>
    </r>
    <r>
      <rPr>
        <vertAlign val="superscript"/>
        <sz val="8"/>
        <rFont val="Arial"/>
        <family val="2"/>
      </rPr>
      <t>5)</t>
    </r>
  </si>
  <si>
    <r>
      <t xml:space="preserve">          mit Phosphorelimination</t>
    </r>
    <r>
      <rPr>
        <vertAlign val="superscript"/>
        <sz val="8"/>
        <rFont val="Arial"/>
        <family val="2"/>
      </rPr>
      <t>5)</t>
    </r>
  </si>
  <si>
    <r>
      <t xml:space="preserve">          mit Filtration</t>
    </r>
    <r>
      <rPr>
        <vertAlign val="superscript"/>
        <sz val="8"/>
        <rFont val="Arial"/>
        <family val="2"/>
      </rPr>
      <t>5)</t>
    </r>
  </si>
  <si>
    <t xml:space="preserve">          mit Denitrifikation und </t>
  </si>
  <si>
    <r>
      <t xml:space="preserve">          Phosphorelimination </t>
    </r>
    <r>
      <rPr>
        <vertAlign val="superscript"/>
        <sz val="8"/>
        <rFont val="Arial"/>
        <family val="2"/>
      </rPr>
      <t>5)</t>
    </r>
  </si>
  <si>
    <t>nach Ausbaugrößenklassen in Einwohnerwerten</t>
  </si>
  <si>
    <t>unter 50</t>
  </si>
  <si>
    <t>100 000 oder mehr</t>
  </si>
  <si>
    <r>
      <t xml:space="preserve">nach Auslastung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Abwasserbehandlungsanlage in Prozent</t>
    </r>
  </si>
  <si>
    <t>150 oder mehr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</si>
  <si>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Verhältnis der angeschlossenen Einwohnerwerte zur Ausbaugröße. Eine durchschnittliche Auslastung von mehr als 85 % bedeutet im Allgemeinen eine</t>
    </r>
  </si>
  <si>
    <r>
      <t xml:space="preserve">Überlastung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Bemessungskapazität nach Genehmigungsbescheid.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Summe aus Anzahl der Einwohner und der</t>
    </r>
  </si>
  <si>
    <r>
      <t xml:space="preserve">Einwohnergleichwerte.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Einwohner am Ort ihrer allgemeinen bzw. Hauptwohnung.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Mehrfachnennungen möglich.</t>
    </r>
  </si>
  <si>
    <t>3.2.2 Auslastung und Abwasserkomponenten der Abwasserbehandlungsanlagen in Bayern 2019</t>
  </si>
  <si>
    <t>Regional-
schlüssel</t>
  </si>
  <si>
    <r>
      <t>Ausbaugröße</t>
    </r>
    <r>
      <rPr>
        <vertAlign val="superscript"/>
        <sz val="8"/>
        <rFont val="Arial"/>
        <family val="2"/>
      </rPr>
      <t>2)</t>
    </r>
  </si>
  <si>
    <t>an Abwasser-
behandlungs-
anlagen
angeschlossene Einwohnerwerte</t>
  </si>
  <si>
    <t xml:space="preserve">1) Die regionale Zurodnung erfolgt nach dem Standort der Abwassserbehandlungsanlage. - 2) Bemessungskapazität nach Genehmigungsbescheid. </t>
  </si>
  <si>
    <t>noch 3.2.2 Auslastung und Abwasserkomponenten der Abwasserbehandlungsanlagen in Bayern 2019</t>
  </si>
  <si>
    <t>Jahres-
abwassermenge
insgesamt
am Ablauf der
Anlage</t>
  </si>
  <si>
    <r>
      <t>Einwohner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zum
30.06.2019</t>
    </r>
  </si>
  <si>
    <t>Einwohner-
gleichwerte</t>
  </si>
  <si>
    <t>Schmutzwasser</t>
  </si>
  <si>
    <t>Niederschlags-
wasser</t>
  </si>
  <si>
    <t>-</t>
  </si>
  <si>
    <t>3) Einwohner am Ort ihrer alleinigen bzw. Hauptwohnung.</t>
  </si>
  <si>
    <t>3.2.3 Abwasserbehandlungsanlagen und Behandlung des Abwassers</t>
  </si>
  <si>
    <t xml:space="preserve">Regional-
schlüssel
</t>
  </si>
  <si>
    <t>Anlagen
insgesamt</t>
  </si>
  <si>
    <t>Jahres-
abwasser-
menge
insgesamt
am Ablauf 
der Anlage</t>
  </si>
  <si>
    <r>
      <t>ange-
schlossene
Einwohner-
werte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am
30.06.2019</t>
    </r>
  </si>
  <si>
    <t>Behandlung des Abwassers</t>
  </si>
  <si>
    <t>mechanische Behandlung</t>
  </si>
  <si>
    <t>behandeltes
Abwasser</t>
  </si>
  <si>
    <t>angeschlossene
Einwohnerwerte</t>
  </si>
  <si>
    <r>
      <t xml:space="preserve">  1)</t>
    </r>
    <r>
      <rPr>
        <sz val="8"/>
        <rFont val="Arial"/>
        <family val="2"/>
      </rPr>
      <t xml:space="preserve"> Regionale Zuordnung erfolgt jeweils nach dem Standort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Summe aus Anzahl der </t>
    </r>
  </si>
  <si>
    <t xml:space="preserve">      Einwohner und der Einwohnergleichwerte.</t>
  </si>
  <si>
    <t>in Bayern 2019 nach kreisfreien Städten und Landkreisen</t>
  </si>
  <si>
    <t xml:space="preserve"> biologische Behandlung mit
zusätzlichen Verfahrensstufen</t>
  </si>
  <si>
    <t xml:space="preserve"> biologische Behandlung ohne
zusätzliche Verfahrensstufen</t>
  </si>
  <si>
    <t>noch 3.2.3 Abwasserbehandlungsanlagen und Behandlung des Abwassers</t>
  </si>
  <si>
    <t>Neustadt a.d. Aisch-Bad Windsheim</t>
  </si>
  <si>
    <t>Weißenburg- Gunzenhausen</t>
  </si>
  <si>
    <t>Dillingen a. d. Donau</t>
  </si>
  <si>
    <t>Neu- Ulm</t>
  </si>
  <si>
    <t>Donau- Ries</t>
  </si>
  <si>
    <r>
      <t xml:space="preserve">  1)</t>
    </r>
    <r>
      <rPr>
        <sz val="8"/>
        <rFont val="Arial"/>
        <family val="2"/>
      </rPr>
      <t xml:space="preserve"> Regionale Zuordnung erfolgt jeweils nach dem Standort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Summe aus Anzahl der Einwohner und der Einwohnergleich-</t>
    </r>
  </si>
  <si>
    <t xml:space="preserve">      werte.</t>
  </si>
  <si>
    <t>3.2.4 Konzentration ausgewählter Parameter im Ablauf bayerischer Abwasserbehandlungsanlagen 2019</t>
  </si>
  <si>
    <t xml:space="preserve">                                                                                   Parameter
———————————————
Art der Abwasserbehandlungsanlagen
</t>
  </si>
  <si>
    <t>Jahres-abwasser-menge</t>
  </si>
  <si>
    <t>Anlagen ohne Messung der Konzentration im Ablauf der Anlage</t>
  </si>
  <si>
    <t>Anlagen mit Messung der Konzentration im Ablauf der Anlage</t>
  </si>
  <si>
    <t>Messung unter der Bestimmungsgrenzesgrenze</t>
  </si>
  <si>
    <t>Messung über der Bestimmungsgrenze</t>
  </si>
  <si>
    <t>Abwasser-menge</t>
  </si>
  <si>
    <t>Jahresfracht</t>
  </si>
  <si>
    <t>durch-   schnittliche Konzentration</t>
  </si>
  <si>
    <t>t</t>
  </si>
  <si>
    <t>mg / l</t>
  </si>
  <si>
    <t>Chemischer Sauerstoffgehalt (CSB)</t>
  </si>
  <si>
    <t>Biologische Anlagen, davon</t>
  </si>
  <si>
    <t xml:space="preserve">    ohne zusätzlichen Verfahrensstufen</t>
  </si>
  <si>
    <t xml:space="preserve">    mit zusätzlichen Verfahrensstufen</t>
  </si>
  <si>
    <t>darunter</t>
  </si>
  <si>
    <t>mit NitrifikationÉÒ</t>
  </si>
  <si>
    <t>mit DenitrifikationÉÒ</t>
  </si>
  <si>
    <t>mit PhosphorentfernungÉÒ</t>
  </si>
  <si>
    <t>mit Denitrifikation und</t>
  </si>
  <si>
    <t xml:space="preserve"> PhosphorentfernungÉÒ</t>
  </si>
  <si>
    <t>mit FiltrationÉÒ</t>
  </si>
  <si>
    <t>mit Desinfektion des AbwassersÉÒ</t>
  </si>
  <si>
    <r>
      <t>Phosphor gesamt (P</t>
    </r>
    <r>
      <rPr>
        <b/>
        <vertAlign val="subscript"/>
        <sz val="8"/>
        <rFont val="Arial"/>
        <family val="2"/>
      </rPr>
      <t>ges</t>
    </r>
    <r>
      <rPr>
        <b/>
        <sz val="8"/>
        <rFont val="Arial"/>
        <family val="2"/>
      </rPr>
      <t>)</t>
    </r>
  </si>
  <si>
    <r>
      <t xml:space="preserve">Stickstoff anorganisch (N </t>
    </r>
    <r>
      <rPr>
        <b/>
        <vertAlign val="subscript"/>
        <sz val="8"/>
        <rFont val="Arial"/>
        <family val="2"/>
      </rPr>
      <t>ges</t>
    </r>
    <r>
      <rPr>
        <b/>
        <sz val="8"/>
        <rFont val="Arial"/>
        <family val="2"/>
      </rPr>
      <t>)</t>
    </r>
  </si>
  <si>
    <r>
      <t xml:space="preserve">  1)</t>
    </r>
    <r>
      <rPr>
        <sz val="8"/>
        <rFont val="Arial"/>
        <family val="2"/>
      </rPr>
      <t xml:space="preserve"> Mehrfachnennungen möglich.</t>
    </r>
  </si>
  <si>
    <t xml:space="preserve">3.3.1 Klärschlammentsorgung und -verbleib aus der biologischen Abwasserbehandlung </t>
  </si>
  <si>
    <t>direkte Klärschlamm-entsorgung
insgesamt</t>
  </si>
  <si>
    <t>thermische Entsorgung</t>
  </si>
  <si>
    <t>stoffliche Verwertung</t>
  </si>
  <si>
    <r>
      <t>in der
 Landwirt-
schaft</t>
    </r>
    <r>
      <rPr>
        <vertAlign val="superscript"/>
        <sz val="8"/>
        <rFont val="Arial"/>
        <family val="2"/>
      </rPr>
      <t>1)</t>
    </r>
  </si>
  <si>
    <t>bei landschafts-
baulichen
Maßnahmen</t>
  </si>
  <si>
    <t>t Trockenmasse</t>
  </si>
  <si>
    <t>Rottal- Inn</t>
  </si>
  <si>
    <t>Amberg- Sulzbach</t>
  </si>
  <si>
    <t>Neustadt a. d. Waldnaab</t>
  </si>
  <si>
    <t xml:space="preserve">1) Nach Klärschlammverordnung (AbfKlärV).                                                                                           </t>
  </si>
  <si>
    <t>noch 3.3.1 Klärschlammentsorgung und -verbleib aus der biologischen Abwasserbehandlung</t>
  </si>
  <si>
    <t>Erlangen- Höchstadt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</si>
</sst>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@\ *."/>
    <numFmt numFmtId="165" formatCode="#,##0.0"/>
    <numFmt numFmtId="166" formatCode="#\ ##0"/>
    <numFmt numFmtId="167" formatCode="#\ ###\ ##0\ \ ;\-\ #\ ###\ ##0\ \ ;\–\ \ ;@"/>
    <numFmt numFmtId="168" formatCode="0\ \ "/>
    <numFmt numFmtId="169" formatCode="#\ ##0.0\ \ "/>
    <numFmt numFmtId="170" formatCode="0.0\ \ "/>
    <numFmt numFmtId="171" formatCode="#,##0.0\ \ "/>
    <numFmt numFmtId="172" formatCode="###\ ###\ ###\ "/>
    <numFmt numFmtId="173" formatCode="#\ ###\ ##0"/>
    <numFmt numFmtId="174" formatCode="0.0"/>
    <numFmt numFmtId="175" formatCode="#.0\ ###\ ##0\ \ ;\-\ #.0\ ###\ ##0\ \ ;\–\ \ ;@"/>
    <numFmt numFmtId="176" formatCode="#\ ###\ ###,\ 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6"/>
      <name val="Jahrbuch"/>
      <family val="2"/>
    </font>
    <font>
      <b/>
      <i/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vertAlign val="sub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Jahrbuch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9" fillId="0" borderId="0">
      <alignment vertical="center"/>
      <protection/>
    </xf>
    <xf numFmtId="172" fontId="2" fillId="0" borderId="0">
      <alignment horizontal="center" vertical="center"/>
      <protection/>
    </xf>
  </cellStyleXfs>
  <cellXfs count="5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6" fontId="2" fillId="0" borderId="0" xfId="0" applyNumberFormat="1" applyFont="1"/>
    <xf numFmtId="0" fontId="2" fillId="0" borderId="3" xfId="0" applyFont="1" applyBorder="1"/>
    <xf numFmtId="0" fontId="6" fillId="0" borderId="0" xfId="0" applyFont="1"/>
    <xf numFmtId="0" fontId="2" fillId="0" borderId="4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left"/>
    </xf>
    <xf numFmtId="169" fontId="2" fillId="0" borderId="0" xfId="0" applyNumberFormat="1" applyFont="1"/>
    <xf numFmtId="170" fontId="5" fillId="0" borderId="0" xfId="0" applyNumberFormat="1" applyFont="1"/>
    <xf numFmtId="164" fontId="4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166" fontId="2" fillId="0" borderId="0" xfId="0" applyNumberFormat="1" applyFont="1" applyFill="1" applyAlignment="1">
      <alignment horizontal="right"/>
    </xf>
    <xf numFmtId="0" fontId="5" fillId="0" borderId="0" xfId="0" applyFont="1" applyFill="1"/>
    <xf numFmtId="166" fontId="7" fillId="0" borderId="0" xfId="0" applyNumberFormat="1" applyFont="1" applyFill="1" applyAlignment="1">
      <alignment horizontal="right"/>
    </xf>
    <xf numFmtId="2" fontId="7" fillId="0" borderId="0" xfId="0" applyNumberFormat="1" applyFont="1" applyFill="1"/>
    <xf numFmtId="0" fontId="5" fillId="0" borderId="5" xfId="0" applyFont="1" applyFill="1" applyBorder="1"/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7" fontId="2" fillId="0" borderId="0" xfId="0" applyNumberFormat="1" applyFont="1" applyBorder="1"/>
    <xf numFmtId="167" fontId="2" fillId="0" borderId="0" xfId="0" applyNumberFormat="1" applyFont="1" applyFill="1" applyBorder="1"/>
    <xf numFmtId="167" fontId="3" fillId="0" borderId="0" xfId="0" applyNumberFormat="1" applyFont="1" applyFill="1" applyBorder="1"/>
    <xf numFmtId="0" fontId="0" fillId="0" borderId="0" xfId="0" applyFont="1" applyFill="1"/>
    <xf numFmtId="168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/>
    <xf numFmtId="169" fontId="2" fillId="0" borderId="0" xfId="0" applyNumberFormat="1" applyFont="1" applyFill="1"/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/>
    <xf numFmtId="170" fontId="5" fillId="0" borderId="0" xfId="0" applyNumberFormat="1" applyFont="1" applyFill="1"/>
    <xf numFmtId="0" fontId="0" fillId="0" borderId="0" xfId="0" applyFont="1" applyAlignment="1">
      <alignment vertical="center"/>
    </xf>
    <xf numFmtId="0" fontId="3" fillId="0" borderId="0" xfId="0" applyFont="1"/>
    <xf numFmtId="49" fontId="2" fillId="0" borderId="0" xfId="23" applyNumberFormat="1" applyFont="1" applyAlignment="1">
      <alignment vertical="center"/>
      <protection/>
    </xf>
    <xf numFmtId="166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7" fontId="3" fillId="0" borderId="0" xfId="0" applyNumberFormat="1" applyFont="1" applyBorder="1"/>
    <xf numFmtId="0" fontId="3" fillId="0" borderId="4" xfId="0" applyFont="1" applyBorder="1"/>
    <xf numFmtId="164" fontId="2" fillId="0" borderId="6" xfId="0" applyNumberFormat="1" applyFont="1" applyBorder="1" applyAlignment="1">
      <alignment horizontal="center"/>
    </xf>
    <xf numFmtId="167" fontId="2" fillId="0" borderId="6" xfId="0" applyNumberFormat="1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0" borderId="4" xfId="0" applyFont="1" applyBorder="1" applyAlignment="1">
      <alignment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6" xfId="0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 vertical="top"/>
    </xf>
    <xf numFmtId="167" fontId="7" fillId="0" borderId="0" xfId="0" applyNumberFormat="1" applyFont="1"/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167" fontId="2" fillId="0" borderId="0" xfId="0" applyNumberFormat="1" applyFont="1" quotePrefix="1"/>
    <xf numFmtId="0" fontId="0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167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/>
    </xf>
    <xf numFmtId="0" fontId="3" fillId="0" borderId="14" xfId="0" applyFont="1" applyBorder="1"/>
    <xf numFmtId="164" fontId="2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/>
    <xf numFmtId="16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/>
    <xf numFmtId="49" fontId="2" fillId="0" borderId="0" xfId="0" applyNumberFormat="1" applyFont="1"/>
    <xf numFmtId="164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/>
    <xf numFmtId="167" fontId="2" fillId="2" borderId="15" xfId="0" applyNumberFormat="1" applyFont="1" applyFill="1" applyBorder="1" applyAlignment="1">
      <alignment vertical="center" wrapText="1"/>
    </xf>
    <xf numFmtId="167" fontId="2" fillId="2" borderId="15" xfId="0" applyNumberFormat="1" applyFont="1" applyFill="1" applyBorder="1" applyAlignment="1">
      <alignment horizontal="right" vertical="center" wrapText="1"/>
    </xf>
    <xf numFmtId="167" fontId="2" fillId="0" borderId="15" xfId="0" applyNumberFormat="1" applyFont="1" applyBorder="1"/>
    <xf numFmtId="170" fontId="5" fillId="0" borderId="0" xfId="0" applyNumberFormat="1" applyFont="1" applyBorder="1"/>
    <xf numFmtId="175" fontId="2" fillId="0" borderId="0" xfId="0" applyNumberFormat="1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0" fontId="10" fillId="0" borderId="0" xfId="0" applyNumberFormat="1" applyFont="1" applyFill="1"/>
    <xf numFmtId="0" fontId="0" fillId="0" borderId="0" xfId="0" applyFont="1" applyFill="1" applyAlignment="1">
      <alignment/>
    </xf>
    <xf numFmtId="174" fontId="0" fillId="0" borderId="0" xfId="0" applyNumberFormat="1" applyFont="1"/>
    <xf numFmtId="164" fontId="2" fillId="0" borderId="7" xfId="0" applyNumberFormat="1" applyFont="1" applyBorder="1"/>
    <xf numFmtId="167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/>
    </xf>
    <xf numFmtId="170" fontId="5" fillId="0" borderId="0" xfId="0" applyNumberFormat="1" applyFont="1" applyFill="1" applyBorder="1"/>
    <xf numFmtId="170" fontId="10" fillId="0" borderId="0" xfId="0" applyNumberFormat="1" applyFont="1" applyFill="1" applyBorder="1"/>
    <xf numFmtId="167" fontId="7" fillId="0" borderId="0" xfId="0" applyNumberFormat="1" applyFont="1" applyFill="1" applyBorder="1"/>
    <xf numFmtId="168" fontId="2" fillId="0" borderId="0" xfId="0" applyNumberFormat="1" applyFont="1" applyAlignment="1">
      <alignment horizontal="right"/>
    </xf>
    <xf numFmtId="170" fontId="10" fillId="0" borderId="0" xfId="0" applyNumberFormat="1" applyFont="1"/>
    <xf numFmtId="167" fontId="3" fillId="0" borderId="0" xfId="0" applyNumberFormat="1" applyFont="1"/>
    <xf numFmtId="167" fontId="5" fillId="0" borderId="0" xfId="0" applyNumberFormat="1" applyFont="1" applyBorder="1"/>
    <xf numFmtId="167" fontId="7" fillId="0" borderId="0" xfId="0" applyNumberFormat="1" applyFont="1" applyBorder="1"/>
    <xf numFmtId="167" fontId="2" fillId="0" borderId="6" xfId="0" applyNumberFormat="1" applyFont="1" applyBorder="1"/>
    <xf numFmtId="167" fontId="3" fillId="0" borderId="6" xfId="0" applyNumberFormat="1" applyFont="1" applyBorder="1"/>
    <xf numFmtId="171" fontId="5" fillId="0" borderId="0" xfId="0" applyNumberFormat="1" applyFont="1" applyFill="1" applyAlignment="1">
      <alignment horizontal="right"/>
    </xf>
    <xf numFmtId="171" fontId="10" fillId="0" borderId="0" xfId="0" applyNumberFormat="1" applyFont="1" applyFill="1" applyAlignment="1">
      <alignment horizontal="right"/>
    </xf>
    <xf numFmtId="167" fontId="7" fillId="0" borderId="6" xfId="0" applyNumberFormat="1" applyFont="1" applyBorder="1"/>
    <xf numFmtId="167" fontId="7" fillId="0" borderId="0" xfId="0" applyNumberFormat="1" applyFont="1" applyBorder="1" applyAlignment="1">
      <alignment horizontal="right"/>
    </xf>
    <xf numFmtId="167" fontId="3" fillId="0" borderId="6" xfId="0" applyNumberFormat="1" applyFont="1" applyFill="1" applyBorder="1"/>
    <xf numFmtId="167" fontId="3" fillId="0" borderId="0" xfId="0" applyNumberFormat="1" applyFont="1" quotePrefix="1"/>
    <xf numFmtId="0" fontId="0" fillId="0" borderId="7" xfId="0" applyFont="1" applyBorder="1"/>
    <xf numFmtId="0" fontId="7" fillId="0" borderId="7" xfId="0" applyFont="1" applyBorder="1"/>
    <xf numFmtId="0" fontId="7" fillId="0" borderId="0" xfId="0" applyFont="1" applyBorder="1"/>
    <xf numFmtId="0" fontId="1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19" fillId="0" borderId="0" xfId="0" applyFont="1"/>
    <xf numFmtId="0" fontId="0" fillId="3" borderId="0" xfId="22" applyFont="1" applyFill="1">
      <alignment/>
      <protection/>
    </xf>
    <xf numFmtId="0" fontId="19" fillId="3" borderId="0" xfId="22" applyFont="1" applyFill="1">
      <alignment/>
      <protection/>
    </xf>
    <xf numFmtId="0" fontId="2" fillId="3" borderId="1" xfId="22" applyFont="1" applyFill="1" applyBorder="1" applyAlignment="1">
      <alignment horizontal="center" vertical="center"/>
      <protection/>
    </xf>
    <xf numFmtId="0" fontId="2" fillId="3" borderId="5" xfId="22" applyFont="1" applyFill="1" applyBorder="1">
      <alignment/>
      <protection/>
    </xf>
    <xf numFmtId="0" fontId="2" fillId="3" borderId="14" xfId="22" applyFont="1" applyFill="1" applyBorder="1">
      <alignment/>
      <protection/>
    </xf>
    <xf numFmtId="0" fontId="2" fillId="3" borderId="0" xfId="22" applyFont="1" applyFill="1" applyBorder="1">
      <alignment/>
      <protection/>
    </xf>
    <xf numFmtId="0" fontId="2" fillId="3" borderId="0" xfId="22" applyFont="1" applyFill="1">
      <alignment/>
      <protection/>
    </xf>
    <xf numFmtId="0" fontId="2" fillId="3" borderId="0" xfId="22" applyFont="1" applyFill="1" applyBorder="1" applyAlignment="1">
      <alignment horizontal="right" vertical="center"/>
      <protection/>
    </xf>
    <xf numFmtId="0" fontId="2" fillId="3" borderId="7" xfId="22" applyFont="1" applyFill="1" applyBorder="1" applyAlignment="1">
      <alignment horizontal="right"/>
      <protection/>
    </xf>
    <xf numFmtId="0" fontId="2" fillId="3" borderId="0" xfId="22" applyFont="1" applyFill="1" applyBorder="1" applyAlignment="1">
      <alignment horizontal="right"/>
      <protection/>
    </xf>
    <xf numFmtId="173" fontId="2" fillId="3" borderId="0" xfId="22" applyNumberFormat="1" applyFont="1" applyFill="1" applyAlignment="1">
      <alignment horizontal="right" vertical="center" wrapText="1"/>
      <protection/>
    </xf>
    <xf numFmtId="0" fontId="2" fillId="3" borderId="0" xfId="22" applyFont="1" applyFill="1" applyAlignment="1">
      <alignment horizontal="right"/>
      <protection/>
    </xf>
    <xf numFmtId="0" fontId="2" fillId="3" borderId="0" xfId="22" applyFont="1" applyFill="1" applyBorder="1" applyAlignment="1">
      <alignment vertical="center"/>
      <protection/>
    </xf>
    <xf numFmtId="0" fontId="2" fillId="3" borderId="7" xfId="22" applyFont="1" applyFill="1" applyBorder="1">
      <alignment/>
      <protection/>
    </xf>
    <xf numFmtId="0" fontId="3" fillId="3" borderId="0" xfId="22" applyFont="1" applyFill="1" applyBorder="1" applyAlignment="1">
      <alignment horizontal="right" vertical="center"/>
      <protection/>
    </xf>
    <xf numFmtId="0" fontId="3" fillId="3" borderId="7" xfId="22" applyFont="1" applyFill="1" applyBorder="1" applyAlignment="1">
      <alignment horizontal="right"/>
      <protection/>
    </xf>
    <xf numFmtId="0" fontId="3" fillId="3" borderId="0" xfId="22" applyFont="1" applyFill="1" applyBorder="1" applyAlignment="1">
      <alignment horizontal="right"/>
      <protection/>
    </xf>
    <xf numFmtId="173" fontId="3" fillId="3" borderId="0" xfId="22" applyNumberFormat="1" applyFont="1" applyFill="1" applyAlignment="1">
      <alignment horizontal="right" vertical="center" wrapText="1"/>
      <protection/>
    </xf>
    <xf numFmtId="0" fontId="3" fillId="3" borderId="0" xfId="22" applyFont="1" applyFill="1">
      <alignment/>
      <protection/>
    </xf>
    <xf numFmtId="0" fontId="2" fillId="3" borderId="6" xfId="22" applyFont="1" applyFill="1" applyBorder="1">
      <alignment/>
      <protection/>
    </xf>
    <xf numFmtId="0" fontId="2" fillId="3" borderId="0" xfId="22" applyFont="1" applyFill="1" applyAlignment="1" quotePrefix="1">
      <alignment horizontal="right"/>
      <protection/>
    </xf>
    <xf numFmtId="0" fontId="2" fillId="0" borderId="0" xfId="22" applyFont="1">
      <alignment/>
      <protection/>
    </xf>
    <xf numFmtId="0" fontId="20" fillId="0" borderId="13" xfId="22" applyFont="1" applyBorder="1" applyAlignment="1" quotePrefix="1">
      <alignment horizontal="center"/>
      <protection/>
    </xf>
    <xf numFmtId="0" fontId="21" fillId="0" borderId="1" xfId="22" applyFont="1" applyBorder="1" applyAlignment="1">
      <alignment horizontal="center" vertical="center" wrapText="1"/>
      <protection/>
    </xf>
    <xf numFmtId="0" fontId="21" fillId="0" borderId="2" xfId="22" applyFont="1" applyBorder="1" applyAlignment="1">
      <alignment horizontal="center" vertical="center" wrapText="1"/>
      <protection/>
    </xf>
    <xf numFmtId="0" fontId="21" fillId="0" borderId="5" xfId="22" applyFont="1" applyBorder="1" applyAlignment="1">
      <alignment horizontal="center" vertical="center" wrapText="1"/>
      <protection/>
    </xf>
    <xf numFmtId="0" fontId="18" fillId="0" borderId="0" xfId="22" applyFont="1">
      <alignment/>
      <protection/>
    </xf>
    <xf numFmtId="0" fontId="21" fillId="0" borderId="4" xfId="22" applyFont="1" applyBorder="1">
      <alignment/>
      <protection/>
    </xf>
    <xf numFmtId="0" fontId="21" fillId="0" borderId="0" xfId="22" applyFont="1">
      <alignment/>
      <protection/>
    </xf>
    <xf numFmtId="173" fontId="21" fillId="3" borderId="0" xfId="22" applyNumberFormat="1" applyFont="1" applyFill="1" applyAlignment="1">
      <alignment horizontal="right" vertical="center" wrapText="1"/>
      <protection/>
    </xf>
    <xf numFmtId="0" fontId="21" fillId="3" borderId="0" xfId="22" applyFont="1" applyFill="1" applyBorder="1" applyAlignment="1">
      <alignment horizontal="right"/>
      <protection/>
    </xf>
    <xf numFmtId="0" fontId="21" fillId="3" borderId="0" xfId="22" applyFont="1" applyFill="1" applyAlignment="1">
      <alignment horizontal="right"/>
      <protection/>
    </xf>
    <xf numFmtId="0" fontId="18" fillId="0" borderId="7" xfId="22" applyFont="1" applyBorder="1">
      <alignment/>
      <protection/>
    </xf>
    <xf numFmtId="0" fontId="21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2" fillId="0" borderId="0" xfId="22" applyFont="1" applyBorder="1" applyAlignment="1">
      <alignment horizontal="right"/>
      <protection/>
    </xf>
    <xf numFmtId="173" fontId="23" fillId="3" borderId="0" xfId="22" applyNumberFormat="1" applyFont="1" applyFill="1" applyAlignment="1">
      <alignment horizontal="right" vertical="center" wrapText="1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left" vertical="center"/>
      <protection/>
    </xf>
    <xf numFmtId="0" fontId="0" fillId="0" borderId="0" xfId="22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0" fillId="0" borderId="0" xfId="0" applyFont="1" applyAlignment="1" quotePrefix="1">
      <alignment/>
    </xf>
    <xf numFmtId="0" fontId="0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14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164" fontId="2" fillId="3" borderId="0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173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/>
    </xf>
    <xf numFmtId="173" fontId="3" fillId="3" borderId="0" xfId="0" applyNumberFormat="1" applyFont="1" applyFill="1" applyAlignment="1">
      <alignment horizontal="right" vertical="center" wrapText="1"/>
    </xf>
    <xf numFmtId="0" fontId="2" fillId="3" borderId="13" xfId="0" applyFont="1" applyFill="1" applyBorder="1"/>
    <xf numFmtId="0" fontId="19" fillId="0" borderId="0" xfId="22" applyFont="1">
      <alignment/>
      <protection/>
    </xf>
    <xf numFmtId="173" fontId="2" fillId="0" borderId="0" xfId="22" applyNumberFormat="1" applyFont="1">
      <alignment/>
      <protection/>
    </xf>
    <xf numFmtId="0" fontId="2" fillId="0" borderId="0" xfId="22" applyFont="1" applyAlignment="1">
      <alignment/>
      <protection/>
    </xf>
    <xf numFmtId="173" fontId="2" fillId="0" borderId="0" xfId="0" applyNumberFormat="1" applyFont="1" applyFill="1" applyAlignment="1">
      <alignment horizontal="righ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" fillId="3" borderId="7" xfId="0" applyFont="1" applyFill="1" applyBorder="1"/>
    <xf numFmtId="0" fontId="7" fillId="3" borderId="0" xfId="0" applyFont="1" applyFill="1" applyAlignment="1">
      <alignment horizontal="right"/>
    </xf>
    <xf numFmtId="0" fontId="15" fillId="3" borderId="7" xfId="0" applyFont="1" applyFill="1" applyBorder="1" applyAlignment="1">
      <alignment horizontal="right"/>
    </xf>
    <xf numFmtId="173" fontId="7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173" fontId="2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19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Border="1"/>
    <xf numFmtId="0" fontId="19" fillId="0" borderId="0" xfId="0" applyFont="1" applyFill="1"/>
    <xf numFmtId="173" fontId="2" fillId="0" borderId="0" xfId="0" applyNumberFormat="1" applyFont="1" applyFill="1"/>
    <xf numFmtId="0" fontId="19" fillId="3" borderId="13" xfId="0" applyFont="1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3" borderId="4" xfId="0" applyFont="1" applyFill="1" applyBorder="1"/>
    <xf numFmtId="164" fontId="2" fillId="3" borderId="6" xfId="0" applyNumberFormat="1" applyFont="1" applyFill="1" applyBorder="1" applyAlignment="1">
      <alignment horizontal="center" vertical="center"/>
    </xf>
    <xf numFmtId="173" fontId="2" fillId="3" borderId="6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173" fontId="3" fillId="3" borderId="6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vertical="center"/>
    </xf>
    <xf numFmtId="173" fontId="3" fillId="3" borderId="6" xfId="0" applyNumberFormat="1" applyFont="1" applyFill="1" applyBorder="1"/>
    <xf numFmtId="173" fontId="3" fillId="3" borderId="0" xfId="0" applyNumberFormat="1" applyFont="1" applyFill="1"/>
    <xf numFmtId="0" fontId="2" fillId="3" borderId="6" xfId="0" applyFont="1" applyFill="1" applyBorder="1"/>
    <xf numFmtId="173" fontId="2" fillId="3" borderId="0" xfId="0" applyNumberFormat="1" applyFont="1" applyFill="1"/>
    <xf numFmtId="0" fontId="2" fillId="3" borderId="13" xfId="0" applyFont="1" applyFill="1" applyBorder="1" applyAlignment="1">
      <alignment vertical="center"/>
    </xf>
    <xf numFmtId="0" fontId="19" fillId="3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173" fontId="7" fillId="3" borderId="6" xfId="0" applyNumberFormat="1" applyFont="1" applyFill="1" applyBorder="1"/>
    <xf numFmtId="173" fontId="7" fillId="3" borderId="0" xfId="0" applyNumberFormat="1" applyFont="1" applyFill="1"/>
    <xf numFmtId="0" fontId="1" fillId="0" borderId="0" xfId="22" applyFont="1" applyAlignment="1">
      <alignment/>
      <protection/>
    </xf>
    <xf numFmtId="0" fontId="0" fillId="0" borderId="0" xfId="22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3" fillId="0" borderId="4" xfId="22" applyFont="1" applyBorder="1">
      <alignment/>
      <protection/>
    </xf>
    <xf numFmtId="0" fontId="3" fillId="0" borderId="14" xfId="22" applyFont="1" applyBorder="1">
      <alignment/>
      <protection/>
    </xf>
    <xf numFmtId="172" fontId="2" fillId="0" borderId="0" xfId="24" applyFont="1" applyBorder="1" applyAlignment="1">
      <alignment horizontal="center" vertical="center"/>
      <protection/>
    </xf>
    <xf numFmtId="164" fontId="2" fillId="0" borderId="6" xfId="22" applyNumberFormat="1" applyFont="1" applyBorder="1" applyAlignment="1">
      <alignment horizontal="center"/>
      <protection/>
    </xf>
    <xf numFmtId="164" fontId="2" fillId="0" borderId="7" xfId="22" applyNumberFormat="1" applyFont="1" applyBorder="1" applyAlignment="1">
      <alignment horizontal="center"/>
      <protection/>
    </xf>
    <xf numFmtId="167" fontId="2" fillId="0" borderId="0" xfId="22" applyNumberFormat="1" applyFont="1" applyBorder="1">
      <alignment/>
      <protection/>
    </xf>
    <xf numFmtId="0" fontId="3" fillId="0" borderId="6" xfId="22" applyFont="1" applyBorder="1">
      <alignment/>
      <protection/>
    </xf>
    <xf numFmtId="0" fontId="3" fillId="0" borderId="7" xfId="22" applyFont="1" applyBorder="1">
      <alignment/>
      <protection/>
    </xf>
    <xf numFmtId="167" fontId="2" fillId="0" borderId="0" xfId="22" applyNumberFormat="1" applyFont="1" applyFill="1" applyBorder="1">
      <alignment/>
      <protection/>
    </xf>
    <xf numFmtId="0" fontId="3" fillId="0" borderId="0" xfId="22" applyFont="1" applyAlignment="1">
      <alignment horizontal="center"/>
      <protection/>
    </xf>
    <xf numFmtId="0" fontId="3" fillId="0" borderId="6" xfId="22" applyFont="1" applyBorder="1" applyAlignment="1">
      <alignment horizontal="right"/>
      <protection/>
    </xf>
    <xf numFmtId="0" fontId="3" fillId="0" borderId="7" xfId="22" applyFont="1" applyBorder="1" applyAlignment="1">
      <alignment horizontal="right"/>
      <protection/>
    </xf>
    <xf numFmtId="167" fontId="3" fillId="0" borderId="0" xfId="22" applyNumberFormat="1" applyFont="1" applyBorder="1">
      <alignment/>
      <protection/>
    </xf>
    <xf numFmtId="0" fontId="2" fillId="0" borderId="6" xfId="22" applyFont="1" applyBorder="1">
      <alignment/>
      <protection/>
    </xf>
    <xf numFmtId="0" fontId="2" fillId="0" borderId="7" xfId="22" applyFont="1" applyBorder="1">
      <alignment/>
      <protection/>
    </xf>
    <xf numFmtId="167" fontId="2" fillId="0" borderId="0" xfId="22" applyNumberFormat="1" applyFont="1" applyBorder="1" applyAlignment="1">
      <alignment horizontal="right"/>
      <protection/>
    </xf>
    <xf numFmtId="0" fontId="6" fillId="0" borderId="0" xfId="22" applyFont="1">
      <alignment/>
      <protection/>
    </xf>
    <xf numFmtId="0" fontId="19" fillId="0" borderId="0" xfId="22" applyFont="1" applyFill="1">
      <alignment/>
      <protection/>
    </xf>
    <xf numFmtId="0" fontId="2" fillId="0" borderId="8" xfId="22" applyFont="1" applyBorder="1" applyAlignment="1">
      <alignment horizontal="center" vertical="center" wrapText="1"/>
      <protection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1" xfId="22" applyFont="1" applyFill="1" applyBorder="1" applyAlignment="1">
      <alignment horizontal="center" vertical="center" wrapText="1"/>
      <protection/>
    </xf>
    <xf numFmtId="172" fontId="2" fillId="0" borderId="5" xfId="24" applyFont="1" applyFill="1" applyBorder="1" applyAlignment="1">
      <alignment horizontal="center" vertical="center"/>
      <protection/>
    </xf>
    <xf numFmtId="0" fontId="2" fillId="0" borderId="4" xfId="22" applyFont="1" applyBorder="1" applyAlignment="1">
      <alignment horizontal="center" vertical="center"/>
      <protection/>
    </xf>
    <xf numFmtId="0" fontId="2" fillId="0" borderId="6" xfId="22" applyFont="1" applyBorder="1" applyAlignment="1">
      <alignment horizontal="center"/>
      <protection/>
    </xf>
    <xf numFmtId="0" fontId="2" fillId="0" borderId="0" xfId="22" applyFont="1" applyFill="1">
      <alignment/>
      <protection/>
    </xf>
    <xf numFmtId="167" fontId="3" fillId="0" borderId="0" xfId="22" applyNumberFormat="1" applyFont="1" applyFill="1" applyBorder="1">
      <alignment/>
      <protection/>
    </xf>
    <xf numFmtId="0" fontId="3" fillId="0" borderId="6" xfId="22" applyFont="1" applyBorder="1" applyAlignment="1">
      <alignment horizontal="center"/>
      <protection/>
    </xf>
    <xf numFmtId="0" fontId="3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6" xfId="22" applyFont="1" applyBorder="1" applyAlignment="1">
      <alignment horizontal="center" vertical="center"/>
      <protection/>
    </xf>
    <xf numFmtId="167" fontId="7" fillId="0" borderId="0" xfId="22" applyNumberFormat="1" applyFont="1" applyBorder="1">
      <alignment/>
      <protection/>
    </xf>
    <xf numFmtId="167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center"/>
      <protection/>
    </xf>
    <xf numFmtId="0" fontId="19" fillId="0" borderId="7" xfId="0" applyFont="1" applyBorder="1"/>
    <xf numFmtId="0" fontId="19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/>
    <xf numFmtId="0" fontId="2" fillId="0" borderId="0" xfId="0" applyNumberFormat="1" applyFont="1" applyBorder="1"/>
    <xf numFmtId="0" fontId="3" fillId="0" borderId="16" xfId="0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164" fontId="4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3" borderId="10" xfId="22" applyFont="1" applyFill="1" applyBorder="1" applyAlignment="1">
      <alignment horizontal="center" vertical="center"/>
      <protection/>
    </xf>
    <xf numFmtId="0" fontId="2" fillId="3" borderId="12" xfId="22" applyFont="1" applyFill="1" applyBorder="1" applyAlignment="1">
      <alignment horizontal="center" vertical="center"/>
      <protection/>
    </xf>
    <xf numFmtId="0" fontId="2" fillId="3" borderId="1" xfId="22" applyFont="1" applyFill="1" applyBorder="1" applyAlignment="1">
      <alignment horizontal="center" vertical="center" wrapText="1"/>
      <protection/>
    </xf>
    <xf numFmtId="0" fontId="2" fillId="3" borderId="1" xfId="22" applyFont="1" applyFill="1" applyBorder="1" applyAlignment="1">
      <alignment horizontal="center" vertical="center"/>
      <protection/>
    </xf>
    <xf numFmtId="0" fontId="1" fillId="3" borderId="0" xfId="22" applyFont="1" applyFill="1" applyAlignment="1">
      <alignment horizontal="center"/>
      <protection/>
    </xf>
    <xf numFmtId="0" fontId="0" fillId="3" borderId="0" xfId="22" applyFont="1" applyFill="1" applyAlignment="1" quotePrefix="1">
      <alignment horizontal="center"/>
      <protection/>
    </xf>
    <xf numFmtId="0" fontId="2" fillId="3" borderId="5" xfId="22" applyFont="1" applyFill="1" applyBorder="1" applyAlignment="1">
      <alignment horizontal="center" vertical="center" wrapText="1"/>
      <protection/>
    </xf>
    <xf numFmtId="0" fontId="2" fillId="3" borderId="14" xfId="22" applyFont="1" applyFill="1" applyBorder="1" applyAlignment="1">
      <alignment horizontal="center" vertical="center" wrapText="1"/>
      <protection/>
    </xf>
    <xf numFmtId="0" fontId="2" fillId="3" borderId="0" xfId="22" applyFont="1" applyFill="1" applyBorder="1" applyAlignment="1">
      <alignment horizontal="center" vertical="center" wrapText="1"/>
      <protection/>
    </xf>
    <xf numFmtId="0" fontId="2" fillId="3" borderId="7" xfId="22" applyFont="1" applyFill="1" applyBorder="1" applyAlignment="1">
      <alignment horizontal="center" vertical="center" wrapText="1"/>
      <protection/>
    </xf>
    <xf numFmtId="0" fontId="2" fillId="3" borderId="13" xfId="22" applyFont="1" applyFill="1" applyBorder="1" applyAlignment="1">
      <alignment horizontal="center" vertical="center" wrapText="1"/>
      <protection/>
    </xf>
    <xf numFmtId="0" fontId="2" fillId="3" borderId="12" xfId="22" applyFont="1" applyFill="1" applyBorder="1" applyAlignment="1">
      <alignment horizontal="center" vertical="center" wrapText="1"/>
      <protection/>
    </xf>
    <xf numFmtId="0" fontId="2" fillId="3" borderId="4" xfId="22" applyFont="1" applyFill="1" applyBorder="1" applyAlignment="1">
      <alignment horizontal="center" vertical="center" wrapText="1"/>
      <protection/>
    </xf>
    <xf numFmtId="0" fontId="2" fillId="3" borderId="6" xfId="22" applyFont="1" applyFill="1" applyBorder="1" applyAlignment="1">
      <alignment horizontal="center" vertical="center" wrapText="1"/>
      <protection/>
    </xf>
    <xf numFmtId="0" fontId="21" fillId="0" borderId="4" xfId="22" applyFont="1" applyBorder="1" applyAlignment="1">
      <alignment horizontal="center" vertical="center" wrapText="1"/>
      <protection/>
    </xf>
    <xf numFmtId="0" fontId="18" fillId="0" borderId="14" xfId="22" applyFont="1" applyBorder="1" applyAlignment="1">
      <alignment horizontal="center" vertical="center" wrapText="1"/>
      <protection/>
    </xf>
    <xf numFmtId="0" fontId="18" fillId="0" borderId="6" xfId="22" applyFont="1" applyBorder="1" applyAlignment="1">
      <alignment horizontal="center" vertical="center" wrapText="1"/>
      <protection/>
    </xf>
    <xf numFmtId="0" fontId="18" fillId="0" borderId="7" xfId="22" applyFont="1" applyBorder="1" applyAlignment="1">
      <alignment horizontal="center" vertical="center" wrapText="1"/>
      <protection/>
    </xf>
    <xf numFmtId="0" fontId="18" fillId="0" borderId="10" xfId="22" applyFont="1" applyBorder="1" applyAlignment="1">
      <alignment horizontal="center" vertical="center" wrapText="1"/>
      <protection/>
    </xf>
    <xf numFmtId="0" fontId="18" fillId="0" borderId="12" xfId="22" applyFont="1" applyBorder="1" applyAlignment="1">
      <alignment horizontal="center" vertical="center" wrapText="1"/>
      <protection/>
    </xf>
    <xf numFmtId="164" fontId="24" fillId="0" borderId="0" xfId="22" applyNumberFormat="1" applyFont="1" applyBorder="1" applyAlignment="1">
      <alignment horizontal="center"/>
      <protection/>
    </xf>
    <xf numFmtId="0" fontId="18" fillId="0" borderId="0" xfId="22" applyFont="1" applyAlignment="1">
      <alignment/>
      <protection/>
    </xf>
    <xf numFmtId="0" fontId="18" fillId="0" borderId="7" xfId="22" applyFont="1" applyBorder="1" applyAlignment="1">
      <alignment/>
      <protection/>
    </xf>
    <xf numFmtId="164" fontId="21" fillId="0" borderId="0" xfId="22" applyNumberFormat="1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25" fillId="0" borderId="0" xfId="22" applyFont="1" applyAlignment="1">
      <alignment horizontal="center"/>
      <protection/>
    </xf>
    <xf numFmtId="0" fontId="20" fillId="0" borderId="0" xfId="22" applyFont="1" applyBorder="1" applyAlignment="1" quotePrefix="1">
      <alignment horizontal="center"/>
      <protection/>
    </xf>
    <xf numFmtId="0" fontId="21" fillId="0" borderId="5" xfId="22" applyFont="1" applyBorder="1" applyAlignment="1">
      <alignment horizontal="center" vertical="center" wrapText="1"/>
      <protection/>
    </xf>
    <xf numFmtId="0" fontId="18" fillId="0" borderId="5" xfId="22" applyFont="1" applyBorder="1" applyAlignment="1">
      <alignment/>
      <protection/>
    </xf>
    <xf numFmtId="0" fontId="18" fillId="0" borderId="14" xfId="22" applyFont="1" applyBorder="1" applyAlignment="1">
      <alignment/>
      <protection/>
    </xf>
    <xf numFmtId="0" fontId="18" fillId="0" borderId="0" xfId="22" applyFont="1" applyBorder="1" applyAlignment="1">
      <alignment/>
      <protection/>
    </xf>
    <xf numFmtId="0" fontId="18" fillId="0" borderId="13" xfId="22" applyFont="1" applyBorder="1" applyAlignment="1">
      <alignment/>
      <protection/>
    </xf>
    <xf numFmtId="0" fontId="18" fillId="0" borderId="12" xfId="22" applyFont="1" applyBorder="1" applyAlignment="1">
      <alignment/>
      <protection/>
    </xf>
    <xf numFmtId="0" fontId="21" fillId="0" borderId="14" xfId="22" applyFont="1" applyBorder="1" applyAlignment="1">
      <alignment horizontal="center" vertical="center" wrapText="1"/>
      <protection/>
    </xf>
    <xf numFmtId="0" fontId="21" fillId="0" borderId="6" xfId="22" applyFont="1" applyBorder="1" applyAlignment="1">
      <alignment horizontal="center" vertical="center" wrapText="1"/>
      <protection/>
    </xf>
    <xf numFmtId="0" fontId="21" fillId="0" borderId="7" xfId="22" applyFont="1" applyBorder="1" applyAlignment="1">
      <alignment horizontal="center" vertical="center" wrapText="1"/>
      <protection/>
    </xf>
    <xf numFmtId="0" fontId="21" fillId="0" borderId="10" xfId="22" applyFont="1" applyBorder="1" applyAlignment="1">
      <alignment horizontal="center" vertical="center" wrapText="1"/>
      <protection/>
    </xf>
    <xf numFmtId="0" fontId="21" fillId="0" borderId="12" xfId="22" applyFont="1" applyBorder="1" applyAlignment="1">
      <alignment horizontal="center" vertical="center" wrapText="1"/>
      <protection/>
    </xf>
    <xf numFmtId="0" fontId="1" fillId="3" borderId="0" xfId="0" applyFont="1" applyFill="1" applyAlignment="1">
      <alignment horizontal="center" wrapText="1"/>
    </xf>
    <xf numFmtId="0" fontId="0" fillId="3" borderId="0" xfId="0" applyFont="1" applyFill="1" applyAlignment="1" quotePrefix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73" fontId="3" fillId="0" borderId="0" xfId="0" applyNumberFormat="1" applyFont="1" applyFill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3" fontId="2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6" fillId="0" borderId="0" xfId="22" applyFont="1" applyAlignment="1">
      <alignment horizontal="right"/>
      <protection/>
    </xf>
    <xf numFmtId="0" fontId="2" fillId="0" borderId="14" xfId="22" applyFont="1" applyBorder="1" applyAlignment="1">
      <alignment horizontal="center" vertical="center" wrapText="1"/>
      <protection/>
    </xf>
    <xf numFmtId="0" fontId="2" fillId="0" borderId="12" xfId="22" applyFont="1" applyBorder="1" applyAlignment="1">
      <alignment horizontal="center" vertical="center" wrapText="1"/>
      <protection/>
    </xf>
    <xf numFmtId="0" fontId="2" fillId="0" borderId="16" xfId="22" applyFont="1" applyBorder="1" applyAlignment="1">
      <alignment horizontal="center" vertical="center" wrapText="1"/>
      <protection/>
    </xf>
    <xf numFmtId="0" fontId="2" fillId="0" borderId="9" xfId="22" applyFont="1" applyBorder="1" applyAlignment="1">
      <alignment horizontal="center" vertical="center" wrapText="1"/>
      <protection/>
    </xf>
    <xf numFmtId="0" fontId="2" fillId="0" borderId="16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horizontal="center" vertical="center" wrapText="1"/>
      <protection/>
    </xf>
    <xf numFmtId="0" fontId="1" fillId="0" borderId="0" xfId="22" applyFont="1" applyAlignment="1">
      <alignment horizontal="left"/>
      <protection/>
    </xf>
    <xf numFmtId="0" fontId="2" fillId="0" borderId="11" xfId="22" applyFont="1" applyBorder="1" applyAlignment="1">
      <alignment horizontal="center" vertical="center" wrapText="1"/>
      <protection/>
    </xf>
    <xf numFmtId="0" fontId="2" fillId="0" borderId="8" xfId="22" applyFont="1" applyBorder="1" applyAlignment="1">
      <alignment horizontal="center" vertical="center" wrapText="1"/>
      <protection/>
    </xf>
    <xf numFmtId="0" fontId="2" fillId="0" borderId="4" xfId="22" applyFont="1" applyBorder="1" applyAlignment="1">
      <alignment horizontal="center" vertical="center" wrapText="1"/>
      <protection/>
    </xf>
    <xf numFmtId="0" fontId="2" fillId="0" borderId="6" xfId="22" applyFont="1" applyBorder="1" applyAlignment="1">
      <alignment horizontal="center" vertical="center" wrapText="1"/>
      <protection/>
    </xf>
    <xf numFmtId="0" fontId="2" fillId="0" borderId="10" xfId="22" applyFont="1" applyBorder="1" applyAlignment="1">
      <alignment horizontal="center" vertical="center" wrapText="1"/>
      <protection/>
    </xf>
    <xf numFmtId="0" fontId="2" fillId="0" borderId="5" xfId="22" applyFont="1" applyBorder="1" applyAlignment="1">
      <alignment horizontal="center" vertical="center" wrapText="1"/>
      <protection/>
    </xf>
    <xf numFmtId="0" fontId="2" fillId="0" borderId="13" xfId="22" applyFont="1" applyBorder="1" applyAlignment="1">
      <alignment horizontal="center" vertical="center" wrapText="1"/>
      <protection/>
    </xf>
    <xf numFmtId="0" fontId="0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 vertical="center" wrapText="1"/>
      <protection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406e neu" xfId="23"/>
    <cellStyle name="Tabari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53</xdr:row>
      <xdr:rowOff>9525</xdr:rowOff>
    </xdr:from>
    <xdr:to>
      <xdr:col>7</xdr:col>
      <xdr:colOff>47625</xdr:colOff>
      <xdr:row>55</xdr:row>
      <xdr:rowOff>0</xdr:rowOff>
    </xdr:to>
    <xdr:sp macro="" textlink="">
      <xdr:nvSpPr>
        <xdr:cNvPr id="38635" name="AutoShape 2"/>
        <xdr:cNvSpPr>
          <a:spLocks/>
        </xdr:cNvSpPr>
      </xdr:nvSpPr>
      <xdr:spPr bwMode="auto">
        <a:xfrm>
          <a:off x="3295650" y="7562850"/>
          <a:ext cx="38100" cy="285750"/>
        </a:xfrm>
        <a:prstGeom prst="rightBrace">
          <a:avLst>
            <a:gd name="adj1" fmla="val 61667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495300</xdr:colOff>
      <xdr:row>53</xdr:row>
      <xdr:rowOff>19050</xdr:rowOff>
    </xdr:from>
    <xdr:to>
      <xdr:col>13</xdr:col>
      <xdr:colOff>28575</xdr:colOff>
      <xdr:row>55</xdr:row>
      <xdr:rowOff>9525</xdr:rowOff>
    </xdr:to>
    <xdr:sp macro="" textlink="">
      <xdr:nvSpPr>
        <xdr:cNvPr id="38636" name="AutoShape 2"/>
        <xdr:cNvSpPr>
          <a:spLocks/>
        </xdr:cNvSpPr>
      </xdr:nvSpPr>
      <xdr:spPr bwMode="auto">
        <a:xfrm>
          <a:off x="6829425" y="7572375"/>
          <a:ext cx="142875" cy="285750"/>
        </a:xfrm>
        <a:prstGeom prst="rightBrace">
          <a:avLst>
            <a:gd name="adj1" fmla="val 14683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53</xdr:row>
      <xdr:rowOff>9525</xdr:rowOff>
    </xdr:from>
    <xdr:to>
      <xdr:col>12</xdr:col>
      <xdr:colOff>47625</xdr:colOff>
      <xdr:row>55</xdr:row>
      <xdr:rowOff>0</xdr:rowOff>
    </xdr:to>
    <xdr:sp macro="" textlink="">
      <xdr:nvSpPr>
        <xdr:cNvPr id="38637" name="AutoShape 2"/>
        <xdr:cNvSpPr>
          <a:spLocks/>
        </xdr:cNvSpPr>
      </xdr:nvSpPr>
      <xdr:spPr bwMode="auto">
        <a:xfrm>
          <a:off x="6343650" y="7562850"/>
          <a:ext cx="38100" cy="285750"/>
        </a:xfrm>
        <a:prstGeom prst="rightBrace">
          <a:avLst>
            <a:gd name="adj1" fmla="val 61667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53</xdr:row>
      <xdr:rowOff>19050</xdr:rowOff>
    </xdr:from>
    <xdr:to>
      <xdr:col>11</xdr:col>
      <xdr:colOff>47625</xdr:colOff>
      <xdr:row>55</xdr:row>
      <xdr:rowOff>9525</xdr:rowOff>
    </xdr:to>
    <xdr:sp macro="" textlink="">
      <xdr:nvSpPr>
        <xdr:cNvPr id="38638" name="AutoShape 2"/>
        <xdr:cNvSpPr>
          <a:spLocks/>
        </xdr:cNvSpPr>
      </xdr:nvSpPr>
      <xdr:spPr bwMode="auto">
        <a:xfrm>
          <a:off x="5734050" y="7572375"/>
          <a:ext cx="38100" cy="285750"/>
        </a:xfrm>
        <a:prstGeom prst="rightBrace">
          <a:avLst>
            <a:gd name="adj1" fmla="val 61667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53</xdr:row>
      <xdr:rowOff>9525</xdr:rowOff>
    </xdr:from>
    <xdr:to>
      <xdr:col>9</xdr:col>
      <xdr:colOff>38100</xdr:colOff>
      <xdr:row>55</xdr:row>
      <xdr:rowOff>0</xdr:rowOff>
    </xdr:to>
    <xdr:sp macro="" textlink="">
      <xdr:nvSpPr>
        <xdr:cNvPr id="38639" name="AutoShape 2"/>
        <xdr:cNvSpPr>
          <a:spLocks/>
        </xdr:cNvSpPr>
      </xdr:nvSpPr>
      <xdr:spPr bwMode="auto">
        <a:xfrm>
          <a:off x="4505325" y="7562850"/>
          <a:ext cx="38100" cy="285750"/>
        </a:xfrm>
        <a:prstGeom prst="rightBrace">
          <a:avLst>
            <a:gd name="adj1" fmla="val 61667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495300</xdr:colOff>
      <xdr:row>53</xdr:row>
      <xdr:rowOff>9525</xdr:rowOff>
    </xdr:from>
    <xdr:to>
      <xdr:col>8</xdr:col>
      <xdr:colOff>28575</xdr:colOff>
      <xdr:row>55</xdr:row>
      <xdr:rowOff>0</xdr:rowOff>
    </xdr:to>
    <xdr:sp macro="" textlink="">
      <xdr:nvSpPr>
        <xdr:cNvPr id="38640" name="AutoShape 2"/>
        <xdr:cNvSpPr>
          <a:spLocks/>
        </xdr:cNvSpPr>
      </xdr:nvSpPr>
      <xdr:spPr bwMode="auto">
        <a:xfrm>
          <a:off x="3781425" y="7562850"/>
          <a:ext cx="142875" cy="285750"/>
        </a:xfrm>
        <a:prstGeom prst="rightBrace">
          <a:avLst>
            <a:gd name="adj1" fmla="val 14683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9525</xdr:rowOff>
    </xdr:from>
    <xdr:to>
      <xdr:col>10</xdr:col>
      <xdr:colOff>38100</xdr:colOff>
      <xdr:row>55</xdr:row>
      <xdr:rowOff>0</xdr:rowOff>
    </xdr:to>
    <xdr:sp macro="" textlink="">
      <xdr:nvSpPr>
        <xdr:cNvPr id="38641" name="AutoShape 2"/>
        <xdr:cNvSpPr>
          <a:spLocks/>
        </xdr:cNvSpPr>
      </xdr:nvSpPr>
      <xdr:spPr bwMode="auto">
        <a:xfrm>
          <a:off x="5114925" y="7562850"/>
          <a:ext cx="38100" cy="285750"/>
        </a:xfrm>
        <a:prstGeom prst="rightBrace">
          <a:avLst>
            <a:gd name="adj1" fmla="val 61667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R69"/>
  <sheetViews>
    <sheetView tabSelected="1" zoomScaleSheetLayoutView="100" workbookViewId="0" topLeftCell="A1">
      <pane ySplit="3" topLeftCell="A4" activePane="bottomLeft" state="frozen"/>
      <selection pane="bottomLeft" activeCell="O1" sqref="O1"/>
    </sheetView>
  </sheetViews>
  <sheetFormatPr defaultColWidth="11.421875" defaultRowHeight="12.75"/>
  <cols>
    <col min="1" max="2" width="3.140625" style="2" customWidth="1"/>
    <col min="3" max="3" width="1.57421875" style="2" customWidth="1"/>
    <col min="4" max="4" width="3.7109375" style="2" customWidth="1"/>
    <col min="5" max="5" width="27.8515625" style="2" customWidth="1"/>
    <col min="6" max="6" width="0.9921875" style="2" customWidth="1"/>
    <col min="7" max="7" width="8.8515625" style="2" customWidth="1"/>
    <col min="8" max="14" width="9.140625" style="2" customWidth="1"/>
    <col min="15" max="16384" width="11.421875" style="2" customWidth="1"/>
  </cols>
  <sheetData>
    <row r="1" spans="1:13" ht="15.75" customHeight="1">
      <c r="A1" s="354" t="s">
        <v>388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0" ht="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s="3" customFormat="1" ht="37.5" customHeight="1">
      <c r="A3" s="363" t="s">
        <v>9</v>
      </c>
      <c r="B3" s="364"/>
      <c r="C3" s="364"/>
      <c r="D3" s="364"/>
      <c r="E3" s="365"/>
      <c r="F3" s="29"/>
      <c r="G3" s="7" t="s">
        <v>10</v>
      </c>
      <c r="H3" s="7">
        <v>1998</v>
      </c>
      <c r="I3" s="8">
        <v>2004</v>
      </c>
      <c r="J3" s="8">
        <v>2007</v>
      </c>
      <c r="K3" s="8">
        <v>2010</v>
      </c>
      <c r="L3" s="8">
        <v>2013</v>
      </c>
      <c r="M3" s="8">
        <v>2016</v>
      </c>
      <c r="N3" s="8">
        <v>2019</v>
      </c>
    </row>
    <row r="4" s="4" customFormat="1" ht="6.75" customHeight="1"/>
    <row r="5" spans="1:11" s="5" customFormat="1" ht="19.5" customHeight="1">
      <c r="A5" s="362" t="s">
        <v>11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</row>
    <row r="6" spans="1:16" s="4" customFormat="1" ht="11.25" customHeight="1">
      <c r="A6" s="361" t="s">
        <v>258</v>
      </c>
      <c r="B6" s="361"/>
      <c r="C6" s="361"/>
      <c r="D6" s="361"/>
      <c r="E6" s="361"/>
      <c r="F6" s="130"/>
      <c r="G6" s="9" t="s">
        <v>15</v>
      </c>
      <c r="H6" s="26">
        <v>12086.5</v>
      </c>
      <c r="I6" s="26">
        <v>12443.9</v>
      </c>
      <c r="J6" s="26">
        <v>12502.3</v>
      </c>
      <c r="K6" s="26">
        <v>12519.1</v>
      </c>
      <c r="L6" s="26">
        <v>12549.2</v>
      </c>
      <c r="M6" s="26">
        <v>12885</v>
      </c>
      <c r="N6" s="26">
        <f>13097202/1000</f>
        <v>13097.202</v>
      </c>
      <c r="P6" s="2"/>
    </row>
    <row r="7" spans="1:7" s="4" customFormat="1" ht="11.25" customHeight="1">
      <c r="A7" s="4" t="s">
        <v>12</v>
      </c>
      <c r="B7" s="4" t="s">
        <v>13</v>
      </c>
      <c r="G7" s="9"/>
    </row>
    <row r="8" spans="4:14" s="4" customFormat="1" ht="11.25" customHeight="1">
      <c r="D8" s="356" t="s">
        <v>259</v>
      </c>
      <c r="E8" s="356"/>
      <c r="F8" s="28"/>
      <c r="G8" s="9" t="s">
        <v>15</v>
      </c>
      <c r="H8" s="26">
        <v>11891.5</v>
      </c>
      <c r="I8" s="26">
        <v>12290.8</v>
      </c>
      <c r="J8" s="61">
        <f>12367371/1000</f>
        <v>12367.371</v>
      </c>
      <c r="K8" s="61">
        <v>12401.6</v>
      </c>
      <c r="L8" s="61">
        <v>12443.2</v>
      </c>
      <c r="M8" s="26">
        <v>12785.6</v>
      </c>
      <c r="N8" s="26">
        <f>13007468/1000</f>
        <v>13007.468</v>
      </c>
    </row>
    <row r="9" spans="7:14" s="4" customFormat="1" ht="11.25" customHeight="1">
      <c r="G9" s="9" t="s">
        <v>16</v>
      </c>
      <c r="H9" s="27">
        <v>98.4</v>
      </c>
      <c r="I9" s="27">
        <v>98.8</v>
      </c>
      <c r="J9" s="68">
        <v>98.9</v>
      </c>
      <c r="K9" s="68">
        <v>99.1</v>
      </c>
      <c r="L9" s="68">
        <v>99.2</v>
      </c>
      <c r="M9" s="26">
        <v>99.2</v>
      </c>
      <c r="N9" s="26">
        <f>N8/(N6/100)</f>
        <v>99.3148612963288</v>
      </c>
    </row>
    <row r="10" spans="1:14" s="4" customFormat="1" ht="11.25" customHeight="1">
      <c r="A10" s="360" t="s">
        <v>17</v>
      </c>
      <c r="B10" s="360"/>
      <c r="C10" s="360"/>
      <c r="D10" s="360"/>
      <c r="E10" s="360"/>
      <c r="F10" s="130"/>
      <c r="G10" s="9" t="s">
        <v>18</v>
      </c>
      <c r="H10" s="53">
        <v>3640</v>
      </c>
      <c r="I10" s="53">
        <v>3414</v>
      </c>
      <c r="J10" s="53">
        <v>3436</v>
      </c>
      <c r="K10" s="53">
        <v>3143</v>
      </c>
      <c r="L10" s="53">
        <v>2976</v>
      </c>
      <c r="M10" s="67">
        <v>2930</v>
      </c>
      <c r="N10" s="67">
        <v>2827</v>
      </c>
    </row>
    <row r="11" s="4" customFormat="1" ht="8.25" customHeight="1">
      <c r="G11" s="9"/>
    </row>
    <row r="12" spans="1:7" s="4" customFormat="1" ht="11.25" customHeight="1">
      <c r="A12" s="70" t="s">
        <v>201</v>
      </c>
      <c r="G12" s="9"/>
    </row>
    <row r="13" spans="1:17" s="4" customFormat="1" ht="11.25" customHeight="1">
      <c r="A13" s="356" t="s">
        <v>19</v>
      </c>
      <c r="B13" s="356"/>
      <c r="C13" s="356"/>
      <c r="D13" s="356"/>
      <c r="E13" s="356"/>
      <c r="F13" s="28"/>
      <c r="G13" s="9" t="s">
        <v>24</v>
      </c>
      <c r="H13" s="53">
        <v>918732</v>
      </c>
      <c r="I13" s="53">
        <v>901057</v>
      </c>
      <c r="J13" s="53">
        <v>861100</v>
      </c>
      <c r="K13" s="53">
        <v>854039</v>
      </c>
      <c r="L13" s="53">
        <v>852162</v>
      </c>
      <c r="M13" s="67">
        <v>868202</v>
      </c>
      <c r="N13" s="67">
        <v>907062</v>
      </c>
      <c r="P13" s="160"/>
      <c r="Q13" s="67"/>
    </row>
    <row r="14" spans="1:14" s="4" customFormat="1" ht="11.25" customHeight="1">
      <c r="A14" s="4" t="s">
        <v>20</v>
      </c>
      <c r="B14" s="355" t="s">
        <v>21</v>
      </c>
      <c r="C14" s="355"/>
      <c r="D14" s="355"/>
      <c r="E14" s="355"/>
      <c r="F14" s="92"/>
      <c r="G14" s="9" t="s">
        <v>24</v>
      </c>
      <c r="H14" s="53">
        <v>674580</v>
      </c>
      <c r="I14" s="53">
        <v>666528</v>
      </c>
      <c r="J14" s="53">
        <v>639868</v>
      </c>
      <c r="K14" s="53">
        <v>611597</v>
      </c>
      <c r="L14" s="53">
        <v>607476</v>
      </c>
      <c r="M14" s="67">
        <v>625151</v>
      </c>
      <c r="N14" s="67">
        <v>619094</v>
      </c>
    </row>
    <row r="15" spans="2:14" s="4" customFormat="1" ht="11.25" customHeight="1">
      <c r="B15" s="355" t="s">
        <v>22</v>
      </c>
      <c r="C15" s="355"/>
      <c r="D15" s="355"/>
      <c r="E15" s="355"/>
      <c r="F15" s="92"/>
      <c r="G15" s="9" t="s">
        <v>24</v>
      </c>
      <c r="H15" s="53">
        <v>181618</v>
      </c>
      <c r="I15" s="53">
        <v>162012</v>
      </c>
      <c r="J15" s="53">
        <v>149046</v>
      </c>
      <c r="K15" s="53">
        <v>156473</v>
      </c>
      <c r="L15" s="53">
        <v>154113</v>
      </c>
      <c r="M15" s="67">
        <v>153476</v>
      </c>
      <c r="N15" s="67">
        <v>187351</v>
      </c>
    </row>
    <row r="16" spans="2:14" s="4" customFormat="1" ht="11.25" customHeight="1">
      <c r="B16" s="356" t="s">
        <v>23</v>
      </c>
      <c r="C16" s="356"/>
      <c r="D16" s="356"/>
      <c r="E16" s="356"/>
      <c r="F16" s="28"/>
      <c r="G16" s="9" t="s">
        <v>24</v>
      </c>
      <c r="H16" s="53">
        <v>62534</v>
      </c>
      <c r="I16" s="53">
        <v>72517</v>
      </c>
      <c r="J16" s="53">
        <v>72186</v>
      </c>
      <c r="K16" s="53">
        <v>85969</v>
      </c>
      <c r="L16" s="67">
        <f>23294+5705+61574</f>
        <v>90573</v>
      </c>
      <c r="M16" s="67">
        <f>61190+3379+24380+626</f>
        <v>89575</v>
      </c>
      <c r="N16" s="67">
        <f>70424+3607+26586</f>
        <v>100617</v>
      </c>
    </row>
    <row r="17" spans="1:14" s="4" customFormat="1" ht="11.25" customHeight="1">
      <c r="A17" s="356" t="s">
        <v>25</v>
      </c>
      <c r="B17" s="356"/>
      <c r="C17" s="356"/>
      <c r="D17" s="356"/>
      <c r="E17" s="356"/>
      <c r="F17" s="28"/>
      <c r="G17" s="9" t="s">
        <v>24</v>
      </c>
      <c r="H17" s="53">
        <v>168227</v>
      </c>
      <c r="I17" s="53">
        <v>179594</v>
      </c>
      <c r="J17" s="53">
        <v>174859</v>
      </c>
      <c r="K17" s="53">
        <v>169168</v>
      </c>
      <c r="L17" s="53">
        <v>185292</v>
      </c>
      <c r="M17" s="67">
        <v>197790</v>
      </c>
      <c r="N17" s="67">
        <v>207077</v>
      </c>
    </row>
    <row r="18" spans="1:14" s="4" customFormat="1" ht="11.25" customHeight="1">
      <c r="A18" s="4" t="s">
        <v>12</v>
      </c>
      <c r="B18" s="356" t="s">
        <v>26</v>
      </c>
      <c r="C18" s="356"/>
      <c r="D18" s="356"/>
      <c r="E18" s="356"/>
      <c r="F18" s="28"/>
      <c r="G18" s="9" t="s">
        <v>24</v>
      </c>
      <c r="H18" s="53">
        <v>167172</v>
      </c>
      <c r="I18" s="53">
        <v>177223</v>
      </c>
      <c r="J18" s="53">
        <v>171568</v>
      </c>
      <c r="K18" s="53">
        <v>165144</v>
      </c>
      <c r="L18" s="53">
        <v>182068</v>
      </c>
      <c r="M18" s="67">
        <v>194506</v>
      </c>
      <c r="N18" s="67">
        <v>203352</v>
      </c>
    </row>
    <row r="19" spans="1:17" s="4" customFormat="1" ht="11.25" customHeight="1">
      <c r="A19" s="356" t="s">
        <v>27</v>
      </c>
      <c r="B19" s="356"/>
      <c r="C19" s="356"/>
      <c r="D19" s="356"/>
      <c r="E19" s="356"/>
      <c r="F19" s="28"/>
      <c r="G19" s="9" t="s">
        <v>24</v>
      </c>
      <c r="H19" s="53">
        <v>1086959</v>
      </c>
      <c r="I19" s="53">
        <v>1080651</v>
      </c>
      <c r="J19" s="53">
        <v>1035959</v>
      </c>
      <c r="K19" s="53">
        <v>1023207</v>
      </c>
      <c r="L19" s="54">
        <v>1039980</v>
      </c>
      <c r="M19" s="67">
        <f>M13+M17</f>
        <v>1065992</v>
      </c>
      <c r="N19" s="67">
        <f>N13+N17</f>
        <v>1114139</v>
      </c>
      <c r="O19" s="67"/>
      <c r="P19" s="67"/>
      <c r="Q19" s="66"/>
    </row>
    <row r="20" spans="7:16" s="4" customFormat="1" ht="8.25" customHeight="1">
      <c r="G20" s="9"/>
      <c r="H20" s="53"/>
      <c r="I20" s="53"/>
      <c r="J20" s="53"/>
      <c r="K20" s="53"/>
      <c r="L20" s="53"/>
      <c r="P20" s="2"/>
    </row>
    <row r="21" spans="1:16" s="4" customFormat="1" ht="12.75">
      <c r="A21" s="70" t="s">
        <v>28</v>
      </c>
      <c r="G21" s="9"/>
      <c r="H21" s="53"/>
      <c r="I21" s="53"/>
      <c r="J21" s="53"/>
      <c r="K21" s="53"/>
      <c r="L21" s="53"/>
      <c r="P21" s="2"/>
    </row>
    <row r="22" spans="1:16" s="4" customFormat="1" ht="12.75">
      <c r="A22" s="360" t="s">
        <v>29</v>
      </c>
      <c r="B22" s="360"/>
      <c r="C22" s="360"/>
      <c r="D22" s="360"/>
      <c r="E22" s="360"/>
      <c r="F22" s="130"/>
      <c r="G22" s="9" t="s">
        <v>24</v>
      </c>
      <c r="H22" s="53">
        <v>781291</v>
      </c>
      <c r="I22" s="53">
        <v>773418</v>
      </c>
      <c r="J22" s="53">
        <v>743331</v>
      </c>
      <c r="K22" s="53">
        <v>725091</v>
      </c>
      <c r="L22" s="53">
        <v>730869</v>
      </c>
      <c r="M22" s="66">
        <f>758310-29</f>
        <v>758281</v>
      </c>
      <c r="N22" s="67">
        <v>772796</v>
      </c>
      <c r="P22" s="166"/>
    </row>
    <row r="23" spans="1:16" s="4" customFormat="1" ht="12.75">
      <c r="A23" s="4" t="s">
        <v>20</v>
      </c>
      <c r="B23" s="355" t="s">
        <v>30</v>
      </c>
      <c r="C23" s="355"/>
      <c r="D23" s="355"/>
      <c r="E23" s="355"/>
      <c r="F23" s="92"/>
      <c r="G23" s="9" t="s">
        <v>24</v>
      </c>
      <c r="H23" s="53">
        <v>589323</v>
      </c>
      <c r="I23" s="53">
        <v>606133</v>
      </c>
      <c r="J23" s="53">
        <v>600759</v>
      </c>
      <c r="K23" s="53">
        <v>584117</v>
      </c>
      <c r="L23" s="53">
        <v>587968</v>
      </c>
      <c r="M23" s="66">
        <f>608708-29</f>
        <v>608679</v>
      </c>
      <c r="N23" s="67">
        <v>634300</v>
      </c>
      <c r="O23" s="67"/>
      <c r="P23" s="2"/>
    </row>
    <row r="24" spans="2:16" s="4" customFormat="1" ht="12.75">
      <c r="B24" s="355" t="s">
        <v>31</v>
      </c>
      <c r="C24" s="355"/>
      <c r="D24" s="355"/>
      <c r="E24" s="355"/>
      <c r="F24" s="92"/>
      <c r="G24" s="9" t="s">
        <v>24</v>
      </c>
      <c r="H24" s="53">
        <v>191968</v>
      </c>
      <c r="I24" s="53">
        <v>167285</v>
      </c>
      <c r="J24" s="53">
        <v>142572</v>
      </c>
      <c r="K24" s="53">
        <v>140974</v>
      </c>
      <c r="L24" s="53">
        <f>L22-L23</f>
        <v>142901</v>
      </c>
      <c r="M24" s="66">
        <v>149602</v>
      </c>
      <c r="N24" s="67">
        <v>138496</v>
      </c>
      <c r="P24" s="2"/>
    </row>
    <row r="25" spans="1:15" s="4" customFormat="1" ht="10.2">
      <c r="A25" s="360" t="s">
        <v>32</v>
      </c>
      <c r="B25" s="360"/>
      <c r="C25" s="360"/>
      <c r="D25" s="360"/>
      <c r="E25" s="360"/>
      <c r="F25" s="130"/>
      <c r="G25" s="9" t="s">
        <v>24</v>
      </c>
      <c r="H25" s="53">
        <v>167172</v>
      </c>
      <c r="I25" s="53">
        <v>180269</v>
      </c>
      <c r="J25" s="53">
        <v>175130</v>
      </c>
      <c r="K25" s="53">
        <v>175001</v>
      </c>
      <c r="L25" s="53">
        <v>182068</v>
      </c>
      <c r="M25" s="67">
        <v>201272</v>
      </c>
      <c r="N25" s="67">
        <v>216139</v>
      </c>
      <c r="O25" s="39"/>
    </row>
    <row r="26" spans="1:14" s="4" customFormat="1" ht="10.2">
      <c r="A26" s="360" t="s">
        <v>33</v>
      </c>
      <c r="B26" s="360"/>
      <c r="C26" s="360"/>
      <c r="D26" s="360"/>
      <c r="E26" s="360"/>
      <c r="F26" s="130"/>
      <c r="G26" s="9" t="s">
        <v>24</v>
      </c>
      <c r="H26" s="53">
        <v>19309</v>
      </c>
      <c r="I26" s="53">
        <v>20914</v>
      </c>
      <c r="J26" s="53">
        <v>24854</v>
      </c>
      <c r="K26" s="53">
        <v>23140</v>
      </c>
      <c r="L26" s="53">
        <v>24866</v>
      </c>
      <c r="M26" s="67">
        <v>23676</v>
      </c>
      <c r="N26" s="67">
        <v>33016</v>
      </c>
    </row>
    <row r="27" spans="1:14" s="4" customFormat="1" ht="10.2">
      <c r="A27" s="360" t="s">
        <v>269</v>
      </c>
      <c r="B27" s="360"/>
      <c r="C27" s="360"/>
      <c r="D27" s="360"/>
      <c r="E27" s="360"/>
      <c r="F27" s="130"/>
      <c r="G27" s="9" t="s">
        <v>24</v>
      </c>
      <c r="H27" s="53">
        <v>115718</v>
      </c>
      <c r="I27" s="53">
        <v>106032</v>
      </c>
      <c r="J27" s="53">
        <v>92629</v>
      </c>
      <c r="K27" s="53">
        <v>99944</v>
      </c>
      <c r="L27" s="54">
        <v>100045</v>
      </c>
      <c r="M27" s="67">
        <v>82734</v>
      </c>
      <c r="N27" s="67">
        <v>92188</v>
      </c>
    </row>
    <row r="28" spans="8:10" s="4" customFormat="1" ht="8.25" customHeight="1">
      <c r="H28" s="10"/>
      <c r="I28" s="10"/>
      <c r="J28" s="10"/>
    </row>
    <row r="29" spans="1:11" s="4" customFormat="1" ht="19.5" customHeight="1">
      <c r="A29" s="362" t="s">
        <v>270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</row>
    <row r="30" spans="1:14" s="4" customFormat="1" ht="10.8">
      <c r="A30" s="361" t="s">
        <v>258</v>
      </c>
      <c r="B30" s="361"/>
      <c r="C30" s="361"/>
      <c r="D30" s="361"/>
      <c r="E30" s="361"/>
      <c r="F30" s="130"/>
      <c r="G30" s="9" t="s">
        <v>199</v>
      </c>
      <c r="H30" s="26">
        <v>12086.5</v>
      </c>
      <c r="I30" s="26">
        <v>12443.9</v>
      </c>
      <c r="J30" s="26">
        <v>12502.3</v>
      </c>
      <c r="K30" s="26">
        <v>12519.1</v>
      </c>
      <c r="L30" s="26">
        <v>12549.2</v>
      </c>
      <c r="M30" s="26">
        <v>12885</v>
      </c>
      <c r="N30" s="26">
        <f>13097202/1000</f>
        <v>13097.202</v>
      </c>
    </row>
    <row r="31" spans="1:14" s="4" customFormat="1" ht="10.2">
      <c r="A31" s="4" t="s">
        <v>34</v>
      </c>
      <c r="D31" s="4" t="s">
        <v>35</v>
      </c>
      <c r="G31" s="11"/>
      <c r="H31" s="53"/>
      <c r="I31" s="53"/>
      <c r="J31" s="53"/>
      <c r="M31" s="60"/>
      <c r="N31" s="60"/>
    </row>
    <row r="32" spans="4:14" s="4" customFormat="1" ht="10.8">
      <c r="D32" s="356" t="s">
        <v>260</v>
      </c>
      <c r="E32" s="356"/>
      <c r="F32" s="92"/>
      <c r="G32" s="9" t="s">
        <v>199</v>
      </c>
      <c r="H32" s="26">
        <v>11263</v>
      </c>
      <c r="I32" s="26">
        <v>11880.5</v>
      </c>
      <c r="J32" s="26">
        <v>12018.8</v>
      </c>
      <c r="K32" s="26">
        <v>12107.3</v>
      </c>
      <c r="L32" s="26">
        <v>12187</v>
      </c>
      <c r="M32" s="26">
        <v>12540.8</v>
      </c>
      <c r="N32" s="26">
        <f>12750668/1000</f>
        <v>12750.668</v>
      </c>
    </row>
    <row r="33" spans="7:14" s="4" customFormat="1" ht="10.2">
      <c r="G33" s="9" t="s">
        <v>16</v>
      </c>
      <c r="H33" s="27">
        <v>93.2</v>
      </c>
      <c r="I33" s="27">
        <v>95.5</v>
      </c>
      <c r="J33" s="27">
        <v>96.1</v>
      </c>
      <c r="K33" s="27">
        <v>96.7</v>
      </c>
      <c r="L33" s="27">
        <v>97.1</v>
      </c>
      <c r="M33" s="61">
        <v>97.3</v>
      </c>
      <c r="N33" s="61">
        <f>N32/(N30/100)</f>
        <v>97.35413716609091</v>
      </c>
    </row>
    <row r="34" spans="4:14" s="4" customFormat="1" ht="10.2">
      <c r="D34" s="4" t="s">
        <v>334</v>
      </c>
      <c r="G34" s="11"/>
      <c r="M34" s="39"/>
      <c r="N34" s="39"/>
    </row>
    <row r="35" spans="4:18" s="4" customFormat="1" ht="12.75">
      <c r="D35" s="356" t="s">
        <v>335</v>
      </c>
      <c r="E35" s="356"/>
      <c r="F35" s="92"/>
      <c r="G35" s="9" t="s">
        <v>199</v>
      </c>
      <c r="H35" s="26">
        <v>11117.9</v>
      </c>
      <c r="I35" s="26">
        <v>11812</v>
      </c>
      <c r="J35" s="26">
        <v>11974.4</v>
      </c>
      <c r="K35" s="26">
        <v>12073.1</v>
      </c>
      <c r="L35" s="26">
        <v>12161.6</v>
      </c>
      <c r="M35" s="61">
        <v>12524</v>
      </c>
      <c r="N35" s="26">
        <f>12742590/1000</f>
        <v>12742.59</v>
      </c>
      <c r="P35" s="2"/>
      <c r="Q35" s="2"/>
      <c r="R35" s="2"/>
    </row>
    <row r="36" spans="7:18" s="4" customFormat="1" ht="12.75">
      <c r="G36" s="9" t="s">
        <v>16</v>
      </c>
      <c r="H36" s="27">
        <v>92</v>
      </c>
      <c r="I36" s="27">
        <v>94.9</v>
      </c>
      <c r="J36" s="27">
        <v>95.8</v>
      </c>
      <c r="K36" s="27">
        <v>96.4</v>
      </c>
      <c r="L36" s="27">
        <v>96.9</v>
      </c>
      <c r="M36" s="61">
        <v>97.2</v>
      </c>
      <c r="N36" s="61">
        <f>N35/(N30/100)</f>
        <v>97.29245987043646</v>
      </c>
      <c r="P36" s="2"/>
      <c r="Q36" s="2"/>
      <c r="R36" s="2"/>
    </row>
    <row r="37" spans="7:18" s="4" customFormat="1" ht="8.25" customHeight="1">
      <c r="G37" s="9"/>
      <c r="H37" s="27"/>
      <c r="I37" s="27"/>
      <c r="J37" s="27"/>
      <c r="K37" s="27"/>
      <c r="L37" s="27"/>
      <c r="M37" s="39"/>
      <c r="N37" s="39"/>
      <c r="P37" s="2"/>
      <c r="Q37" s="2"/>
      <c r="R37" s="2"/>
    </row>
    <row r="38" spans="1:18" s="4" customFormat="1" ht="11.25" customHeight="1">
      <c r="A38" s="360" t="s">
        <v>36</v>
      </c>
      <c r="B38" s="360"/>
      <c r="C38" s="360"/>
      <c r="D38" s="360"/>
      <c r="E38" s="360"/>
      <c r="F38" s="130"/>
      <c r="G38" s="9" t="s">
        <v>42</v>
      </c>
      <c r="H38" s="53">
        <v>74296</v>
      </c>
      <c r="I38" s="53">
        <v>85642</v>
      </c>
      <c r="J38" s="54">
        <v>90723</v>
      </c>
      <c r="K38" s="54">
        <v>95361</v>
      </c>
      <c r="L38" s="54">
        <v>99625</v>
      </c>
      <c r="M38" s="53">
        <v>104297</v>
      </c>
      <c r="N38" s="53">
        <v>108386.9</v>
      </c>
      <c r="P38" s="2"/>
      <c r="Q38" s="2"/>
      <c r="R38" s="2"/>
    </row>
    <row r="39" spans="1:14" s="4" customFormat="1" ht="10.2">
      <c r="A39" s="4" t="s">
        <v>20</v>
      </c>
      <c r="B39" s="355" t="s">
        <v>37</v>
      </c>
      <c r="C39" s="355"/>
      <c r="D39" s="355"/>
      <c r="E39" s="355"/>
      <c r="F39" s="92"/>
      <c r="G39" s="9" t="s">
        <v>42</v>
      </c>
      <c r="H39" s="53">
        <v>49812</v>
      </c>
      <c r="I39" s="53">
        <v>52504</v>
      </c>
      <c r="J39" s="54">
        <v>53414</v>
      </c>
      <c r="K39" s="54">
        <v>54330</v>
      </c>
      <c r="L39" s="54">
        <v>55239</v>
      </c>
      <c r="M39" s="53">
        <v>56249</v>
      </c>
      <c r="N39" s="53">
        <v>57113.4</v>
      </c>
    </row>
    <row r="40" spans="2:14" s="4" customFormat="1" ht="10.2">
      <c r="B40" s="355" t="s">
        <v>38</v>
      </c>
      <c r="C40" s="355"/>
      <c r="D40" s="355"/>
      <c r="E40" s="355"/>
      <c r="F40" s="92"/>
      <c r="G40" s="9" t="s">
        <v>42</v>
      </c>
      <c r="H40" s="53">
        <v>23684</v>
      </c>
      <c r="I40" s="53">
        <v>33138</v>
      </c>
      <c r="J40" s="54">
        <v>37309</v>
      </c>
      <c r="K40" s="54">
        <v>41031</v>
      </c>
      <c r="L40" s="54">
        <v>44387</v>
      </c>
      <c r="M40" s="53">
        <v>48048</v>
      </c>
      <c r="N40" s="53">
        <v>51273.5</v>
      </c>
    </row>
    <row r="41" spans="2:14" s="4" customFormat="1" ht="10.2">
      <c r="B41" s="4" t="s">
        <v>20</v>
      </c>
      <c r="D41" s="355" t="s">
        <v>39</v>
      </c>
      <c r="E41" s="355"/>
      <c r="F41" s="92"/>
      <c r="G41" s="9" t="s">
        <v>42</v>
      </c>
      <c r="H41" s="53">
        <v>16664</v>
      </c>
      <c r="I41" s="53">
        <v>22925</v>
      </c>
      <c r="J41" s="54">
        <v>25840</v>
      </c>
      <c r="K41" s="54">
        <v>28273</v>
      </c>
      <c r="L41" s="54">
        <v>30463</v>
      </c>
      <c r="M41" s="53">
        <v>32175</v>
      </c>
      <c r="N41" s="53">
        <v>33591.2</v>
      </c>
    </row>
    <row r="42" spans="4:14" s="4" customFormat="1" ht="10.2">
      <c r="D42" s="355" t="s">
        <v>40</v>
      </c>
      <c r="E42" s="355"/>
      <c r="F42" s="92"/>
      <c r="G42" s="9" t="s">
        <v>42</v>
      </c>
      <c r="H42" s="53">
        <v>7021</v>
      </c>
      <c r="I42" s="53">
        <v>10213</v>
      </c>
      <c r="J42" s="54">
        <v>11470</v>
      </c>
      <c r="K42" s="54">
        <v>12758</v>
      </c>
      <c r="L42" s="54">
        <v>13924</v>
      </c>
      <c r="M42" s="53">
        <v>15873</v>
      </c>
      <c r="N42" s="53">
        <v>17682.3</v>
      </c>
    </row>
    <row r="43" spans="7:12" s="4" customFormat="1" ht="8.25" customHeight="1">
      <c r="G43" s="11"/>
      <c r="H43" s="53"/>
      <c r="I43" s="53"/>
      <c r="J43" s="54"/>
      <c r="K43" s="54"/>
      <c r="L43" s="54"/>
    </row>
    <row r="44" spans="1:14" s="4" customFormat="1" ht="10.2">
      <c r="A44" s="360" t="s">
        <v>41</v>
      </c>
      <c r="B44" s="360"/>
      <c r="C44" s="360"/>
      <c r="D44" s="360"/>
      <c r="E44" s="360"/>
      <c r="F44" s="130"/>
      <c r="G44" s="9" t="s">
        <v>18</v>
      </c>
      <c r="H44" s="53">
        <v>2713</v>
      </c>
      <c r="I44" s="53">
        <v>2633</v>
      </c>
      <c r="J44" s="53">
        <v>2575</v>
      </c>
      <c r="K44" s="53">
        <v>2540</v>
      </c>
      <c r="L44" s="53">
        <v>2489</v>
      </c>
      <c r="M44" s="67">
        <v>2405</v>
      </c>
      <c r="N44" s="67">
        <v>2324</v>
      </c>
    </row>
    <row r="45" spans="1:14" s="4" customFormat="1" ht="10.2">
      <c r="A45" s="4" t="s">
        <v>20</v>
      </c>
      <c r="B45" s="355" t="s">
        <v>43</v>
      </c>
      <c r="C45" s="355"/>
      <c r="D45" s="355"/>
      <c r="E45" s="355"/>
      <c r="F45" s="92"/>
      <c r="G45" s="9" t="s">
        <v>18</v>
      </c>
      <c r="H45" s="53">
        <v>412</v>
      </c>
      <c r="I45" s="53">
        <v>68</v>
      </c>
      <c r="J45" s="53">
        <v>43</v>
      </c>
      <c r="K45" s="53">
        <v>36</v>
      </c>
      <c r="L45" s="53">
        <v>31</v>
      </c>
      <c r="M45" s="67">
        <v>40</v>
      </c>
      <c r="N45" s="67">
        <v>21</v>
      </c>
    </row>
    <row r="46" spans="2:14" s="4" customFormat="1" ht="10.2">
      <c r="B46" s="4" t="s">
        <v>44</v>
      </c>
      <c r="G46" s="11"/>
      <c r="H46" s="53"/>
      <c r="I46" s="53"/>
      <c r="J46" s="53"/>
      <c r="K46" s="53"/>
      <c r="L46" s="53"/>
      <c r="M46" s="67"/>
      <c r="N46" s="67"/>
    </row>
    <row r="47" spans="2:14" s="4" customFormat="1" ht="10.2">
      <c r="B47" s="355" t="s">
        <v>45</v>
      </c>
      <c r="C47" s="355"/>
      <c r="D47" s="355"/>
      <c r="E47" s="355"/>
      <c r="F47" s="92"/>
      <c r="G47" s="9" t="s">
        <v>18</v>
      </c>
      <c r="H47" s="53">
        <v>1466</v>
      </c>
      <c r="I47" s="53">
        <v>1358</v>
      </c>
      <c r="J47" s="53">
        <v>1155</v>
      </c>
      <c r="K47" s="53">
        <v>1024</v>
      </c>
      <c r="L47" s="53">
        <v>856</v>
      </c>
      <c r="M47" s="67">
        <v>774</v>
      </c>
      <c r="N47" s="67">
        <v>649</v>
      </c>
    </row>
    <row r="48" spans="2:14" s="4" customFormat="1" ht="10.2">
      <c r="B48" s="4" t="s">
        <v>46</v>
      </c>
      <c r="G48" s="11"/>
      <c r="H48" s="53"/>
      <c r="I48" s="53"/>
      <c r="J48" s="53"/>
      <c r="K48" s="53"/>
      <c r="L48" s="53"/>
      <c r="M48" s="67"/>
      <c r="N48" s="67"/>
    </row>
    <row r="49" spans="2:14" s="4" customFormat="1" ht="10.2">
      <c r="B49" s="355" t="s">
        <v>47</v>
      </c>
      <c r="C49" s="355"/>
      <c r="D49" s="355"/>
      <c r="E49" s="355"/>
      <c r="F49" s="92"/>
      <c r="G49" s="9" t="s">
        <v>18</v>
      </c>
      <c r="H49" s="53">
        <v>835</v>
      </c>
      <c r="I49" s="53">
        <v>1207</v>
      </c>
      <c r="J49" s="53">
        <v>1377</v>
      </c>
      <c r="K49" s="53">
        <v>1480</v>
      </c>
      <c r="L49" s="53">
        <v>1602</v>
      </c>
      <c r="M49" s="67">
        <v>1591</v>
      </c>
      <c r="N49" s="67">
        <v>1654</v>
      </c>
    </row>
    <row r="50" spans="7:14" s="4" customFormat="1" ht="8.25" customHeight="1">
      <c r="G50" s="11"/>
      <c r="H50" s="53"/>
      <c r="I50" s="53"/>
      <c r="J50" s="53"/>
      <c r="K50" s="53"/>
      <c r="L50" s="53"/>
      <c r="M50" s="67"/>
      <c r="N50" s="67"/>
    </row>
    <row r="51" spans="1:14" s="4" customFormat="1" ht="10.2">
      <c r="A51" s="70" t="s">
        <v>48</v>
      </c>
      <c r="G51" s="11"/>
      <c r="H51" s="53"/>
      <c r="I51" s="53"/>
      <c r="J51" s="53"/>
      <c r="K51" s="53"/>
      <c r="L51" s="53"/>
      <c r="M51" s="67"/>
      <c r="N51" s="67"/>
    </row>
    <row r="52" spans="1:15" s="4" customFormat="1" ht="10.2">
      <c r="A52" s="360" t="s">
        <v>49</v>
      </c>
      <c r="B52" s="360"/>
      <c r="C52" s="360"/>
      <c r="D52" s="360"/>
      <c r="E52" s="360"/>
      <c r="F52" s="130"/>
      <c r="G52" s="9" t="s">
        <v>24</v>
      </c>
      <c r="H52" s="53">
        <v>1652558</v>
      </c>
      <c r="I52" s="53">
        <v>1642456</v>
      </c>
      <c r="J52" s="53">
        <v>1713012</v>
      </c>
      <c r="K52" s="53">
        <v>1762311</v>
      </c>
      <c r="L52" s="151">
        <f>L54+L56+L57+L59</f>
        <v>1851072</v>
      </c>
      <c r="M52" s="151">
        <f>M54+M56+M57+M59</f>
        <v>1688549</v>
      </c>
      <c r="N52" s="151">
        <f>N54+N56+N57+N59</f>
        <v>1687827</v>
      </c>
      <c r="O52" s="67"/>
    </row>
    <row r="53" spans="1:14" s="4" customFormat="1" ht="10.2">
      <c r="A53" s="4" t="s">
        <v>20</v>
      </c>
      <c r="B53" s="355" t="s">
        <v>64</v>
      </c>
      <c r="C53" s="355"/>
      <c r="D53" s="355"/>
      <c r="E53" s="355"/>
      <c r="F53" s="92"/>
      <c r="G53" s="9" t="s">
        <v>24</v>
      </c>
      <c r="H53" s="53">
        <v>1645760</v>
      </c>
      <c r="I53" s="53">
        <v>1639403</v>
      </c>
      <c r="J53" s="53">
        <v>1711293</v>
      </c>
      <c r="K53" s="53">
        <v>1760948</v>
      </c>
      <c r="L53" s="53">
        <v>1850028</v>
      </c>
      <c r="M53" s="67">
        <v>1687824</v>
      </c>
      <c r="N53" s="151">
        <v>1687415</v>
      </c>
    </row>
    <row r="54" spans="2:14" s="4" customFormat="1" ht="11.25" customHeight="1">
      <c r="B54" s="4" t="s">
        <v>20</v>
      </c>
      <c r="D54" s="355" t="s">
        <v>50</v>
      </c>
      <c r="E54" s="355"/>
      <c r="F54" s="92"/>
      <c r="G54" s="9" t="s">
        <v>24</v>
      </c>
      <c r="H54" s="358">
        <v>878013</v>
      </c>
      <c r="I54" s="359">
        <v>967828</v>
      </c>
      <c r="J54" s="359">
        <v>961453</v>
      </c>
      <c r="K54" s="359">
        <v>951803</v>
      </c>
      <c r="L54" s="359">
        <v>995979</v>
      </c>
      <c r="M54" s="357">
        <v>934452</v>
      </c>
      <c r="N54" s="357">
        <v>952198</v>
      </c>
    </row>
    <row r="55" spans="4:14" s="4" customFormat="1" ht="12" customHeight="1">
      <c r="D55" s="356" t="s">
        <v>62</v>
      </c>
      <c r="E55" s="356"/>
      <c r="F55" s="28"/>
      <c r="G55" s="9" t="s">
        <v>24</v>
      </c>
      <c r="H55" s="358"/>
      <c r="I55" s="359"/>
      <c r="J55" s="359"/>
      <c r="K55" s="359"/>
      <c r="L55" s="359"/>
      <c r="M55" s="357"/>
      <c r="N55" s="357"/>
    </row>
    <row r="56" spans="4:14" s="4" customFormat="1" ht="9.9" customHeight="1">
      <c r="D56" s="355" t="s">
        <v>51</v>
      </c>
      <c r="E56" s="355"/>
      <c r="F56" s="92"/>
      <c r="G56" s="9" t="s">
        <v>24</v>
      </c>
      <c r="H56" s="53">
        <v>305584</v>
      </c>
      <c r="I56" s="53">
        <v>269404</v>
      </c>
      <c r="J56" s="53">
        <v>286990</v>
      </c>
      <c r="K56" s="53">
        <v>327003</v>
      </c>
      <c r="L56" s="53">
        <v>360180</v>
      </c>
      <c r="M56" s="67">
        <v>304337</v>
      </c>
      <c r="N56" s="67">
        <v>286742</v>
      </c>
    </row>
    <row r="57" spans="4:14" s="4" customFormat="1" ht="9.9" customHeight="1">
      <c r="D57" s="355" t="s">
        <v>52</v>
      </c>
      <c r="E57" s="355"/>
      <c r="F57" s="92"/>
      <c r="G57" s="9" t="s">
        <v>24</v>
      </c>
      <c r="H57" s="53">
        <v>462163</v>
      </c>
      <c r="I57" s="53">
        <v>402171</v>
      </c>
      <c r="J57" s="53">
        <v>462850</v>
      </c>
      <c r="K57" s="53">
        <v>482142</v>
      </c>
      <c r="L57" s="53">
        <f>L53-L54-L56</f>
        <v>493869</v>
      </c>
      <c r="M57" s="67">
        <v>449048</v>
      </c>
      <c r="N57" s="67">
        <v>448475</v>
      </c>
    </row>
    <row r="58" spans="2:12" s="4" customFormat="1" ht="10.2">
      <c r="B58" s="4" t="s">
        <v>54</v>
      </c>
      <c r="G58" s="11"/>
      <c r="H58" s="53"/>
      <c r="I58" s="53"/>
      <c r="J58" s="53"/>
      <c r="K58" s="53"/>
      <c r="L58" s="53"/>
    </row>
    <row r="59" spans="2:14" s="4" customFormat="1" ht="10.2">
      <c r="B59" s="355" t="s">
        <v>53</v>
      </c>
      <c r="C59" s="355"/>
      <c r="D59" s="355"/>
      <c r="E59" s="355"/>
      <c r="F59" s="92"/>
      <c r="G59" s="9" t="s">
        <v>24</v>
      </c>
      <c r="H59" s="53">
        <v>6798</v>
      </c>
      <c r="I59" s="53">
        <v>3053</v>
      </c>
      <c r="J59" s="53">
        <v>1719</v>
      </c>
      <c r="K59" s="53">
        <v>1363</v>
      </c>
      <c r="L59" s="54">
        <v>1044</v>
      </c>
      <c r="M59" s="151">
        <v>712</v>
      </c>
      <c r="N59" s="151">
        <v>412</v>
      </c>
    </row>
    <row r="60" spans="7:12" s="4" customFormat="1" ht="8.25" customHeight="1">
      <c r="G60" s="11"/>
      <c r="H60" s="53"/>
      <c r="I60" s="53"/>
      <c r="J60" s="53"/>
      <c r="K60" s="53"/>
      <c r="L60" s="53"/>
    </row>
    <row r="61" spans="1:12" s="4" customFormat="1" ht="10.2">
      <c r="A61" s="70" t="s">
        <v>55</v>
      </c>
      <c r="G61" s="11"/>
      <c r="H61" s="53"/>
      <c r="I61" s="53"/>
      <c r="J61" s="53"/>
      <c r="K61" s="53"/>
      <c r="L61" s="53"/>
    </row>
    <row r="62" spans="1:12" s="4" customFormat="1" ht="10.2">
      <c r="A62" s="4" t="s">
        <v>56</v>
      </c>
      <c r="G62" s="11"/>
      <c r="H62" s="53"/>
      <c r="I62" s="53"/>
      <c r="J62" s="53"/>
      <c r="K62" s="53"/>
      <c r="L62" s="53"/>
    </row>
    <row r="63" spans="2:14" s="4" customFormat="1" ht="10.2">
      <c r="B63" s="355" t="s">
        <v>57</v>
      </c>
      <c r="C63" s="355"/>
      <c r="D63" s="355"/>
      <c r="E63" s="355"/>
      <c r="F63" s="92"/>
      <c r="G63" s="9" t="s">
        <v>24</v>
      </c>
      <c r="H63" s="53">
        <v>1645770</v>
      </c>
      <c r="I63" s="53">
        <v>1639403</v>
      </c>
      <c r="J63" s="53">
        <v>1711293</v>
      </c>
      <c r="K63" s="53">
        <v>1760948</v>
      </c>
      <c r="L63" s="53">
        <v>1850028</v>
      </c>
      <c r="M63" s="67">
        <v>1687824</v>
      </c>
      <c r="N63" s="151">
        <v>1687415</v>
      </c>
    </row>
    <row r="64" spans="1:14" s="4" customFormat="1" ht="10.2">
      <c r="A64" s="4" t="s">
        <v>20</v>
      </c>
      <c r="B64" s="355" t="s">
        <v>58</v>
      </c>
      <c r="C64" s="355"/>
      <c r="D64" s="355"/>
      <c r="E64" s="355"/>
      <c r="F64" s="92"/>
      <c r="G64" s="9" t="s">
        <v>24</v>
      </c>
      <c r="H64" s="53">
        <v>18141</v>
      </c>
      <c r="I64" s="53">
        <v>2705</v>
      </c>
      <c r="J64" s="53">
        <v>2171</v>
      </c>
      <c r="K64" s="53">
        <v>1937</v>
      </c>
      <c r="L64" s="53">
        <v>2174</v>
      </c>
      <c r="M64" s="67">
        <v>921</v>
      </c>
      <c r="N64" s="67">
        <v>366</v>
      </c>
    </row>
    <row r="65" spans="2:14" s="4" customFormat="1" ht="10.2">
      <c r="B65" s="355" t="s">
        <v>59</v>
      </c>
      <c r="C65" s="355"/>
      <c r="D65" s="355"/>
      <c r="E65" s="355"/>
      <c r="F65" s="92"/>
      <c r="G65" s="9" t="s">
        <v>24</v>
      </c>
      <c r="H65" s="53">
        <v>203754</v>
      </c>
      <c r="I65" s="53">
        <v>105559</v>
      </c>
      <c r="J65" s="53">
        <v>56749</v>
      </c>
      <c r="K65" s="53">
        <v>53610</v>
      </c>
      <c r="L65" s="53">
        <v>46236</v>
      </c>
      <c r="M65" s="67">
        <v>46993</v>
      </c>
      <c r="N65" s="67">
        <v>128925</v>
      </c>
    </row>
    <row r="66" spans="2:14" s="4" customFormat="1" ht="10.2">
      <c r="B66" s="355" t="s">
        <v>200</v>
      </c>
      <c r="C66" s="355"/>
      <c r="D66" s="355"/>
      <c r="E66" s="355"/>
      <c r="F66" s="92"/>
      <c r="G66" s="9" t="s">
        <v>24</v>
      </c>
      <c r="H66" s="53">
        <v>1423865</v>
      </c>
      <c r="I66" s="53">
        <v>1531139</v>
      </c>
      <c r="J66" s="53">
        <v>1652373</v>
      </c>
      <c r="K66" s="53">
        <v>1705401</v>
      </c>
      <c r="L66" s="53">
        <v>1801618</v>
      </c>
      <c r="M66" s="67">
        <v>1639910</v>
      </c>
      <c r="N66" s="67">
        <v>1558124</v>
      </c>
    </row>
    <row r="67" spans="1:14" s="4" customFormat="1" ht="11.25" customHeight="1">
      <c r="A67" s="356" t="s">
        <v>60</v>
      </c>
      <c r="B67" s="356"/>
      <c r="C67" s="356"/>
      <c r="D67" s="356"/>
      <c r="E67" s="356"/>
      <c r="F67" s="28"/>
      <c r="G67" s="9" t="s">
        <v>61</v>
      </c>
      <c r="H67" s="26">
        <v>296.7</v>
      </c>
      <c r="I67" s="26">
        <v>288.4</v>
      </c>
      <c r="J67" s="26">
        <v>285.5</v>
      </c>
      <c r="K67" s="26">
        <v>272.2</v>
      </c>
      <c r="L67" s="26">
        <v>267.1</v>
      </c>
      <c r="M67" s="26">
        <v>285.2</v>
      </c>
      <c r="N67" s="26">
        <f>283987/1000</f>
        <v>283.987</v>
      </c>
    </row>
    <row r="68" s="4" customFormat="1" ht="15" customHeight="1">
      <c r="A68" s="5" t="s">
        <v>63</v>
      </c>
    </row>
    <row r="69" spans="1:13" s="4" customFormat="1" ht="83.4" customHeight="1">
      <c r="A69" s="366" t="s">
        <v>305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</row>
    <row r="70" s="4" customFormat="1" ht="10.2"/>
    <row r="71" s="4" customFormat="1" ht="10.2"/>
    <row r="72" s="4" customFormat="1" ht="10.2"/>
    <row r="73" s="4" customFormat="1" ht="10.2"/>
    <row r="74" s="4" customFormat="1" ht="10.2"/>
    <row r="75" s="4" customFormat="1" ht="10.2"/>
    <row r="76" s="4" customFormat="1" ht="10.2"/>
    <row r="77" s="4" customFormat="1" ht="10.2"/>
    <row r="78" s="4" customFormat="1" ht="10.2"/>
    <row r="79" s="4" customFormat="1" ht="10.2"/>
    <row r="80" s="4" customFormat="1" ht="10.2"/>
    <row r="81" s="4" customFormat="1" ht="10.2"/>
    <row r="82" s="4" customFormat="1" ht="10.2"/>
    <row r="83" s="4" customFormat="1" ht="10.2"/>
    <row r="84" s="4" customFormat="1" ht="10.2"/>
    <row r="85" s="4" customFormat="1" ht="10.2"/>
    <row r="86" s="4" customFormat="1" ht="10.2"/>
    <row r="87" s="4" customFormat="1" ht="10.2"/>
    <row r="88" s="4" customFormat="1" ht="10.2"/>
    <row r="89" s="4" customFormat="1" ht="10.2"/>
    <row r="90" s="4" customFormat="1" ht="10.2"/>
    <row r="91" s="4" customFormat="1" ht="10.2"/>
    <row r="92" s="4" customFormat="1" ht="10.2"/>
    <row r="93" s="4" customFormat="1" ht="10.2"/>
    <row r="94" s="4" customFormat="1" ht="10.2"/>
    <row r="95" s="4" customFormat="1" ht="10.2"/>
    <row r="96" s="4" customFormat="1" ht="10.2"/>
    <row r="97" s="4" customFormat="1" ht="10.2"/>
    <row r="98" s="4" customFormat="1" ht="10.2"/>
    <row r="99" s="4" customFormat="1" ht="10.2"/>
    <row r="100" s="4" customFormat="1" ht="10.2"/>
    <row r="101" s="4" customFormat="1" ht="10.2"/>
    <row r="102" s="4" customFormat="1" ht="10.2"/>
    <row r="103" s="4" customFormat="1" ht="10.2"/>
    <row r="104" s="4" customFormat="1" ht="10.2"/>
    <row r="105" s="4" customFormat="1" ht="10.2"/>
    <row r="106" s="4" customFormat="1" ht="10.2"/>
    <row r="107" s="4" customFormat="1" ht="10.2"/>
    <row r="108" s="4" customFormat="1" ht="10.2"/>
    <row r="109" s="4" customFormat="1" ht="10.2"/>
    <row r="110" s="4" customFormat="1" ht="10.2"/>
    <row r="111" s="4" customFormat="1" ht="10.2"/>
    <row r="112" s="4" customFormat="1" ht="10.2"/>
    <row r="113" s="4" customFormat="1" ht="10.2"/>
    <row r="114" s="4" customFormat="1" ht="10.2"/>
    <row r="115" s="4" customFormat="1" ht="10.2"/>
    <row r="116" s="4" customFormat="1" ht="10.2"/>
    <row r="117" s="4" customFormat="1" ht="10.2"/>
    <row r="118" s="4" customFormat="1" ht="10.2"/>
    <row r="119" s="4" customFormat="1" ht="10.2"/>
    <row r="120" s="4" customFormat="1" ht="10.2"/>
    <row r="121" s="4" customFormat="1" ht="10.2"/>
    <row r="122" s="4" customFormat="1" ht="10.2"/>
    <row r="123" s="4" customFormat="1" ht="10.2"/>
    <row r="124" s="4" customFormat="1" ht="10.2"/>
    <row r="125" s="4" customFormat="1" ht="10.2"/>
    <row r="126" s="4" customFormat="1" ht="10.2"/>
    <row r="127" s="4" customFormat="1" ht="10.2"/>
    <row r="128" s="4" customFormat="1" ht="10.2"/>
    <row r="129" s="4" customFormat="1" ht="10.2"/>
    <row r="130" s="4" customFormat="1" ht="10.2"/>
    <row r="131" s="4" customFormat="1" ht="10.2"/>
    <row r="132" s="4" customFormat="1" ht="10.2"/>
    <row r="133" s="4" customFormat="1" ht="10.2"/>
    <row r="134" s="4" customFormat="1" ht="10.2"/>
    <row r="135" s="4" customFormat="1" ht="10.2"/>
    <row r="136" s="4" customFormat="1" ht="10.2"/>
    <row r="137" s="4" customFormat="1" ht="10.2"/>
    <row r="138" s="4" customFormat="1" ht="10.2"/>
    <row r="139" s="4" customFormat="1" ht="10.2"/>
    <row r="140" s="4" customFormat="1" ht="10.2"/>
    <row r="141" s="4" customFormat="1" ht="10.2"/>
    <row r="142" s="4" customFormat="1" ht="10.2"/>
    <row r="143" s="4" customFormat="1" ht="10.2"/>
    <row r="144" s="4" customFormat="1" ht="10.2"/>
    <row r="145" s="4" customFormat="1" ht="10.2"/>
    <row r="146" s="4" customFormat="1" ht="10.2"/>
    <row r="147" s="4" customFormat="1" ht="10.2"/>
    <row r="148" s="4" customFormat="1" ht="10.2"/>
    <row r="149" s="4" customFormat="1" ht="10.2"/>
    <row r="150" s="4" customFormat="1" ht="10.2"/>
    <row r="151" s="4" customFormat="1" ht="10.2"/>
    <row r="152" s="4" customFormat="1" ht="10.2"/>
    <row r="153" s="4" customFormat="1" ht="10.2"/>
    <row r="154" s="4" customFormat="1" ht="10.2"/>
    <row r="155" s="4" customFormat="1" ht="10.2"/>
    <row r="156" s="4" customFormat="1" ht="10.2"/>
    <row r="157" s="4" customFormat="1" ht="10.2"/>
    <row r="158" s="4" customFormat="1" ht="10.2"/>
    <row r="159" s="4" customFormat="1" ht="10.2"/>
    <row r="160" s="4" customFormat="1" ht="10.2"/>
    <row r="161" s="4" customFormat="1" ht="10.2"/>
    <row r="162" s="4" customFormat="1" ht="10.2"/>
    <row r="163" s="4" customFormat="1" ht="10.2"/>
    <row r="164" s="4" customFormat="1" ht="10.2"/>
    <row r="165" s="4" customFormat="1" ht="10.2"/>
    <row r="166" s="4" customFormat="1" ht="10.2"/>
    <row r="167" s="4" customFormat="1" ht="10.2"/>
    <row r="168" s="4" customFormat="1" ht="10.2"/>
    <row r="169" s="4" customFormat="1" ht="10.2"/>
    <row r="170" s="4" customFormat="1" ht="10.2"/>
    <row r="171" s="4" customFormat="1" ht="10.2"/>
    <row r="172" s="4" customFormat="1" ht="10.2"/>
    <row r="173" s="4" customFormat="1" ht="10.2"/>
    <row r="174" s="4" customFormat="1" ht="10.2"/>
    <row r="175" s="4" customFormat="1" ht="10.2"/>
    <row r="176" s="4" customFormat="1" ht="10.2"/>
    <row r="177" s="4" customFormat="1" ht="10.2"/>
    <row r="178" s="4" customFormat="1" ht="10.2"/>
    <row r="179" s="4" customFormat="1" ht="10.2"/>
    <row r="180" s="4" customFormat="1" ht="10.2"/>
    <row r="181" s="4" customFormat="1" ht="10.2"/>
    <row r="182" s="4" customFormat="1" ht="10.2"/>
    <row r="183" s="4" customFormat="1" ht="10.2"/>
    <row r="184" s="4" customFormat="1" ht="10.2"/>
    <row r="185" s="4" customFormat="1" ht="10.2"/>
    <row r="186" s="4" customFormat="1" ht="10.2"/>
    <row r="187" s="4" customFormat="1" ht="10.2"/>
    <row r="188" s="4" customFormat="1" ht="10.2"/>
    <row r="189" s="4" customFormat="1" ht="10.2"/>
    <row r="190" s="4" customFormat="1" ht="10.2"/>
    <row r="191" s="4" customFormat="1" ht="10.2"/>
    <row r="192" s="4" customFormat="1" ht="10.2"/>
    <row r="193" s="4" customFormat="1" ht="10.2"/>
    <row r="194" s="4" customFormat="1" ht="10.2"/>
    <row r="195" s="4" customFormat="1" ht="10.2"/>
    <row r="196" s="4" customFormat="1" ht="10.2"/>
    <row r="197" s="4" customFormat="1" ht="10.2"/>
    <row r="198" s="4" customFormat="1" ht="10.2"/>
    <row r="199" s="4" customFormat="1" ht="10.2"/>
    <row r="200" s="4" customFormat="1" ht="10.2"/>
    <row r="201" s="4" customFormat="1" ht="10.2"/>
    <row r="202" s="4" customFormat="1" ht="10.2"/>
    <row r="203" s="4" customFormat="1" ht="10.2"/>
    <row r="204" s="4" customFormat="1" ht="10.2"/>
    <row r="205" s="4" customFormat="1" ht="10.2"/>
    <row r="206" s="4" customFormat="1" ht="10.2"/>
    <row r="207" s="4" customFormat="1" ht="10.2"/>
    <row r="208" s="4" customFormat="1" ht="10.2"/>
    <row r="209" s="4" customFormat="1" ht="10.2"/>
    <row r="210" s="4" customFormat="1" ht="10.2"/>
    <row r="211" s="4" customFormat="1" ht="10.2"/>
    <row r="212" s="4" customFormat="1" ht="10.2"/>
    <row r="213" s="4" customFormat="1" ht="10.2"/>
    <row r="214" s="4" customFormat="1" ht="10.2"/>
    <row r="215" s="4" customFormat="1" ht="10.2"/>
    <row r="216" s="4" customFormat="1" ht="10.2"/>
    <row r="217" s="4" customFormat="1" ht="10.2"/>
    <row r="218" s="4" customFormat="1" ht="10.2"/>
    <row r="219" s="4" customFormat="1" ht="10.2"/>
  </sheetData>
  <mergeCells count="52">
    <mergeCell ref="N54:N55"/>
    <mergeCell ref="A69:M69"/>
    <mergeCell ref="A25:E25"/>
    <mergeCell ref="A13:E13"/>
    <mergeCell ref="B24:E24"/>
    <mergeCell ref="B14:E14"/>
    <mergeCell ref="B15:E15"/>
    <mergeCell ref="B16:E16"/>
    <mergeCell ref="B23:E23"/>
    <mergeCell ref="A17:E17"/>
    <mergeCell ref="A3:E3"/>
    <mergeCell ref="A5:K5"/>
    <mergeCell ref="B18:E18"/>
    <mergeCell ref="A19:E19"/>
    <mergeCell ref="A22:E22"/>
    <mergeCell ref="A6:E6"/>
    <mergeCell ref="D8:E8"/>
    <mergeCell ref="A10:E10"/>
    <mergeCell ref="B47:E47"/>
    <mergeCell ref="B49:E49"/>
    <mergeCell ref="B45:E45"/>
    <mergeCell ref="D32:E32"/>
    <mergeCell ref="L54:L55"/>
    <mergeCell ref="B53:E53"/>
    <mergeCell ref="A26:E26"/>
    <mergeCell ref="A27:E27"/>
    <mergeCell ref="A44:E44"/>
    <mergeCell ref="D41:E41"/>
    <mergeCell ref="D42:E42"/>
    <mergeCell ref="B39:E39"/>
    <mergeCell ref="B40:E40"/>
    <mergeCell ref="A38:E38"/>
    <mergeCell ref="A52:E52"/>
    <mergeCell ref="A30:E30"/>
    <mergeCell ref="D35:E35"/>
    <mergeCell ref="A29:K29"/>
    <mergeCell ref="A1:M1"/>
    <mergeCell ref="B59:E59"/>
    <mergeCell ref="B63:E63"/>
    <mergeCell ref="A67:E67"/>
    <mergeCell ref="B64:E64"/>
    <mergeCell ref="B65:E65"/>
    <mergeCell ref="B66:E66"/>
    <mergeCell ref="M54:M55"/>
    <mergeCell ref="H54:H55"/>
    <mergeCell ref="I54:I55"/>
    <mergeCell ref="J54:J55"/>
    <mergeCell ref="D57:E57"/>
    <mergeCell ref="D54:E54"/>
    <mergeCell ref="D55:E55"/>
    <mergeCell ref="D56:E56"/>
    <mergeCell ref="K54:K55"/>
  </mergeCells>
  <printOptions/>
  <pageMargins left="0.3937007874015748" right="0.3937007874015748" top="0.5905511811023623" bottom="0.7874015748031497" header="0.31496062992125984" footer="0.4724409448818898"/>
  <pageSetup fitToHeight="0" fitToWidth="0" horizontalDpi="600" verticalDpi="600" orientation="portrait" paperSize="9" scale="85" r:id="rId2"/>
  <headerFooter alignWithMargins="0">
    <oddFooter>&amp;C&amp;8 &amp;10 12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799847602844"/>
  </sheetPr>
  <dimension ref="A1:G74"/>
  <sheetViews>
    <sheetView workbookViewId="0" topLeftCell="A1">
      <selection activeCell="H1" sqref="H1"/>
    </sheetView>
  </sheetViews>
  <sheetFormatPr defaultColWidth="10.8515625" defaultRowHeight="12.75"/>
  <cols>
    <col min="1" max="6" width="14.7109375" style="2" customWidth="1"/>
    <col min="7" max="7" width="12.57421875" style="2" customWidth="1"/>
    <col min="8" max="16384" width="10.8515625" style="2" customWidth="1"/>
  </cols>
  <sheetData>
    <row r="1" spans="1:7" s="4" customFormat="1" ht="12.75">
      <c r="A1" s="423" t="s">
        <v>141</v>
      </c>
      <c r="B1" s="423"/>
      <c r="C1" s="423"/>
      <c r="D1" s="423"/>
      <c r="E1" s="423"/>
      <c r="F1" s="423"/>
      <c r="G1" s="423"/>
    </row>
    <row r="2" spans="1:7" s="4" customFormat="1" ht="12.75">
      <c r="A2" s="2"/>
      <c r="B2" s="2"/>
      <c r="C2" s="2"/>
      <c r="D2" s="2"/>
      <c r="E2" s="2"/>
      <c r="F2" s="2"/>
      <c r="G2" s="1"/>
    </row>
    <row r="3" spans="1:7" s="4" customFormat="1" ht="11.25" customHeight="1">
      <c r="A3" s="401" t="s">
        <v>147</v>
      </c>
      <c r="B3" s="401"/>
      <c r="C3" s="401"/>
      <c r="D3" s="401"/>
      <c r="E3" s="401"/>
      <c r="F3" s="409"/>
      <c r="G3" s="392" t="s">
        <v>146</v>
      </c>
    </row>
    <row r="4" spans="1:7" s="4" customFormat="1" ht="10.2">
      <c r="A4" s="419" t="s">
        <v>148</v>
      </c>
      <c r="B4" s="419"/>
      <c r="C4" s="419"/>
      <c r="D4" s="419"/>
      <c r="E4" s="419"/>
      <c r="F4" s="420"/>
      <c r="G4" s="424"/>
    </row>
    <row r="5" spans="1:7" s="4" customFormat="1" ht="11.25" customHeight="1">
      <c r="A5" s="401" t="s">
        <v>154</v>
      </c>
      <c r="B5" s="409"/>
      <c r="C5" s="392" t="s">
        <v>155</v>
      </c>
      <c r="D5" s="409"/>
      <c r="E5" s="392" t="s">
        <v>251</v>
      </c>
      <c r="F5" s="409"/>
      <c r="G5" s="424"/>
    </row>
    <row r="6" spans="1:7" s="4" customFormat="1" ht="10.2">
      <c r="A6" s="403"/>
      <c r="B6" s="421"/>
      <c r="C6" s="394"/>
      <c r="D6" s="421"/>
      <c r="E6" s="394"/>
      <c r="F6" s="421"/>
      <c r="G6" s="424"/>
    </row>
    <row r="7" spans="1:7" s="4" customFormat="1" ht="11.25" customHeight="1">
      <c r="A7" s="409" t="s">
        <v>228</v>
      </c>
      <c r="B7" s="404" t="s">
        <v>151</v>
      </c>
      <c r="C7" s="404" t="s">
        <v>228</v>
      </c>
      <c r="D7" s="404" t="s">
        <v>151</v>
      </c>
      <c r="E7" s="404" t="s">
        <v>228</v>
      </c>
      <c r="F7" s="404" t="s">
        <v>151</v>
      </c>
      <c r="G7" s="424"/>
    </row>
    <row r="8" spans="1:7" s="4" customFormat="1" ht="10.2">
      <c r="A8" s="421"/>
      <c r="B8" s="416"/>
      <c r="C8" s="416"/>
      <c r="D8" s="416"/>
      <c r="E8" s="416"/>
      <c r="F8" s="416"/>
      <c r="G8" s="424"/>
    </row>
    <row r="9" spans="1:7" s="4" customFormat="1" ht="10.2">
      <c r="A9" s="87" t="s">
        <v>18</v>
      </c>
      <c r="B9" s="19" t="s">
        <v>24</v>
      </c>
      <c r="C9" s="19" t="s">
        <v>18</v>
      </c>
      <c r="D9" s="19" t="s">
        <v>24</v>
      </c>
      <c r="E9" s="19" t="s">
        <v>18</v>
      </c>
      <c r="F9" s="19" t="s">
        <v>24</v>
      </c>
      <c r="G9" s="425"/>
    </row>
    <row r="10" s="4" customFormat="1" ht="13.5" customHeight="1">
      <c r="G10" s="13"/>
    </row>
    <row r="11" spans="1:7" s="4" customFormat="1" ht="10.2">
      <c r="A11" s="53">
        <v>14</v>
      </c>
      <c r="B11" s="53">
        <v>736</v>
      </c>
      <c r="C11" s="53">
        <v>0</v>
      </c>
      <c r="D11" s="53">
        <v>0</v>
      </c>
      <c r="E11" s="53">
        <v>0</v>
      </c>
      <c r="F11" s="53">
        <v>0</v>
      </c>
      <c r="G11" s="104">
        <v>471</v>
      </c>
    </row>
    <row r="12" spans="1:7" s="4" customFormat="1" ht="10.2">
      <c r="A12" s="53">
        <v>32</v>
      </c>
      <c r="B12" s="53">
        <v>1078</v>
      </c>
      <c r="C12" s="53">
        <v>0</v>
      </c>
      <c r="D12" s="53">
        <v>0</v>
      </c>
      <c r="E12" s="53">
        <v>0</v>
      </c>
      <c r="F12" s="53">
        <v>0</v>
      </c>
      <c r="G12" s="104">
        <v>472</v>
      </c>
    </row>
    <row r="13" spans="1:7" s="4" customFormat="1" ht="10.2">
      <c r="A13" s="53">
        <v>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104">
        <v>473</v>
      </c>
    </row>
    <row r="14" spans="1:7" s="4" customFormat="1" ht="10.2">
      <c r="A14" s="53">
        <v>34</v>
      </c>
      <c r="B14" s="53">
        <v>1666</v>
      </c>
      <c r="C14" s="53">
        <v>0</v>
      </c>
      <c r="D14" s="53">
        <v>0</v>
      </c>
      <c r="E14" s="53">
        <v>0</v>
      </c>
      <c r="F14" s="53">
        <v>0</v>
      </c>
      <c r="G14" s="104">
        <v>474</v>
      </c>
    </row>
    <row r="15" spans="1:7" s="4" customFormat="1" ht="10.2">
      <c r="A15" s="53">
        <v>18</v>
      </c>
      <c r="B15" s="53">
        <v>1798</v>
      </c>
      <c r="C15" s="53">
        <v>4</v>
      </c>
      <c r="D15" s="53">
        <v>155</v>
      </c>
      <c r="E15" s="53">
        <v>0</v>
      </c>
      <c r="F15" s="53">
        <v>0</v>
      </c>
      <c r="G15" s="104">
        <v>475</v>
      </c>
    </row>
    <row r="16" spans="1:7" s="4" customFormat="1" ht="10.2">
      <c r="A16" s="53">
        <v>5</v>
      </c>
      <c r="B16" s="53">
        <v>48</v>
      </c>
      <c r="C16" s="53">
        <v>0</v>
      </c>
      <c r="D16" s="53">
        <v>0</v>
      </c>
      <c r="E16" s="53">
        <v>1</v>
      </c>
      <c r="F16" s="53">
        <v>13000</v>
      </c>
      <c r="G16" s="104">
        <v>476</v>
      </c>
    </row>
    <row r="17" spans="1:7" s="4" customFormat="1" ht="10.2">
      <c r="A17" s="53">
        <v>13</v>
      </c>
      <c r="B17" s="53">
        <v>2020</v>
      </c>
      <c r="C17" s="53">
        <v>0</v>
      </c>
      <c r="D17" s="53">
        <v>0</v>
      </c>
      <c r="E17" s="53">
        <v>0</v>
      </c>
      <c r="F17" s="53">
        <v>0</v>
      </c>
      <c r="G17" s="104">
        <v>477</v>
      </c>
    </row>
    <row r="18" spans="1:7" s="4" customFormat="1" ht="10.2">
      <c r="A18" s="53">
        <v>11</v>
      </c>
      <c r="B18" s="53">
        <v>1119</v>
      </c>
      <c r="C18" s="53">
        <v>0</v>
      </c>
      <c r="D18" s="53">
        <v>0</v>
      </c>
      <c r="E18" s="53">
        <v>0</v>
      </c>
      <c r="F18" s="53">
        <v>0</v>
      </c>
      <c r="G18" s="104">
        <v>478</v>
      </c>
    </row>
    <row r="19" spans="1:7" s="4" customFormat="1" ht="10.2">
      <c r="A19" s="53">
        <v>21</v>
      </c>
      <c r="B19" s="53">
        <v>1553</v>
      </c>
      <c r="C19" s="53">
        <v>0</v>
      </c>
      <c r="D19" s="53">
        <v>0</v>
      </c>
      <c r="E19" s="53">
        <v>0</v>
      </c>
      <c r="F19" s="53">
        <v>0</v>
      </c>
      <c r="G19" s="104">
        <v>479</v>
      </c>
    </row>
    <row r="20" spans="1:7" s="4" customFormat="1" ht="13.5" customHeight="1">
      <c r="A20" s="98">
        <v>149</v>
      </c>
      <c r="B20" s="98">
        <v>10022</v>
      </c>
      <c r="C20" s="98">
        <v>6</v>
      </c>
      <c r="D20" s="98">
        <v>1213</v>
      </c>
      <c r="E20" s="98">
        <v>1</v>
      </c>
      <c r="F20" s="98">
        <v>13000</v>
      </c>
      <c r="G20" s="105">
        <v>4</v>
      </c>
    </row>
    <row r="21" spans="1:7" s="4" customFormat="1" ht="6.75" customHeight="1">
      <c r="A21" s="53"/>
      <c r="B21" s="53"/>
      <c r="C21" s="53"/>
      <c r="D21" s="53"/>
      <c r="E21" s="53"/>
      <c r="F21" s="53"/>
      <c r="G21" s="104"/>
    </row>
    <row r="22" spans="1:7" s="4" customFormat="1" ht="13.5" customHeight="1">
      <c r="A22" s="53"/>
      <c r="B22" s="53"/>
      <c r="C22" s="53"/>
      <c r="D22" s="53"/>
      <c r="E22" s="53"/>
      <c r="F22" s="53"/>
      <c r="G22" s="104"/>
    </row>
    <row r="23" spans="1:7" s="4" customFormat="1" ht="10.2">
      <c r="A23" s="53">
        <v>1</v>
      </c>
      <c r="B23" s="53">
        <v>7</v>
      </c>
      <c r="C23" s="53">
        <v>0</v>
      </c>
      <c r="D23" s="53">
        <v>0</v>
      </c>
      <c r="E23" s="53">
        <v>0</v>
      </c>
      <c r="F23" s="53">
        <v>0</v>
      </c>
      <c r="G23" s="104">
        <v>561</v>
      </c>
    </row>
    <row r="24" spans="1:7" s="4" customFormat="1" ht="10.2">
      <c r="A24" s="53">
        <v>0</v>
      </c>
      <c r="B24" s="53">
        <v>0</v>
      </c>
      <c r="C24" s="53">
        <v>1</v>
      </c>
      <c r="D24" s="53">
        <v>159</v>
      </c>
      <c r="E24" s="53">
        <v>0</v>
      </c>
      <c r="F24" s="53">
        <v>0</v>
      </c>
      <c r="G24" s="104">
        <v>562</v>
      </c>
    </row>
    <row r="25" spans="1:7" s="4" customFormat="1" ht="10.2">
      <c r="A25" s="53">
        <v>0</v>
      </c>
      <c r="B25" s="53">
        <v>0</v>
      </c>
      <c r="C25" s="53">
        <v>3</v>
      </c>
      <c r="D25" s="53">
        <v>1937</v>
      </c>
      <c r="E25" s="53">
        <v>0</v>
      </c>
      <c r="F25" s="53">
        <v>0</v>
      </c>
      <c r="G25" s="104">
        <v>563</v>
      </c>
    </row>
    <row r="26" spans="1:7" s="4" customFormat="1" ht="10.2">
      <c r="A26" s="53">
        <v>0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104">
        <v>564</v>
      </c>
    </row>
    <row r="27" spans="1:7" s="4" customFormat="1" ht="10.2">
      <c r="A27" s="53">
        <v>0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104">
        <v>565</v>
      </c>
    </row>
    <row r="28" spans="1:7" s="4" customFormat="1" ht="13.5" customHeight="1">
      <c r="A28" s="53"/>
      <c r="B28" s="53"/>
      <c r="C28" s="53"/>
      <c r="D28" s="53"/>
      <c r="E28" s="53"/>
      <c r="F28" s="53"/>
      <c r="G28" s="104"/>
    </row>
    <row r="29" spans="1:7" s="4" customFormat="1" ht="10.2">
      <c r="A29" s="53">
        <v>12</v>
      </c>
      <c r="B29" s="53">
        <v>732</v>
      </c>
      <c r="C29" s="53">
        <v>1</v>
      </c>
      <c r="D29" s="53">
        <v>112</v>
      </c>
      <c r="E29" s="53">
        <v>0</v>
      </c>
      <c r="F29" s="53">
        <v>0</v>
      </c>
      <c r="G29" s="104">
        <v>571</v>
      </c>
    </row>
    <row r="30" spans="1:7" s="4" customFormat="1" ht="10.2">
      <c r="A30" s="53">
        <v>0</v>
      </c>
      <c r="B30" s="53">
        <v>0</v>
      </c>
      <c r="C30" s="53">
        <v>1</v>
      </c>
      <c r="D30" s="53">
        <v>155</v>
      </c>
      <c r="E30" s="53">
        <v>0</v>
      </c>
      <c r="F30" s="53">
        <v>0</v>
      </c>
      <c r="G30" s="104">
        <v>572</v>
      </c>
    </row>
    <row r="31" spans="1:7" s="4" customFormat="1" ht="10.2">
      <c r="A31" s="53">
        <v>0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104">
        <v>573</v>
      </c>
    </row>
    <row r="32" spans="1:7" s="4" customFormat="1" ht="10.2">
      <c r="A32" s="53">
        <v>23</v>
      </c>
      <c r="B32" s="53">
        <v>15761</v>
      </c>
      <c r="C32" s="53">
        <v>0</v>
      </c>
      <c r="D32" s="53">
        <v>0</v>
      </c>
      <c r="E32" s="53">
        <v>0</v>
      </c>
      <c r="F32" s="53">
        <v>0</v>
      </c>
      <c r="G32" s="104">
        <v>574</v>
      </c>
    </row>
    <row r="33" spans="1:7" s="4" customFormat="1" ht="10.2">
      <c r="A33" s="53">
        <v>12</v>
      </c>
      <c r="B33" s="53">
        <v>428</v>
      </c>
      <c r="C33" s="53">
        <v>2</v>
      </c>
      <c r="D33" s="53">
        <v>22</v>
      </c>
      <c r="E33" s="53">
        <v>0</v>
      </c>
      <c r="F33" s="53">
        <v>0</v>
      </c>
      <c r="G33" s="104">
        <v>575</v>
      </c>
    </row>
    <row r="34" spans="1:7" s="4" customFormat="1" ht="10.2">
      <c r="A34" s="53">
        <v>9</v>
      </c>
      <c r="B34" s="53">
        <v>753</v>
      </c>
      <c r="C34" s="53">
        <v>1</v>
      </c>
      <c r="D34" s="53">
        <v>401</v>
      </c>
      <c r="E34" s="53">
        <v>0</v>
      </c>
      <c r="F34" s="53">
        <v>0</v>
      </c>
      <c r="G34" s="104">
        <v>576</v>
      </c>
    </row>
    <row r="35" spans="1:7" s="4" customFormat="1" ht="10.2">
      <c r="A35" s="53">
        <v>5</v>
      </c>
      <c r="B35" s="53">
        <v>286</v>
      </c>
      <c r="C35" s="53">
        <v>2</v>
      </c>
      <c r="D35" s="53">
        <v>301</v>
      </c>
      <c r="E35" s="53">
        <v>0</v>
      </c>
      <c r="F35" s="53">
        <v>0</v>
      </c>
      <c r="G35" s="104">
        <v>577</v>
      </c>
    </row>
    <row r="36" spans="1:7" s="4" customFormat="1" ht="13.5" customHeight="1">
      <c r="A36" s="98">
        <v>62</v>
      </c>
      <c r="B36" s="98">
        <v>17967</v>
      </c>
      <c r="C36" s="98">
        <v>11</v>
      </c>
      <c r="D36" s="98">
        <v>3087</v>
      </c>
      <c r="E36" s="98">
        <v>0</v>
      </c>
      <c r="F36" s="98">
        <v>0</v>
      </c>
      <c r="G36" s="105">
        <v>5</v>
      </c>
    </row>
    <row r="37" spans="1:7" s="4" customFormat="1" ht="6.75" customHeight="1">
      <c r="A37" s="53"/>
      <c r="B37" s="53"/>
      <c r="C37" s="53"/>
      <c r="D37" s="53"/>
      <c r="E37" s="53"/>
      <c r="F37" s="53"/>
      <c r="G37" s="104"/>
    </row>
    <row r="38" spans="1:7" s="4" customFormat="1" ht="13.5" customHeight="1">
      <c r="A38" s="53"/>
      <c r="B38" s="53"/>
      <c r="C38" s="53"/>
      <c r="D38" s="53"/>
      <c r="E38" s="53"/>
      <c r="F38" s="53"/>
      <c r="G38" s="104"/>
    </row>
    <row r="39" spans="1:7" s="4" customFormat="1" ht="10.2">
      <c r="A39" s="53">
        <v>0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104">
        <v>661</v>
      </c>
    </row>
    <row r="40" spans="1:7" s="4" customFormat="1" ht="10.2">
      <c r="A40" s="53">
        <v>0</v>
      </c>
      <c r="B40" s="53">
        <v>0</v>
      </c>
      <c r="C40" s="53">
        <v>1</v>
      </c>
      <c r="D40" s="53">
        <v>2837</v>
      </c>
      <c r="E40" s="53">
        <v>0</v>
      </c>
      <c r="F40" s="53">
        <v>0</v>
      </c>
      <c r="G40" s="104">
        <v>662</v>
      </c>
    </row>
    <row r="41" spans="1:7" s="4" customFormat="1" ht="10.2">
      <c r="A41" s="53">
        <v>3</v>
      </c>
      <c r="B41" s="53">
        <v>3616</v>
      </c>
      <c r="C41" s="53">
        <v>0</v>
      </c>
      <c r="D41" s="53">
        <v>0</v>
      </c>
      <c r="E41" s="53">
        <v>0</v>
      </c>
      <c r="F41" s="53">
        <v>0</v>
      </c>
      <c r="G41" s="104">
        <v>663</v>
      </c>
    </row>
    <row r="42" spans="1:7" s="4" customFormat="1" ht="13.5" customHeight="1">
      <c r="A42" s="53"/>
      <c r="B42" s="53"/>
      <c r="C42" s="53"/>
      <c r="D42" s="53"/>
      <c r="E42" s="53"/>
      <c r="F42" s="53"/>
      <c r="G42" s="104"/>
    </row>
    <row r="43" spans="1:7" s="4" customFormat="1" ht="10.2">
      <c r="A43" s="53">
        <v>33</v>
      </c>
      <c r="B43" s="53">
        <v>2829</v>
      </c>
      <c r="C43" s="53">
        <v>0</v>
      </c>
      <c r="D43" s="53">
        <v>0</v>
      </c>
      <c r="E43" s="53">
        <v>0</v>
      </c>
      <c r="F43" s="53">
        <v>0</v>
      </c>
      <c r="G43" s="104">
        <v>671</v>
      </c>
    </row>
    <row r="44" spans="1:7" s="4" customFormat="1" ht="10.2">
      <c r="A44" s="53">
        <v>17</v>
      </c>
      <c r="B44" s="53">
        <v>1359</v>
      </c>
      <c r="C44" s="53">
        <v>0</v>
      </c>
      <c r="D44" s="53">
        <v>0</v>
      </c>
      <c r="E44" s="53">
        <v>0</v>
      </c>
      <c r="F44" s="53">
        <v>0</v>
      </c>
      <c r="G44" s="104">
        <v>672</v>
      </c>
    </row>
    <row r="45" spans="1:7" s="4" customFormat="1" ht="10.2">
      <c r="A45" s="53">
        <v>14</v>
      </c>
      <c r="B45" s="53">
        <v>1107</v>
      </c>
      <c r="C45" s="53">
        <v>0</v>
      </c>
      <c r="D45" s="53">
        <v>0</v>
      </c>
      <c r="E45" s="53">
        <v>0</v>
      </c>
      <c r="F45" s="53">
        <v>0</v>
      </c>
      <c r="G45" s="104">
        <v>673</v>
      </c>
    </row>
    <row r="46" spans="1:7" s="4" customFormat="1" ht="10.2">
      <c r="A46" s="53">
        <v>12</v>
      </c>
      <c r="B46" s="53">
        <v>423</v>
      </c>
      <c r="C46" s="53">
        <v>3</v>
      </c>
      <c r="D46" s="53">
        <v>1676</v>
      </c>
      <c r="E46" s="53">
        <v>0</v>
      </c>
      <c r="F46" s="53">
        <v>0</v>
      </c>
      <c r="G46" s="104">
        <v>674</v>
      </c>
    </row>
    <row r="47" spans="1:7" s="4" customFormat="1" ht="10.2">
      <c r="A47" s="53">
        <v>5</v>
      </c>
      <c r="B47" s="53">
        <v>177</v>
      </c>
      <c r="C47" s="53">
        <v>2</v>
      </c>
      <c r="D47" s="53">
        <v>5998</v>
      </c>
      <c r="E47" s="53">
        <v>0</v>
      </c>
      <c r="F47" s="53">
        <v>0</v>
      </c>
      <c r="G47" s="104">
        <v>675</v>
      </c>
    </row>
    <row r="48" spans="1:7" s="4" customFormat="1" ht="10.2">
      <c r="A48" s="53">
        <v>12</v>
      </c>
      <c r="B48" s="53">
        <v>1268</v>
      </c>
      <c r="C48" s="53">
        <v>0</v>
      </c>
      <c r="D48" s="53">
        <v>0</v>
      </c>
      <c r="E48" s="53">
        <v>0</v>
      </c>
      <c r="F48" s="53">
        <v>0</v>
      </c>
      <c r="G48" s="104">
        <v>676</v>
      </c>
    </row>
    <row r="49" spans="1:7" s="4" customFormat="1" ht="10.2">
      <c r="A49" s="53">
        <v>15</v>
      </c>
      <c r="B49" s="53">
        <v>1353</v>
      </c>
      <c r="C49" s="53">
        <v>0</v>
      </c>
      <c r="D49" s="53">
        <v>0</v>
      </c>
      <c r="E49" s="53">
        <v>0</v>
      </c>
      <c r="F49" s="53">
        <v>0</v>
      </c>
      <c r="G49" s="104">
        <v>677</v>
      </c>
    </row>
    <row r="50" spans="1:7" s="4" customFormat="1" ht="10.2">
      <c r="A50" s="53">
        <v>1</v>
      </c>
      <c r="B50" s="53">
        <v>4</v>
      </c>
      <c r="C50" s="53">
        <v>2</v>
      </c>
      <c r="D50" s="53">
        <v>3654</v>
      </c>
      <c r="E50" s="53">
        <v>0</v>
      </c>
      <c r="F50" s="53">
        <v>0</v>
      </c>
      <c r="G50" s="104">
        <v>678</v>
      </c>
    </row>
    <row r="51" spans="1:7" s="4" customFormat="1" ht="10.2">
      <c r="A51" s="53">
        <v>5</v>
      </c>
      <c r="B51" s="53">
        <v>4534</v>
      </c>
      <c r="C51" s="53">
        <v>0</v>
      </c>
      <c r="D51" s="53">
        <v>0</v>
      </c>
      <c r="E51" s="53">
        <v>0</v>
      </c>
      <c r="F51" s="53">
        <v>0</v>
      </c>
      <c r="G51" s="104">
        <v>679</v>
      </c>
    </row>
    <row r="52" spans="1:7" s="4" customFormat="1" ht="13.5" customHeight="1">
      <c r="A52" s="98">
        <v>117</v>
      </c>
      <c r="B52" s="98">
        <v>16670</v>
      </c>
      <c r="C52" s="98">
        <v>8</v>
      </c>
      <c r="D52" s="98">
        <v>14165</v>
      </c>
      <c r="E52" s="98">
        <v>0</v>
      </c>
      <c r="F52" s="98">
        <v>0</v>
      </c>
      <c r="G52" s="105">
        <v>6</v>
      </c>
    </row>
    <row r="53" spans="1:7" s="4" customFormat="1" ht="6.75" customHeight="1">
      <c r="A53" s="53"/>
      <c r="B53" s="53"/>
      <c r="C53" s="53"/>
      <c r="D53" s="53"/>
      <c r="E53" s="53"/>
      <c r="F53" s="53"/>
      <c r="G53" s="104"/>
    </row>
    <row r="54" spans="1:7" s="4" customFormat="1" ht="13.5" customHeight="1">
      <c r="A54" s="53"/>
      <c r="B54" s="53"/>
      <c r="C54" s="53"/>
      <c r="D54" s="53"/>
      <c r="E54" s="53"/>
      <c r="F54" s="53"/>
      <c r="G54" s="104"/>
    </row>
    <row r="55" spans="1:7" s="4" customFormat="1" ht="10.2">
      <c r="A55" s="53">
        <v>0</v>
      </c>
      <c r="B55" s="53">
        <v>0</v>
      </c>
      <c r="C55" s="53">
        <v>6</v>
      </c>
      <c r="D55" s="53">
        <v>14222</v>
      </c>
      <c r="E55" s="53">
        <v>0</v>
      </c>
      <c r="F55" s="53">
        <v>0</v>
      </c>
      <c r="G55" s="104">
        <v>761</v>
      </c>
    </row>
    <row r="56" spans="1:7" s="4" customFormat="1" ht="10.2">
      <c r="A56" s="53">
        <v>4</v>
      </c>
      <c r="B56" s="53">
        <v>1365</v>
      </c>
      <c r="C56" s="53">
        <v>0</v>
      </c>
      <c r="D56" s="53">
        <v>0</v>
      </c>
      <c r="E56" s="53">
        <v>0</v>
      </c>
      <c r="F56" s="53">
        <v>0</v>
      </c>
      <c r="G56" s="104">
        <v>762</v>
      </c>
    </row>
    <row r="57" spans="1:7" s="4" customFormat="1" ht="10.2">
      <c r="A57" s="53">
        <v>2</v>
      </c>
      <c r="B57" s="53">
        <v>357</v>
      </c>
      <c r="C57" s="53">
        <v>0</v>
      </c>
      <c r="D57" s="53">
        <v>0</v>
      </c>
      <c r="E57" s="53">
        <v>0</v>
      </c>
      <c r="F57" s="53">
        <v>0</v>
      </c>
      <c r="G57" s="104">
        <v>763</v>
      </c>
    </row>
    <row r="58" spans="1:7" s="4" customFormat="1" ht="10.2">
      <c r="A58" s="53">
        <v>4</v>
      </c>
      <c r="B58" s="53">
        <v>187</v>
      </c>
      <c r="C58" s="53">
        <v>0</v>
      </c>
      <c r="D58" s="53">
        <v>0</v>
      </c>
      <c r="E58" s="53">
        <v>0</v>
      </c>
      <c r="F58" s="53">
        <v>0</v>
      </c>
      <c r="G58" s="104">
        <v>764</v>
      </c>
    </row>
    <row r="59" spans="1:7" s="4" customFormat="1" ht="13.5" customHeight="1">
      <c r="A59" s="53"/>
      <c r="B59" s="53"/>
      <c r="C59" s="53"/>
      <c r="D59" s="53"/>
      <c r="E59" s="53"/>
      <c r="F59" s="53"/>
      <c r="G59" s="104"/>
    </row>
    <row r="60" spans="1:7" s="4" customFormat="1" ht="10.2">
      <c r="A60" s="53">
        <v>0</v>
      </c>
      <c r="B60" s="53">
        <v>0</v>
      </c>
      <c r="C60" s="53">
        <v>2</v>
      </c>
      <c r="D60" s="53">
        <v>2490</v>
      </c>
      <c r="E60" s="53">
        <v>0</v>
      </c>
      <c r="F60" s="53">
        <v>0</v>
      </c>
      <c r="G60" s="104">
        <v>771</v>
      </c>
    </row>
    <row r="61" spans="1:7" s="4" customFormat="1" ht="10.2">
      <c r="A61" s="53">
        <v>0</v>
      </c>
      <c r="B61" s="53">
        <v>0</v>
      </c>
      <c r="C61" s="53">
        <v>1</v>
      </c>
      <c r="D61" s="53">
        <v>283</v>
      </c>
      <c r="E61" s="53">
        <v>0</v>
      </c>
      <c r="F61" s="53">
        <v>0</v>
      </c>
      <c r="G61" s="104">
        <v>772</v>
      </c>
    </row>
    <row r="62" spans="1:7" s="4" customFormat="1" ht="10.2">
      <c r="A62" s="53">
        <v>0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104">
        <v>773</v>
      </c>
    </row>
    <row r="63" spans="1:7" s="4" customFormat="1" ht="10.2">
      <c r="A63" s="53">
        <v>5</v>
      </c>
      <c r="B63" s="53">
        <v>775</v>
      </c>
      <c r="C63" s="53">
        <v>2</v>
      </c>
      <c r="D63" s="53">
        <v>81</v>
      </c>
      <c r="E63" s="53">
        <v>1</v>
      </c>
      <c r="F63" s="53">
        <v>45599</v>
      </c>
      <c r="G63" s="104">
        <v>774</v>
      </c>
    </row>
    <row r="64" spans="1:7" s="4" customFormat="1" ht="10.2">
      <c r="A64" s="53">
        <v>0</v>
      </c>
      <c r="B64" s="53">
        <v>0</v>
      </c>
      <c r="C64" s="53">
        <v>2</v>
      </c>
      <c r="D64" s="53">
        <v>9242</v>
      </c>
      <c r="E64" s="53">
        <v>0</v>
      </c>
      <c r="F64" s="53">
        <v>0</v>
      </c>
      <c r="G64" s="104">
        <v>775</v>
      </c>
    </row>
    <row r="65" spans="1:7" s="4" customFormat="1" ht="10.2">
      <c r="A65" s="53">
        <v>9</v>
      </c>
      <c r="B65" s="53">
        <v>1562</v>
      </c>
      <c r="C65" s="53">
        <v>0</v>
      </c>
      <c r="D65" s="53">
        <v>0</v>
      </c>
      <c r="E65" s="53">
        <v>1</v>
      </c>
      <c r="F65" s="53">
        <v>3007</v>
      </c>
      <c r="G65" s="104">
        <v>776</v>
      </c>
    </row>
    <row r="66" spans="1:7" s="4" customFormat="1" ht="10.2">
      <c r="A66" s="53">
        <v>61</v>
      </c>
      <c r="B66" s="53">
        <v>5088</v>
      </c>
      <c r="C66" s="53">
        <v>0</v>
      </c>
      <c r="D66" s="53">
        <v>0</v>
      </c>
      <c r="E66" s="53">
        <v>0</v>
      </c>
      <c r="F66" s="53">
        <v>0</v>
      </c>
      <c r="G66" s="104">
        <v>777</v>
      </c>
    </row>
    <row r="67" spans="1:7" s="4" customFormat="1" ht="10.2">
      <c r="A67" s="53">
        <v>26</v>
      </c>
      <c r="B67" s="53">
        <v>2373</v>
      </c>
      <c r="C67" s="53">
        <v>0</v>
      </c>
      <c r="D67" s="53">
        <v>0</v>
      </c>
      <c r="E67" s="53">
        <v>0</v>
      </c>
      <c r="F67" s="53">
        <v>0</v>
      </c>
      <c r="G67" s="104">
        <v>778</v>
      </c>
    </row>
    <row r="68" spans="1:7" s="4" customFormat="1" ht="10.2">
      <c r="A68" s="53">
        <v>3</v>
      </c>
      <c r="B68" s="53">
        <v>771</v>
      </c>
      <c r="C68" s="53">
        <v>1</v>
      </c>
      <c r="D68" s="53">
        <v>28453</v>
      </c>
      <c r="E68" s="53">
        <v>0</v>
      </c>
      <c r="F68" s="53">
        <v>0</v>
      </c>
      <c r="G68" s="104">
        <v>779</v>
      </c>
    </row>
    <row r="69" spans="1:7" s="4" customFormat="1" ht="10.2">
      <c r="A69" s="53">
        <v>57</v>
      </c>
      <c r="B69" s="53">
        <v>4548</v>
      </c>
      <c r="C69" s="53">
        <v>0</v>
      </c>
      <c r="D69" s="53">
        <v>0</v>
      </c>
      <c r="E69" s="53">
        <v>0</v>
      </c>
      <c r="F69" s="53">
        <v>0</v>
      </c>
      <c r="G69" s="104">
        <v>780</v>
      </c>
    </row>
    <row r="70" spans="1:7" s="4" customFormat="1" ht="13.5" customHeight="1">
      <c r="A70" s="98">
        <v>171</v>
      </c>
      <c r="B70" s="98">
        <v>17026</v>
      </c>
      <c r="C70" s="98">
        <v>14</v>
      </c>
      <c r="D70" s="98">
        <v>54771</v>
      </c>
      <c r="E70" s="98">
        <v>2</v>
      </c>
      <c r="F70" s="98">
        <v>48606</v>
      </c>
      <c r="G70" s="105">
        <v>7</v>
      </c>
    </row>
    <row r="71" spans="1:7" s="4" customFormat="1" ht="13.5" customHeight="1">
      <c r="A71" s="177">
        <v>1088</v>
      </c>
      <c r="B71" s="177">
        <v>187319</v>
      </c>
      <c r="C71" s="177">
        <v>46</v>
      </c>
      <c r="D71" s="177">
        <v>79127</v>
      </c>
      <c r="E71" s="177">
        <v>4</v>
      </c>
      <c r="F71" s="177">
        <v>72185</v>
      </c>
      <c r="G71" s="105"/>
    </row>
    <row r="72" spans="1:7" s="4" customFormat="1" ht="10.2">
      <c r="A72" s="98"/>
      <c r="B72" s="98"/>
      <c r="C72" s="98"/>
      <c r="D72" s="98"/>
      <c r="E72" s="98"/>
      <c r="F72" s="98"/>
      <c r="G72" s="108"/>
    </row>
    <row r="73" s="4" customFormat="1" ht="10.2"/>
    <row r="74" spans="1:7" s="4" customFormat="1" ht="11.4">
      <c r="A74" s="4" t="s">
        <v>387</v>
      </c>
      <c r="G74" s="12"/>
    </row>
    <row r="75" s="4" customFormat="1" ht="10.2"/>
    <row r="76" s="4" customFormat="1" ht="10.2"/>
    <row r="77" s="4" customFormat="1" ht="10.2"/>
    <row r="78" s="4" customFormat="1" ht="10.2"/>
    <row r="79" s="4" customFormat="1" ht="10.2"/>
    <row r="80" s="4" customFormat="1" ht="10.2"/>
    <row r="81" s="4" customFormat="1" ht="10.2"/>
    <row r="82" s="4" customFormat="1" ht="10.2"/>
    <row r="83" s="4" customFormat="1" ht="10.2"/>
    <row r="84" s="4" customFormat="1" ht="10.2"/>
    <row r="85" s="4" customFormat="1" ht="10.2"/>
    <row r="86" s="4" customFormat="1" ht="10.2"/>
    <row r="87" s="4" customFormat="1" ht="10.2"/>
    <row r="88" s="4" customFormat="1" ht="10.2"/>
    <row r="89" s="4" customFormat="1" ht="10.2"/>
    <row r="90" s="4" customFormat="1" ht="10.2"/>
    <row r="91" s="4" customFormat="1" ht="10.2"/>
    <row r="92" s="4" customFormat="1" ht="10.2"/>
    <row r="93" s="4" customFormat="1" ht="10.2"/>
    <row r="94" s="4" customFormat="1" ht="10.2"/>
    <row r="95" s="4" customFormat="1" ht="10.2"/>
    <row r="96" s="4" customFormat="1" ht="10.2"/>
    <row r="97" s="4" customFormat="1" ht="10.2"/>
    <row r="98" s="4" customFormat="1" ht="10.2"/>
    <row r="99" s="4" customFormat="1" ht="10.2"/>
    <row r="100" s="4" customFormat="1" ht="10.2"/>
    <row r="101" s="4" customFormat="1" ht="10.2"/>
    <row r="102" s="4" customFormat="1" ht="10.2"/>
    <row r="103" s="4" customFormat="1" ht="10.2"/>
    <row r="104" s="4" customFormat="1" ht="10.2"/>
    <row r="105" s="4" customFormat="1" ht="10.2"/>
    <row r="106" s="4" customFormat="1" ht="10.2"/>
    <row r="107" s="4" customFormat="1" ht="10.2"/>
    <row r="108" s="4" customFormat="1" ht="10.2"/>
    <row r="109" s="4" customFormat="1" ht="10.2"/>
    <row r="110" s="4" customFormat="1" ht="10.2"/>
    <row r="111" s="4" customFormat="1" ht="10.2"/>
    <row r="112" s="4" customFormat="1" ht="10.2"/>
    <row r="113" s="4" customFormat="1" ht="10.2"/>
    <row r="114" s="4" customFormat="1" ht="10.2"/>
    <row r="115" s="4" customFormat="1" ht="10.2"/>
    <row r="116" s="4" customFormat="1" ht="10.2"/>
    <row r="117" s="4" customFormat="1" ht="10.2"/>
    <row r="118" s="4" customFormat="1" ht="10.2"/>
    <row r="119" s="4" customFormat="1" ht="10.2"/>
    <row r="120" s="4" customFormat="1" ht="10.2"/>
    <row r="121" s="4" customFormat="1" ht="10.2"/>
    <row r="122" s="4" customFormat="1" ht="10.2"/>
    <row r="123" s="4" customFormat="1" ht="10.2"/>
    <row r="124" s="4" customFormat="1" ht="10.2"/>
    <row r="125" s="4" customFormat="1" ht="10.2"/>
    <row r="126" s="4" customFormat="1" ht="10.2"/>
    <row r="127" s="4" customFormat="1" ht="10.2"/>
    <row r="128" s="4" customFormat="1" ht="10.2"/>
    <row r="129" s="4" customFormat="1" ht="10.2"/>
    <row r="130" s="4" customFormat="1" ht="10.2"/>
    <row r="131" s="4" customFormat="1" ht="10.2"/>
    <row r="132" s="4" customFormat="1" ht="10.2"/>
    <row r="133" s="4" customFormat="1" ht="10.2"/>
    <row r="134" s="4" customFormat="1" ht="10.2"/>
    <row r="135" s="4" customFormat="1" ht="10.2"/>
    <row r="136" s="4" customFormat="1" ht="10.2"/>
    <row r="137" s="4" customFormat="1" ht="10.2"/>
    <row r="138" s="4" customFormat="1" ht="10.2"/>
    <row r="139" s="4" customFormat="1" ht="10.2"/>
    <row r="140" s="4" customFormat="1" ht="10.2"/>
    <row r="141" s="4" customFormat="1" ht="10.2"/>
    <row r="142" s="4" customFormat="1" ht="10.2"/>
    <row r="143" s="4" customFormat="1" ht="10.2"/>
    <row r="144" s="4" customFormat="1" ht="10.2"/>
    <row r="145" s="4" customFormat="1" ht="10.2"/>
    <row r="146" s="4" customFormat="1" ht="10.2"/>
    <row r="147" s="4" customFormat="1" ht="10.2"/>
    <row r="148" s="4" customFormat="1" ht="10.2"/>
    <row r="149" s="4" customFormat="1" ht="10.2"/>
    <row r="150" s="4" customFormat="1" ht="10.2"/>
    <row r="151" s="4" customFormat="1" ht="10.2"/>
    <row r="152" s="4" customFormat="1" ht="10.2"/>
    <row r="153" s="4" customFormat="1" ht="10.2"/>
    <row r="154" s="4" customFormat="1" ht="10.2"/>
    <row r="155" s="4" customFormat="1" ht="10.2"/>
    <row r="156" s="4" customFormat="1" ht="10.2"/>
    <row r="157" s="4" customFormat="1" ht="10.2"/>
    <row r="158" s="4" customFormat="1" ht="10.2"/>
    <row r="159" s="4" customFormat="1" ht="10.2"/>
    <row r="160" s="4" customFormat="1" ht="10.2"/>
    <row r="161" s="4" customFormat="1" ht="10.2"/>
    <row r="162" s="4" customFormat="1" ht="10.2"/>
    <row r="163" s="4" customFormat="1" ht="10.2"/>
    <row r="164" s="4" customFormat="1" ht="10.2"/>
    <row r="165" s="4" customFormat="1" ht="10.2"/>
    <row r="166" s="4" customFormat="1" ht="10.2"/>
    <row r="167" s="4" customFormat="1" ht="10.2"/>
    <row r="168" s="4" customFormat="1" ht="10.2"/>
    <row r="169" s="4" customFormat="1" ht="10.2"/>
    <row r="170" s="4" customFormat="1" ht="10.2"/>
    <row r="171" s="4" customFormat="1" ht="10.2"/>
    <row r="172" s="4" customFormat="1" ht="10.2"/>
    <row r="173" s="4" customFormat="1" ht="10.2"/>
    <row r="174" s="4" customFormat="1" ht="10.2"/>
    <row r="175" s="4" customFormat="1" ht="10.2"/>
    <row r="176" s="4" customFormat="1" ht="10.2"/>
    <row r="177" s="4" customFormat="1" ht="10.2"/>
    <row r="178" s="4" customFormat="1" ht="10.2"/>
    <row r="179" s="4" customFormat="1" ht="10.2"/>
    <row r="180" s="4" customFormat="1" ht="10.2"/>
    <row r="181" s="4" customFormat="1" ht="10.2"/>
    <row r="182" s="4" customFormat="1" ht="10.2"/>
    <row r="183" s="4" customFormat="1" ht="10.2"/>
    <row r="184" s="4" customFormat="1" ht="10.2"/>
    <row r="185" s="4" customFormat="1" ht="10.2"/>
    <row r="186" s="4" customFormat="1" ht="10.2"/>
    <row r="187" s="4" customFormat="1" ht="10.2"/>
    <row r="188" s="4" customFormat="1" ht="10.2"/>
    <row r="189" s="4" customFormat="1" ht="10.2"/>
    <row r="190" s="4" customFormat="1" ht="10.2"/>
    <row r="191" s="4" customFormat="1" ht="10.2"/>
    <row r="192" s="4" customFormat="1" ht="10.2"/>
    <row r="193" s="4" customFormat="1" ht="10.2"/>
    <row r="194" s="4" customFormat="1" ht="10.2"/>
    <row r="195" s="4" customFormat="1" ht="10.2"/>
    <row r="196" s="4" customFormat="1" ht="10.2"/>
    <row r="197" s="4" customFormat="1" ht="10.2"/>
    <row r="198" s="4" customFormat="1" ht="10.2"/>
    <row r="199" s="4" customFormat="1" ht="10.2"/>
    <row r="200" s="4" customFormat="1" ht="10.2"/>
    <row r="201" s="4" customFormat="1" ht="10.2"/>
    <row r="202" s="4" customFormat="1" ht="10.2"/>
    <row r="203" s="4" customFormat="1" ht="10.2"/>
    <row r="204" s="4" customFormat="1" ht="10.2"/>
    <row r="205" s="4" customFormat="1" ht="10.2"/>
    <row r="206" s="4" customFormat="1" ht="10.2"/>
    <row r="207" s="4" customFormat="1" ht="10.2"/>
    <row r="208" s="4" customFormat="1" ht="10.2"/>
    <row r="209" s="4" customFormat="1" ht="10.2"/>
    <row r="210" s="4" customFormat="1" ht="10.2"/>
    <row r="211" s="4" customFormat="1" ht="10.2"/>
    <row r="212" s="4" customFormat="1" ht="10.2"/>
    <row r="213" s="4" customFormat="1" ht="10.2"/>
    <row r="214" s="4" customFormat="1" ht="10.2"/>
    <row r="215" s="4" customFormat="1" ht="10.2"/>
    <row r="216" s="4" customFormat="1" ht="10.2"/>
    <row r="217" s="4" customFormat="1" ht="10.2"/>
    <row r="218" s="4" customFormat="1" ht="10.2"/>
    <row r="219" s="4" customFormat="1" ht="10.2"/>
    <row r="220" s="4" customFormat="1" ht="10.2"/>
    <row r="221" s="4" customFormat="1" ht="10.2"/>
    <row r="222" s="4" customFormat="1" ht="10.2"/>
    <row r="223" s="4" customFormat="1" ht="10.2"/>
    <row r="224" s="4" customFormat="1" ht="10.2"/>
    <row r="225" s="4" customFormat="1" ht="10.2"/>
    <row r="226" s="4" customFormat="1" ht="10.2"/>
    <row r="227" s="4" customFormat="1" ht="10.2"/>
    <row r="228" s="4" customFormat="1" ht="10.2"/>
    <row r="229" s="4" customFormat="1" ht="10.2"/>
    <row r="230" s="4" customFormat="1" ht="10.2"/>
    <row r="231" s="4" customFormat="1" ht="10.2"/>
    <row r="232" s="4" customFormat="1" ht="10.2"/>
    <row r="233" s="4" customFormat="1" ht="10.2"/>
    <row r="234" s="4" customFormat="1" ht="10.2"/>
    <row r="235" s="4" customFormat="1" ht="10.2"/>
    <row r="236" s="4" customFormat="1" ht="10.2"/>
    <row r="237" s="4" customFormat="1" ht="10.2"/>
    <row r="238" s="4" customFormat="1" ht="10.2"/>
    <row r="239" s="4" customFormat="1" ht="10.2"/>
    <row r="240" s="4" customFormat="1" ht="10.2"/>
    <row r="241" s="4" customFormat="1" ht="10.2"/>
    <row r="242" s="4" customFormat="1" ht="10.2"/>
    <row r="243" s="4" customFormat="1" ht="10.2"/>
    <row r="244" s="4" customFormat="1" ht="10.2"/>
    <row r="245" s="4" customFormat="1" ht="10.2"/>
    <row r="246" s="4" customFormat="1" ht="10.2"/>
    <row r="247" s="4" customFormat="1" ht="10.2"/>
    <row r="248" s="4" customFormat="1" ht="10.2"/>
    <row r="249" s="4" customFormat="1" ht="10.2"/>
    <row r="250" s="4" customFormat="1" ht="10.2"/>
    <row r="251" s="4" customFormat="1" ht="10.2"/>
    <row r="252" s="4" customFormat="1" ht="10.2"/>
    <row r="253" s="4" customFormat="1" ht="10.2"/>
    <row r="254" s="4" customFormat="1" ht="10.2"/>
    <row r="255" s="4" customFormat="1" ht="10.2"/>
    <row r="256" s="4" customFormat="1" ht="10.2"/>
    <row r="257" s="4" customFormat="1" ht="10.2"/>
    <row r="258" s="4" customFormat="1" ht="10.2"/>
    <row r="259" s="4" customFormat="1" ht="10.2"/>
    <row r="260" s="4" customFormat="1" ht="10.2"/>
    <row r="261" s="4" customFormat="1" ht="10.2"/>
    <row r="262" s="4" customFormat="1" ht="10.2"/>
    <row r="263" s="4" customFormat="1" ht="10.2"/>
    <row r="264" s="4" customFormat="1" ht="10.2"/>
    <row r="265" s="4" customFormat="1" ht="10.2"/>
    <row r="266" s="4" customFormat="1" ht="10.2"/>
    <row r="267" s="4" customFormat="1" ht="10.2"/>
    <row r="268" s="4" customFormat="1" ht="10.2"/>
    <row r="269" s="4" customFormat="1" ht="10.2"/>
    <row r="270" s="4" customFormat="1" ht="10.2"/>
    <row r="271" s="4" customFormat="1" ht="10.2"/>
    <row r="272" s="4" customFormat="1" ht="10.2"/>
    <row r="273" s="4" customFormat="1" ht="10.2"/>
    <row r="274" s="4" customFormat="1" ht="10.2"/>
    <row r="275" s="4" customFormat="1" ht="10.2"/>
    <row r="276" s="4" customFormat="1" ht="10.2"/>
    <row r="277" s="4" customFormat="1" ht="10.2"/>
    <row r="278" s="4" customFormat="1" ht="10.2"/>
    <row r="279" s="4" customFormat="1" ht="10.2"/>
    <row r="280" s="4" customFormat="1" ht="10.2"/>
    <row r="281" s="4" customFormat="1" ht="10.2"/>
    <row r="282" s="4" customFormat="1" ht="10.2"/>
    <row r="283" s="4" customFormat="1" ht="10.2"/>
    <row r="284" s="4" customFormat="1" ht="10.2"/>
    <row r="285" s="4" customFormat="1" ht="10.2"/>
    <row r="286" s="4" customFormat="1" ht="10.2"/>
    <row r="287" s="4" customFormat="1" ht="10.2"/>
    <row r="288" s="4" customFormat="1" ht="10.2"/>
    <row r="289" s="4" customFormat="1" ht="10.2"/>
    <row r="290" s="4" customFormat="1" ht="10.2"/>
    <row r="291" s="4" customFormat="1" ht="10.2"/>
    <row r="292" s="4" customFormat="1" ht="10.2"/>
    <row r="293" s="4" customFormat="1" ht="10.2"/>
    <row r="294" s="4" customFormat="1" ht="10.2"/>
    <row r="295" s="4" customFormat="1" ht="10.2"/>
    <row r="296" s="4" customFormat="1" ht="10.2"/>
    <row r="297" s="4" customFormat="1" ht="10.2"/>
    <row r="298" s="4" customFormat="1" ht="10.2"/>
    <row r="299" s="4" customFormat="1" ht="10.2"/>
    <row r="300" s="4" customFormat="1" ht="10.2"/>
    <row r="301" s="4" customFormat="1" ht="10.2"/>
    <row r="302" s="4" customFormat="1" ht="10.2"/>
    <row r="303" s="4" customFormat="1" ht="10.2"/>
    <row r="304" s="4" customFormat="1" ht="10.2"/>
    <row r="305" s="4" customFormat="1" ht="10.2"/>
    <row r="306" s="4" customFormat="1" ht="10.2"/>
    <row r="307" s="4" customFormat="1" ht="10.2"/>
    <row r="308" s="4" customFormat="1" ht="10.2"/>
    <row r="309" s="4" customFormat="1" ht="10.2"/>
    <row r="310" s="4" customFormat="1" ht="10.2"/>
    <row r="311" s="4" customFormat="1" ht="10.2"/>
    <row r="312" s="4" customFormat="1" ht="10.2"/>
    <row r="313" s="4" customFormat="1" ht="10.2"/>
    <row r="314" s="4" customFormat="1" ht="10.2"/>
    <row r="315" s="4" customFormat="1" ht="10.2"/>
    <row r="316" s="4" customFormat="1" ht="10.2"/>
    <row r="317" s="4" customFormat="1" ht="10.2"/>
    <row r="318" s="4" customFormat="1" ht="10.2"/>
    <row r="319" s="4" customFormat="1" ht="10.2"/>
    <row r="320" s="4" customFormat="1" ht="10.2"/>
    <row r="321" s="4" customFormat="1" ht="10.2"/>
    <row r="322" s="4" customFormat="1" ht="10.2"/>
    <row r="323" s="4" customFormat="1" ht="10.2"/>
    <row r="324" s="4" customFormat="1" ht="10.2"/>
    <row r="325" s="4" customFormat="1" ht="10.2"/>
    <row r="326" s="4" customFormat="1" ht="10.2"/>
    <row r="327" s="4" customFormat="1" ht="10.2"/>
    <row r="328" s="4" customFormat="1" ht="10.2"/>
    <row r="329" s="4" customFormat="1" ht="10.2"/>
    <row r="330" s="4" customFormat="1" ht="10.2"/>
    <row r="331" s="4" customFormat="1" ht="10.2"/>
    <row r="332" s="4" customFormat="1" ht="10.2"/>
    <row r="333" s="4" customFormat="1" ht="10.2"/>
    <row r="334" s="4" customFormat="1" ht="10.2"/>
    <row r="335" s="4" customFormat="1" ht="10.2"/>
    <row r="336" s="4" customFormat="1" ht="10.2"/>
    <row r="337" s="4" customFormat="1" ht="10.2"/>
    <row r="338" s="4" customFormat="1" ht="10.2"/>
    <row r="339" s="4" customFormat="1" ht="10.2"/>
    <row r="340" s="4" customFormat="1" ht="10.2"/>
    <row r="341" s="4" customFormat="1" ht="10.2"/>
    <row r="342" s="4" customFormat="1" ht="10.2"/>
    <row r="343" s="4" customFormat="1" ht="10.2"/>
    <row r="344" s="4" customFormat="1" ht="10.2"/>
    <row r="345" s="4" customFormat="1" ht="10.2"/>
    <row r="346" s="4" customFormat="1" ht="10.2"/>
    <row r="347" s="4" customFormat="1" ht="10.2"/>
    <row r="348" s="4" customFormat="1" ht="10.2"/>
    <row r="349" s="4" customFormat="1" ht="10.2"/>
    <row r="350" s="4" customFormat="1" ht="10.2"/>
    <row r="351" s="4" customFormat="1" ht="10.2"/>
    <row r="352" s="4" customFormat="1" ht="10.2"/>
    <row r="353" s="4" customFormat="1" ht="10.2"/>
    <row r="354" s="4" customFormat="1" ht="10.2"/>
    <row r="355" s="4" customFormat="1" ht="10.2"/>
    <row r="356" s="4" customFormat="1" ht="10.2"/>
    <row r="357" s="4" customFormat="1" ht="10.2"/>
    <row r="358" s="4" customFormat="1" ht="10.2"/>
    <row r="359" s="4" customFormat="1" ht="10.2"/>
    <row r="360" s="4" customFormat="1" ht="10.2"/>
    <row r="361" s="4" customFormat="1" ht="10.2"/>
    <row r="362" s="4" customFormat="1" ht="10.2"/>
    <row r="363" s="4" customFormat="1" ht="10.2"/>
    <row r="364" s="4" customFormat="1" ht="10.2"/>
    <row r="365" s="4" customFormat="1" ht="10.2"/>
    <row r="366" s="4" customFormat="1" ht="10.2"/>
    <row r="367" s="4" customFormat="1" ht="10.2"/>
    <row r="368" s="4" customFormat="1" ht="10.2"/>
    <row r="369" s="4" customFormat="1" ht="10.2"/>
    <row r="370" s="4" customFormat="1" ht="10.2"/>
    <row r="371" s="4" customFormat="1" ht="10.2"/>
    <row r="372" s="4" customFormat="1" ht="10.2"/>
    <row r="373" s="4" customFormat="1" ht="10.2"/>
    <row r="374" s="4" customFormat="1" ht="10.2"/>
    <row r="375" s="4" customFormat="1" ht="10.2"/>
    <row r="376" s="4" customFormat="1" ht="10.2"/>
    <row r="377" s="4" customFormat="1" ht="10.2"/>
    <row r="378" s="4" customFormat="1" ht="10.2"/>
    <row r="379" s="4" customFormat="1" ht="10.2"/>
    <row r="380" s="4" customFormat="1" ht="10.2"/>
    <row r="381" s="4" customFormat="1" ht="10.2"/>
    <row r="382" s="4" customFormat="1" ht="10.2"/>
    <row r="383" s="4" customFormat="1" ht="10.2"/>
    <row r="384" s="4" customFormat="1" ht="10.2"/>
    <row r="385" s="4" customFormat="1" ht="10.2"/>
    <row r="386" s="4" customFormat="1" ht="10.2"/>
    <row r="387" s="4" customFormat="1" ht="10.2"/>
    <row r="388" s="4" customFormat="1" ht="10.2"/>
    <row r="389" s="4" customFormat="1" ht="10.2"/>
    <row r="390" s="4" customFormat="1" ht="10.2"/>
    <row r="391" s="4" customFormat="1" ht="10.2"/>
    <row r="392" s="4" customFormat="1" ht="10.2"/>
    <row r="393" s="4" customFormat="1" ht="10.2"/>
    <row r="394" s="4" customFormat="1" ht="10.2"/>
    <row r="395" s="4" customFormat="1" ht="10.2"/>
    <row r="396" s="4" customFormat="1" ht="10.2"/>
    <row r="397" s="4" customFormat="1" ht="10.2"/>
    <row r="398" s="4" customFormat="1" ht="10.2"/>
    <row r="399" s="4" customFormat="1" ht="10.2"/>
    <row r="400" s="4" customFormat="1" ht="10.2"/>
    <row r="401" s="4" customFormat="1" ht="10.2"/>
    <row r="402" s="4" customFormat="1" ht="10.2"/>
    <row r="403" s="4" customFormat="1" ht="10.2"/>
    <row r="404" s="4" customFormat="1" ht="10.2"/>
    <row r="405" s="4" customFormat="1" ht="10.2"/>
    <row r="406" s="4" customFormat="1" ht="10.2"/>
    <row r="407" s="4" customFormat="1" ht="10.2"/>
    <row r="408" s="4" customFormat="1" ht="10.2"/>
    <row r="409" s="4" customFormat="1" ht="10.2"/>
    <row r="410" s="4" customFormat="1" ht="10.2"/>
    <row r="411" s="4" customFormat="1" ht="10.2"/>
    <row r="412" s="4" customFormat="1" ht="10.2"/>
    <row r="413" s="4" customFormat="1" ht="10.2"/>
    <row r="414" s="4" customFormat="1" ht="10.2"/>
    <row r="415" s="4" customFormat="1" ht="10.2"/>
    <row r="416" s="4" customFormat="1" ht="10.2"/>
    <row r="417" s="4" customFormat="1" ht="10.2"/>
    <row r="418" s="4" customFormat="1" ht="10.2"/>
    <row r="419" s="4" customFormat="1" ht="10.2"/>
    <row r="420" s="4" customFormat="1" ht="10.2"/>
    <row r="421" s="4" customFormat="1" ht="10.2"/>
    <row r="422" s="4" customFormat="1" ht="10.2"/>
    <row r="423" s="4" customFormat="1" ht="10.2"/>
    <row r="424" s="4" customFormat="1" ht="10.2"/>
    <row r="425" s="4" customFormat="1" ht="10.2"/>
    <row r="426" s="4" customFormat="1" ht="10.2"/>
    <row r="427" s="4" customFormat="1" ht="10.2"/>
    <row r="428" s="4" customFormat="1" ht="10.2"/>
    <row r="429" s="4" customFormat="1" ht="10.2"/>
    <row r="430" s="4" customFormat="1" ht="10.2"/>
    <row r="431" s="4" customFormat="1" ht="10.2"/>
    <row r="432" s="4" customFormat="1" ht="10.2"/>
    <row r="433" s="4" customFormat="1" ht="10.2"/>
    <row r="434" s="4" customFormat="1" ht="10.2"/>
    <row r="435" s="4" customFormat="1" ht="10.2"/>
    <row r="436" s="4" customFormat="1" ht="10.2"/>
    <row r="437" s="4" customFormat="1" ht="10.2"/>
    <row r="438" s="4" customFormat="1" ht="10.2"/>
    <row r="439" s="4" customFormat="1" ht="10.2"/>
    <row r="440" s="4" customFormat="1" ht="10.2"/>
    <row r="441" s="4" customFormat="1" ht="10.2"/>
    <row r="442" s="4" customFormat="1" ht="10.2"/>
    <row r="443" s="4" customFormat="1" ht="10.2"/>
    <row r="444" s="4" customFormat="1" ht="10.2"/>
    <row r="445" s="4" customFormat="1" ht="10.2"/>
    <row r="446" s="4" customFormat="1" ht="10.2"/>
    <row r="447" s="4" customFormat="1" ht="10.2"/>
    <row r="448" s="4" customFormat="1" ht="10.2"/>
    <row r="449" s="4" customFormat="1" ht="10.2"/>
    <row r="450" s="4" customFormat="1" ht="10.2"/>
    <row r="451" s="4" customFormat="1" ht="10.2"/>
    <row r="452" s="4" customFormat="1" ht="10.2"/>
    <row r="453" s="4" customFormat="1" ht="10.2"/>
    <row r="454" s="4" customFormat="1" ht="10.2"/>
    <row r="455" s="4" customFormat="1" ht="10.2"/>
    <row r="456" s="4" customFormat="1" ht="10.2"/>
    <row r="457" s="4" customFormat="1" ht="10.2"/>
    <row r="458" s="4" customFormat="1" ht="10.2"/>
    <row r="459" s="4" customFormat="1" ht="10.2"/>
    <row r="460" s="4" customFormat="1" ht="10.2"/>
    <row r="461" s="4" customFormat="1" ht="10.2"/>
    <row r="462" s="4" customFormat="1" ht="10.2"/>
    <row r="463" s="4" customFormat="1" ht="10.2"/>
    <row r="464" s="4" customFormat="1" ht="10.2"/>
    <row r="465" s="4" customFormat="1" ht="10.2"/>
    <row r="466" s="4" customFormat="1" ht="10.2"/>
    <row r="467" s="4" customFormat="1" ht="10.2"/>
    <row r="468" s="4" customFormat="1" ht="10.2"/>
    <row r="469" s="4" customFormat="1" ht="10.2"/>
    <row r="470" s="4" customFormat="1" ht="10.2"/>
    <row r="471" s="4" customFormat="1" ht="10.2"/>
    <row r="472" s="4" customFormat="1" ht="10.2"/>
    <row r="473" s="4" customFormat="1" ht="10.2"/>
    <row r="474" s="4" customFormat="1" ht="10.2"/>
    <row r="475" s="4" customFormat="1" ht="10.2"/>
    <row r="476" s="4" customFormat="1" ht="10.2"/>
    <row r="477" s="4" customFormat="1" ht="10.2"/>
    <row r="478" s="4" customFormat="1" ht="10.2"/>
    <row r="479" s="4" customFormat="1" ht="10.2"/>
    <row r="480" s="4" customFormat="1" ht="10.2"/>
    <row r="481" s="4" customFormat="1" ht="10.2"/>
    <row r="482" s="4" customFormat="1" ht="10.2"/>
    <row r="483" s="4" customFormat="1" ht="10.2"/>
    <row r="484" s="4" customFormat="1" ht="10.2"/>
    <row r="485" s="4" customFormat="1" ht="10.2"/>
    <row r="486" s="4" customFormat="1" ht="10.2"/>
    <row r="487" s="4" customFormat="1" ht="10.2"/>
    <row r="488" s="4" customFormat="1" ht="10.2"/>
    <row r="489" s="4" customFormat="1" ht="10.2"/>
    <row r="490" s="4" customFormat="1" ht="10.2"/>
    <row r="491" s="4" customFormat="1" ht="10.2"/>
    <row r="492" s="4" customFormat="1" ht="10.2"/>
    <row r="493" s="4" customFormat="1" ht="10.2"/>
    <row r="494" s="4" customFormat="1" ht="10.2"/>
    <row r="495" s="4" customFormat="1" ht="10.2"/>
    <row r="496" s="4" customFormat="1" ht="10.2"/>
    <row r="497" s="4" customFormat="1" ht="10.2"/>
    <row r="498" s="4" customFormat="1" ht="10.2"/>
    <row r="499" s="4" customFormat="1" ht="10.2"/>
    <row r="500" s="4" customFormat="1" ht="10.2"/>
    <row r="501" s="4" customFormat="1" ht="10.2"/>
    <row r="502" s="4" customFormat="1" ht="10.2"/>
    <row r="503" s="4" customFormat="1" ht="10.2"/>
    <row r="504" s="4" customFormat="1" ht="10.2"/>
    <row r="505" s="4" customFormat="1" ht="10.2"/>
    <row r="506" s="4" customFormat="1" ht="10.2"/>
    <row r="507" s="4" customFormat="1" ht="10.2"/>
    <row r="508" s="4" customFormat="1" ht="10.2"/>
    <row r="509" s="4" customFormat="1" ht="10.2"/>
    <row r="510" s="4" customFormat="1" ht="10.2"/>
    <row r="511" s="4" customFormat="1" ht="10.2"/>
    <row r="512" s="4" customFormat="1" ht="10.2"/>
    <row r="513" s="4" customFormat="1" ht="10.2"/>
    <row r="514" s="4" customFormat="1" ht="10.2"/>
    <row r="515" s="4" customFormat="1" ht="10.2"/>
    <row r="516" s="4" customFormat="1" ht="10.2"/>
    <row r="517" s="4" customFormat="1" ht="10.2"/>
    <row r="518" s="4" customFormat="1" ht="10.2"/>
    <row r="519" s="4" customFormat="1" ht="10.2"/>
    <row r="520" s="4" customFormat="1" ht="10.2"/>
    <row r="521" s="4" customFormat="1" ht="10.2"/>
    <row r="522" s="4" customFormat="1" ht="10.2"/>
    <row r="523" s="4" customFormat="1" ht="10.2"/>
    <row r="524" s="4" customFormat="1" ht="10.2"/>
    <row r="525" s="4" customFormat="1" ht="10.2"/>
    <row r="526" s="4" customFormat="1" ht="10.2"/>
    <row r="527" s="4" customFormat="1" ht="10.2"/>
    <row r="528" s="4" customFormat="1" ht="10.2"/>
    <row r="529" s="4" customFormat="1" ht="10.2"/>
    <row r="530" s="4" customFormat="1" ht="10.2"/>
    <row r="531" s="4" customFormat="1" ht="10.2"/>
    <row r="532" s="4" customFormat="1" ht="10.2"/>
    <row r="533" s="4" customFormat="1" ht="10.2"/>
    <row r="534" s="4" customFormat="1" ht="10.2"/>
    <row r="535" s="4" customFormat="1" ht="10.2"/>
    <row r="536" s="4" customFormat="1" ht="10.2"/>
    <row r="537" s="4" customFormat="1" ht="10.2"/>
    <row r="538" s="4" customFormat="1" ht="10.2"/>
    <row r="539" s="4" customFormat="1" ht="10.2"/>
    <row r="540" s="4" customFormat="1" ht="10.2"/>
    <row r="541" s="4" customFormat="1" ht="10.2"/>
    <row r="542" s="4" customFormat="1" ht="10.2"/>
    <row r="543" s="4" customFormat="1" ht="10.2"/>
    <row r="544" s="4" customFormat="1" ht="10.2"/>
    <row r="545" s="4" customFormat="1" ht="10.2"/>
    <row r="546" s="4" customFormat="1" ht="10.2"/>
    <row r="547" s="4" customFormat="1" ht="10.2"/>
    <row r="548" s="4" customFormat="1" ht="10.2"/>
    <row r="549" s="4" customFormat="1" ht="10.2"/>
    <row r="550" s="4" customFormat="1" ht="10.2"/>
    <row r="551" s="4" customFormat="1" ht="10.2"/>
    <row r="552" s="4" customFormat="1" ht="10.2"/>
    <row r="553" s="4" customFormat="1" ht="10.2"/>
    <row r="554" s="4" customFormat="1" ht="10.2"/>
    <row r="555" s="4" customFormat="1" ht="10.2"/>
    <row r="556" s="4" customFormat="1" ht="10.2"/>
    <row r="557" s="4" customFormat="1" ht="10.2"/>
    <row r="558" s="4" customFormat="1" ht="10.2"/>
    <row r="559" s="4" customFormat="1" ht="10.2"/>
    <row r="560" s="4" customFormat="1" ht="10.2"/>
    <row r="561" s="4" customFormat="1" ht="10.2"/>
    <row r="562" s="4" customFormat="1" ht="10.2"/>
    <row r="563" s="4" customFormat="1" ht="10.2"/>
    <row r="564" s="4" customFormat="1" ht="10.2"/>
    <row r="565" s="4" customFormat="1" ht="10.2"/>
    <row r="566" s="4" customFormat="1" ht="10.2"/>
    <row r="567" s="4" customFormat="1" ht="10.2"/>
    <row r="568" s="4" customFormat="1" ht="10.2"/>
    <row r="569" s="4" customFormat="1" ht="10.2"/>
    <row r="570" s="4" customFormat="1" ht="10.2"/>
    <row r="571" s="4" customFormat="1" ht="10.2"/>
    <row r="572" s="4" customFormat="1" ht="10.2"/>
    <row r="573" s="4" customFormat="1" ht="10.2"/>
    <row r="574" s="4" customFormat="1" ht="10.2"/>
    <row r="575" s="4" customFormat="1" ht="10.2"/>
    <row r="576" s="4" customFormat="1" ht="10.2"/>
    <row r="577" s="4" customFormat="1" ht="10.2"/>
    <row r="578" s="4" customFormat="1" ht="10.2"/>
    <row r="579" s="4" customFormat="1" ht="10.2"/>
    <row r="580" s="4" customFormat="1" ht="10.2"/>
    <row r="581" s="4" customFormat="1" ht="10.2"/>
    <row r="582" s="4" customFormat="1" ht="10.2"/>
  </sheetData>
  <mergeCells count="13">
    <mergeCell ref="D7:D8"/>
    <mergeCell ref="F7:F8"/>
    <mergeCell ref="E7:E8"/>
    <mergeCell ref="A1:G1"/>
    <mergeCell ref="A3:F3"/>
    <mergeCell ref="G3:G9"/>
    <mergeCell ref="A4:F4"/>
    <mergeCell ref="A5:B6"/>
    <mergeCell ref="C5:D6"/>
    <mergeCell ref="E5:F6"/>
    <mergeCell ref="A7:A8"/>
    <mergeCell ref="B7:B8"/>
    <mergeCell ref="C7:C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 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00102615356"/>
  </sheetPr>
  <dimension ref="A1:L577"/>
  <sheetViews>
    <sheetView workbookViewId="0" topLeftCell="A1">
      <selection activeCell="I1" sqref="I1"/>
    </sheetView>
  </sheetViews>
  <sheetFormatPr defaultColWidth="10.8515625" defaultRowHeight="12.75"/>
  <cols>
    <col min="1" max="1" width="11.140625" style="2" customWidth="1"/>
    <col min="2" max="2" width="24.7109375" style="2" customWidth="1"/>
    <col min="3" max="3" width="0.9921875" style="2" customWidth="1"/>
    <col min="4" max="4" width="13.7109375" style="2" customWidth="1"/>
    <col min="5" max="5" width="13.8515625" style="2" customWidth="1"/>
    <col min="6" max="6" width="13.8515625" style="56" customWidth="1"/>
    <col min="7" max="7" width="13.7109375" style="2" customWidth="1"/>
    <col min="8" max="8" width="13.7109375" style="56" customWidth="1"/>
    <col min="9" max="10" width="11.57421875" style="2" customWidth="1"/>
    <col min="11" max="16384" width="10.8515625" style="2" customWidth="1"/>
  </cols>
  <sheetData>
    <row r="1" spans="2:8" ht="12.75">
      <c r="B1" s="34"/>
      <c r="C1" s="34"/>
      <c r="D1" s="34"/>
      <c r="E1" s="34"/>
      <c r="F1" s="48"/>
      <c r="G1" s="69"/>
      <c r="H1" s="50" t="s">
        <v>157</v>
      </c>
    </row>
    <row r="2" spans="1:6" ht="6" customHeight="1">
      <c r="A2" s="1"/>
      <c r="B2" s="1"/>
      <c r="C2" s="1"/>
      <c r="D2" s="1"/>
      <c r="E2" s="1"/>
      <c r="F2" s="46"/>
    </row>
    <row r="3" spans="1:8" s="4" customFormat="1" ht="14.25" customHeight="1">
      <c r="A3" s="409" t="s">
        <v>146</v>
      </c>
      <c r="B3" s="392" t="s">
        <v>250</v>
      </c>
      <c r="C3" s="409"/>
      <c r="D3" s="404" t="s">
        <v>156</v>
      </c>
      <c r="E3" s="404" t="s">
        <v>397</v>
      </c>
      <c r="F3" s="383" t="s">
        <v>231</v>
      </c>
      <c r="G3" s="401" t="s">
        <v>29</v>
      </c>
      <c r="H3" s="401"/>
    </row>
    <row r="4" spans="1:8" s="4" customFormat="1" ht="21.6" customHeight="1">
      <c r="A4" s="410"/>
      <c r="B4" s="393"/>
      <c r="C4" s="406"/>
      <c r="D4" s="426"/>
      <c r="E4" s="426"/>
      <c r="F4" s="384"/>
      <c r="G4" s="403"/>
      <c r="H4" s="403"/>
    </row>
    <row r="5" spans="1:8" s="4" customFormat="1" ht="11.25" customHeight="1">
      <c r="A5" s="410"/>
      <c r="B5" s="393"/>
      <c r="C5" s="406"/>
      <c r="D5" s="426"/>
      <c r="E5" s="426"/>
      <c r="F5" s="384"/>
      <c r="G5" s="409" t="s">
        <v>151</v>
      </c>
      <c r="H5" s="376" t="s">
        <v>162</v>
      </c>
    </row>
    <row r="6" spans="1:8" s="4" customFormat="1" ht="10.95" customHeight="1">
      <c r="A6" s="410"/>
      <c r="B6" s="393"/>
      <c r="C6" s="406"/>
      <c r="D6" s="426"/>
      <c r="E6" s="426"/>
      <c r="F6" s="384"/>
      <c r="G6" s="406"/>
      <c r="H6" s="378"/>
    </row>
    <row r="7" spans="1:8" s="4" customFormat="1" ht="11.25" customHeight="1">
      <c r="A7" s="410"/>
      <c r="B7" s="393"/>
      <c r="C7" s="406"/>
      <c r="D7" s="426"/>
      <c r="E7" s="426"/>
      <c r="F7" s="385"/>
      <c r="G7" s="421"/>
      <c r="H7" s="380"/>
    </row>
    <row r="8" spans="1:8" s="4" customFormat="1" ht="15" customHeight="1">
      <c r="A8" s="411"/>
      <c r="B8" s="394"/>
      <c r="C8" s="421"/>
      <c r="D8" s="365" t="s">
        <v>18</v>
      </c>
      <c r="E8" s="363"/>
      <c r="F8" s="38" t="s">
        <v>16</v>
      </c>
      <c r="G8" s="87" t="s">
        <v>159</v>
      </c>
      <c r="H8" s="109" t="s">
        <v>160</v>
      </c>
    </row>
    <row r="9" spans="1:8" s="4" customFormat="1" ht="13.5" customHeight="1">
      <c r="A9" s="64"/>
      <c r="B9" s="99" t="s">
        <v>78</v>
      </c>
      <c r="C9" s="110"/>
      <c r="D9" s="111"/>
      <c r="E9" s="18"/>
      <c r="F9" s="47"/>
      <c r="H9" s="39"/>
    </row>
    <row r="10" spans="1:10" s="4" customFormat="1" ht="10.2">
      <c r="A10" s="64">
        <v>161</v>
      </c>
      <c r="B10" s="100" t="s">
        <v>96</v>
      </c>
      <c r="C10" s="92"/>
      <c r="D10" s="178">
        <v>1</v>
      </c>
      <c r="E10" s="54">
        <v>137116</v>
      </c>
      <c r="F10" s="68">
        <v>100</v>
      </c>
      <c r="G10" s="53">
        <v>8093</v>
      </c>
      <c r="H10" s="68">
        <v>161.7</v>
      </c>
      <c r="J10" s="54"/>
    </row>
    <row r="11" spans="1:10" s="4" customFormat="1" ht="10.2">
      <c r="A11" s="64">
        <v>162</v>
      </c>
      <c r="B11" s="100" t="s">
        <v>90</v>
      </c>
      <c r="C11" s="92"/>
      <c r="D11" s="178">
        <v>1</v>
      </c>
      <c r="E11" s="54">
        <v>1474387</v>
      </c>
      <c r="F11" s="68">
        <v>100</v>
      </c>
      <c r="G11" s="53">
        <v>91661</v>
      </c>
      <c r="H11" s="68">
        <v>170.3</v>
      </c>
      <c r="J11" s="54"/>
    </row>
    <row r="12" spans="1:10" s="4" customFormat="1" ht="10.2">
      <c r="A12" s="64">
        <v>163</v>
      </c>
      <c r="B12" s="100" t="s">
        <v>92</v>
      </c>
      <c r="C12" s="92"/>
      <c r="D12" s="178">
        <v>1</v>
      </c>
      <c r="E12" s="54">
        <v>63387</v>
      </c>
      <c r="F12" s="68">
        <v>100</v>
      </c>
      <c r="G12" s="53">
        <v>3998</v>
      </c>
      <c r="H12" s="68">
        <v>172.8</v>
      </c>
      <c r="J12" s="54"/>
    </row>
    <row r="13" spans="1:10" s="4" customFormat="1" ht="13.5" customHeight="1">
      <c r="A13" s="64"/>
      <c r="B13" s="102" t="s">
        <v>95</v>
      </c>
      <c r="C13" s="112"/>
      <c r="D13" s="178"/>
      <c r="E13" s="54"/>
      <c r="F13" s="68"/>
      <c r="G13" s="53"/>
      <c r="H13" s="68"/>
      <c r="J13" s="54"/>
    </row>
    <row r="14" spans="1:10" s="4" customFormat="1" ht="10.2">
      <c r="A14" s="64">
        <v>171</v>
      </c>
      <c r="B14" s="100" t="s">
        <v>79</v>
      </c>
      <c r="C14" s="92"/>
      <c r="D14" s="178">
        <v>24</v>
      </c>
      <c r="E14" s="54">
        <v>111348</v>
      </c>
      <c r="F14" s="68">
        <v>98</v>
      </c>
      <c r="G14" s="53">
        <v>6057</v>
      </c>
      <c r="H14" s="68">
        <v>152.1</v>
      </c>
      <c r="J14" s="54"/>
    </row>
    <row r="15" spans="1:10" s="4" customFormat="1" ht="10.2">
      <c r="A15" s="64">
        <v>172</v>
      </c>
      <c r="B15" s="100" t="s">
        <v>80</v>
      </c>
      <c r="C15" s="92"/>
      <c r="D15" s="178">
        <v>15</v>
      </c>
      <c r="E15" s="54">
        <v>105903</v>
      </c>
      <c r="F15" s="68">
        <v>99.8</v>
      </c>
      <c r="G15" s="53">
        <v>7083</v>
      </c>
      <c r="H15" s="68">
        <v>183.7</v>
      </c>
      <c r="J15" s="54"/>
    </row>
    <row r="16" spans="1:10" s="4" customFormat="1" ht="10.2">
      <c r="A16" s="64">
        <v>173</v>
      </c>
      <c r="B16" s="100" t="s">
        <v>210</v>
      </c>
      <c r="C16" s="92"/>
      <c r="D16" s="178">
        <v>21</v>
      </c>
      <c r="E16" s="54">
        <v>127598</v>
      </c>
      <c r="F16" s="68">
        <v>99.3</v>
      </c>
      <c r="G16" s="53">
        <v>7768</v>
      </c>
      <c r="H16" s="68">
        <v>167.9</v>
      </c>
      <c r="J16" s="54"/>
    </row>
    <row r="17" spans="1:10" s="4" customFormat="1" ht="10.2">
      <c r="A17" s="64">
        <v>174</v>
      </c>
      <c r="B17" s="100" t="s">
        <v>81</v>
      </c>
      <c r="C17" s="92"/>
      <c r="D17" s="178">
        <v>17</v>
      </c>
      <c r="E17" s="54">
        <v>154544</v>
      </c>
      <c r="F17" s="68">
        <v>100</v>
      </c>
      <c r="G17" s="53">
        <v>8309</v>
      </c>
      <c r="H17" s="68">
        <v>147.3</v>
      </c>
      <c r="J17" s="54"/>
    </row>
    <row r="18" spans="1:10" s="4" customFormat="1" ht="10.2">
      <c r="A18" s="64">
        <v>175</v>
      </c>
      <c r="B18" s="100" t="s">
        <v>82</v>
      </c>
      <c r="C18" s="92"/>
      <c r="D18" s="178">
        <v>21</v>
      </c>
      <c r="E18" s="54">
        <v>142974</v>
      </c>
      <c r="F18" s="68">
        <v>99.8</v>
      </c>
      <c r="G18" s="53">
        <v>8233</v>
      </c>
      <c r="H18" s="68">
        <v>158.1</v>
      </c>
      <c r="J18" s="54"/>
    </row>
    <row r="19" spans="1:10" s="4" customFormat="1" ht="10.2">
      <c r="A19" s="64">
        <v>176</v>
      </c>
      <c r="B19" s="100" t="s">
        <v>83</v>
      </c>
      <c r="C19" s="92"/>
      <c r="D19" s="178">
        <v>30</v>
      </c>
      <c r="E19" s="54">
        <v>132801</v>
      </c>
      <c r="F19" s="68">
        <v>100</v>
      </c>
      <c r="G19" s="53">
        <v>6976</v>
      </c>
      <c r="H19" s="68">
        <v>144</v>
      </c>
      <c r="J19" s="54"/>
    </row>
    <row r="20" spans="1:10" s="4" customFormat="1" ht="10.2">
      <c r="A20" s="64">
        <v>177</v>
      </c>
      <c r="B20" s="100" t="s">
        <v>84</v>
      </c>
      <c r="C20" s="92"/>
      <c r="D20" s="178">
        <v>26</v>
      </c>
      <c r="E20" s="54">
        <v>137700</v>
      </c>
      <c r="F20" s="68">
        <v>99.7</v>
      </c>
      <c r="G20" s="53">
        <v>8667</v>
      </c>
      <c r="H20" s="68">
        <v>172.9</v>
      </c>
      <c r="J20" s="54"/>
    </row>
    <row r="21" spans="1:10" s="4" customFormat="1" ht="10.2">
      <c r="A21" s="64">
        <v>178</v>
      </c>
      <c r="B21" s="100" t="s">
        <v>85</v>
      </c>
      <c r="C21" s="92"/>
      <c r="D21" s="178">
        <v>24</v>
      </c>
      <c r="E21" s="54">
        <v>179433</v>
      </c>
      <c r="F21" s="68">
        <v>100</v>
      </c>
      <c r="G21" s="53">
        <v>9742</v>
      </c>
      <c r="H21" s="68">
        <v>148.8</v>
      </c>
      <c r="J21" s="54"/>
    </row>
    <row r="22" spans="1:10" s="4" customFormat="1" ht="10.2">
      <c r="A22" s="64">
        <v>179</v>
      </c>
      <c r="B22" s="100" t="s">
        <v>86</v>
      </c>
      <c r="C22" s="92"/>
      <c r="D22" s="178">
        <v>23</v>
      </c>
      <c r="E22" s="54">
        <v>219382</v>
      </c>
      <c r="F22" s="68">
        <v>99.9</v>
      </c>
      <c r="G22" s="53">
        <v>11517</v>
      </c>
      <c r="H22" s="68">
        <v>144</v>
      </c>
      <c r="J22" s="54"/>
    </row>
    <row r="23" spans="1:10" s="4" customFormat="1" ht="10.2">
      <c r="A23" s="64">
        <v>180</v>
      </c>
      <c r="B23" s="100" t="s">
        <v>211</v>
      </c>
      <c r="C23" s="92"/>
      <c r="D23" s="178">
        <v>22</v>
      </c>
      <c r="E23" s="54">
        <v>88213</v>
      </c>
      <c r="F23" s="68">
        <v>99.5</v>
      </c>
      <c r="G23" s="53">
        <v>6592</v>
      </c>
      <c r="H23" s="68">
        <v>205.7</v>
      </c>
      <c r="J23" s="54"/>
    </row>
    <row r="24" spans="1:10" s="4" customFormat="1" ht="10.2">
      <c r="A24" s="64">
        <v>181</v>
      </c>
      <c r="B24" s="100" t="s">
        <v>87</v>
      </c>
      <c r="C24" s="92"/>
      <c r="D24" s="178">
        <v>31</v>
      </c>
      <c r="E24" s="54">
        <v>120089</v>
      </c>
      <c r="F24" s="68">
        <v>99.9</v>
      </c>
      <c r="G24" s="53">
        <v>7008</v>
      </c>
      <c r="H24" s="68">
        <v>160.1</v>
      </c>
      <c r="J24" s="54"/>
    </row>
    <row r="25" spans="1:10" s="4" customFormat="1" ht="10.2">
      <c r="A25" s="64">
        <v>182</v>
      </c>
      <c r="B25" s="100" t="s">
        <v>88</v>
      </c>
      <c r="C25" s="92"/>
      <c r="D25" s="178">
        <v>17</v>
      </c>
      <c r="E25" s="54">
        <v>99798</v>
      </c>
      <c r="F25" s="68">
        <v>97.3</v>
      </c>
      <c r="G25" s="53">
        <v>7010</v>
      </c>
      <c r="H25" s="68">
        <v>198.5</v>
      </c>
      <c r="J25" s="54"/>
    </row>
    <row r="26" spans="1:10" s="4" customFormat="1" ht="10.2">
      <c r="A26" s="64">
        <v>183</v>
      </c>
      <c r="B26" s="100" t="s">
        <v>242</v>
      </c>
      <c r="C26" s="92"/>
      <c r="D26" s="178">
        <v>31</v>
      </c>
      <c r="E26" s="54">
        <v>115565</v>
      </c>
      <c r="F26" s="68">
        <v>96.9</v>
      </c>
      <c r="G26" s="53">
        <v>7951</v>
      </c>
      <c r="H26" s="68">
        <v>194.5</v>
      </c>
      <c r="J26" s="54"/>
    </row>
    <row r="27" spans="1:10" s="4" customFormat="1" ht="10.2">
      <c r="A27" s="64">
        <v>184</v>
      </c>
      <c r="B27" s="100" t="s">
        <v>90</v>
      </c>
      <c r="C27" s="92"/>
      <c r="D27" s="178">
        <v>29</v>
      </c>
      <c r="E27" s="54">
        <v>349756</v>
      </c>
      <c r="F27" s="68">
        <v>100</v>
      </c>
      <c r="G27" s="53">
        <v>22573</v>
      </c>
      <c r="H27" s="68">
        <v>176.9</v>
      </c>
      <c r="J27" s="54"/>
    </row>
    <row r="28" spans="1:10" s="4" customFormat="1" ht="10.2">
      <c r="A28" s="64">
        <v>185</v>
      </c>
      <c r="B28" s="100" t="s">
        <v>212</v>
      </c>
      <c r="C28" s="92"/>
      <c r="D28" s="178">
        <v>18</v>
      </c>
      <c r="E28" s="54">
        <v>96898</v>
      </c>
      <c r="F28" s="68">
        <v>99.9</v>
      </c>
      <c r="G28" s="53">
        <v>5963</v>
      </c>
      <c r="H28" s="68">
        <v>168.7</v>
      </c>
      <c r="J28" s="54"/>
    </row>
    <row r="29" spans="1:10" s="4" customFormat="1" ht="10.2">
      <c r="A29" s="64">
        <v>186</v>
      </c>
      <c r="B29" s="100" t="s">
        <v>240</v>
      </c>
      <c r="C29" s="92"/>
      <c r="D29" s="178">
        <v>19</v>
      </c>
      <c r="E29" s="54">
        <v>127815</v>
      </c>
      <c r="F29" s="68">
        <v>99.8</v>
      </c>
      <c r="G29" s="53">
        <v>6751</v>
      </c>
      <c r="H29" s="68">
        <v>145</v>
      </c>
      <c r="J29" s="54"/>
    </row>
    <row r="30" spans="1:10" s="4" customFormat="1" ht="10.2">
      <c r="A30" s="64">
        <v>187</v>
      </c>
      <c r="B30" s="100" t="s">
        <v>92</v>
      </c>
      <c r="C30" s="92"/>
      <c r="D30" s="178">
        <v>46</v>
      </c>
      <c r="E30" s="54">
        <v>261354</v>
      </c>
      <c r="F30" s="68">
        <v>99.5</v>
      </c>
      <c r="G30" s="53">
        <v>17679</v>
      </c>
      <c r="H30" s="68">
        <v>186.2</v>
      </c>
      <c r="J30" s="54"/>
    </row>
    <row r="31" spans="1:10" s="4" customFormat="1" ht="10.2">
      <c r="A31" s="64">
        <v>188</v>
      </c>
      <c r="B31" s="100" t="s">
        <v>93</v>
      </c>
      <c r="C31" s="92"/>
      <c r="D31" s="178">
        <v>14</v>
      </c>
      <c r="E31" s="54">
        <v>136495</v>
      </c>
      <c r="F31" s="68">
        <v>99.9</v>
      </c>
      <c r="G31" s="53">
        <v>8391</v>
      </c>
      <c r="H31" s="68">
        <v>168.6</v>
      </c>
      <c r="J31" s="54"/>
    </row>
    <row r="32" spans="1:10" s="4" customFormat="1" ht="10.2">
      <c r="A32" s="64">
        <v>189</v>
      </c>
      <c r="B32" s="100" t="s">
        <v>94</v>
      </c>
      <c r="C32" s="92"/>
      <c r="D32" s="178">
        <v>35</v>
      </c>
      <c r="E32" s="54">
        <v>177211</v>
      </c>
      <c r="F32" s="68">
        <v>99.3</v>
      </c>
      <c r="G32" s="53">
        <v>12328</v>
      </c>
      <c r="H32" s="68">
        <v>191.9</v>
      </c>
      <c r="J32" s="54"/>
    </row>
    <row r="33" spans="1:10" s="4" customFormat="1" ht="10.2">
      <c r="A33" s="64">
        <v>190</v>
      </c>
      <c r="B33" s="100" t="s">
        <v>213</v>
      </c>
      <c r="C33" s="92"/>
      <c r="D33" s="178">
        <v>34</v>
      </c>
      <c r="E33" s="54">
        <v>135633</v>
      </c>
      <c r="F33" s="68">
        <v>99.5</v>
      </c>
      <c r="G33" s="53">
        <v>9832</v>
      </c>
      <c r="H33" s="68">
        <v>199.5</v>
      </c>
      <c r="J33" s="54"/>
    </row>
    <row r="34" spans="1:12" s="70" customFormat="1" ht="13.5" customHeight="1">
      <c r="A34" s="95">
        <v>1</v>
      </c>
      <c r="B34" s="103" t="s">
        <v>203</v>
      </c>
      <c r="C34" s="113"/>
      <c r="D34" s="179">
        <v>500</v>
      </c>
      <c r="E34" s="55">
        <v>4695400</v>
      </c>
      <c r="F34" s="164">
        <v>99.7</v>
      </c>
      <c r="G34" s="98">
        <v>290182</v>
      </c>
      <c r="H34" s="164">
        <v>169.9</v>
      </c>
      <c r="J34" s="55"/>
      <c r="K34" s="4"/>
      <c r="L34" s="4"/>
    </row>
    <row r="35" spans="1:10" s="4" customFormat="1" ht="6.75" customHeight="1">
      <c r="A35" s="64"/>
      <c r="B35" s="20"/>
      <c r="C35" s="24"/>
      <c r="D35" s="178"/>
      <c r="E35" s="54"/>
      <c r="F35" s="68"/>
      <c r="G35" s="53"/>
      <c r="H35" s="68"/>
      <c r="J35" s="54"/>
    </row>
    <row r="36" spans="1:10" s="4" customFormat="1" ht="13.5" customHeight="1">
      <c r="A36" s="64"/>
      <c r="B36" s="102" t="s">
        <v>78</v>
      </c>
      <c r="C36" s="112"/>
      <c r="D36" s="178"/>
      <c r="E36" s="54"/>
      <c r="F36" s="68"/>
      <c r="G36" s="53"/>
      <c r="H36" s="68"/>
      <c r="J36" s="54"/>
    </row>
    <row r="37" spans="1:10" s="4" customFormat="1" ht="10.2">
      <c r="A37" s="64">
        <v>261</v>
      </c>
      <c r="B37" s="100" t="s">
        <v>97</v>
      </c>
      <c r="C37" s="92"/>
      <c r="D37" s="178">
        <v>1</v>
      </c>
      <c r="E37" s="54">
        <v>72742</v>
      </c>
      <c r="F37" s="68">
        <v>100</v>
      </c>
      <c r="G37" s="54">
        <v>4157</v>
      </c>
      <c r="H37" s="68">
        <v>156.6</v>
      </c>
      <c r="J37" s="156"/>
    </row>
    <row r="38" spans="1:10" s="4" customFormat="1" ht="10.2">
      <c r="A38" s="64">
        <v>262</v>
      </c>
      <c r="B38" s="100" t="s">
        <v>98</v>
      </c>
      <c r="C38" s="92"/>
      <c r="D38" s="178">
        <v>1</v>
      </c>
      <c r="E38" s="54">
        <v>52557</v>
      </c>
      <c r="F38" s="68">
        <v>99.7</v>
      </c>
      <c r="G38" s="54">
        <v>3454</v>
      </c>
      <c r="H38" s="68">
        <v>180.6</v>
      </c>
      <c r="J38" s="157"/>
    </row>
    <row r="39" spans="1:10" s="4" customFormat="1" ht="10.2">
      <c r="A39" s="64">
        <v>263</v>
      </c>
      <c r="B39" s="100" t="s">
        <v>99</v>
      </c>
      <c r="C39" s="92"/>
      <c r="D39" s="178">
        <v>1</v>
      </c>
      <c r="E39" s="54">
        <v>47766</v>
      </c>
      <c r="F39" s="68">
        <v>99.9</v>
      </c>
      <c r="G39" s="54">
        <v>2755</v>
      </c>
      <c r="H39" s="68">
        <v>158.2</v>
      </c>
      <c r="J39" s="157"/>
    </row>
    <row r="40" spans="1:10" s="4" customFormat="1" ht="13.5" customHeight="1">
      <c r="A40" s="64"/>
      <c r="B40" s="102" t="s">
        <v>95</v>
      </c>
      <c r="C40" s="112"/>
      <c r="D40" s="178"/>
      <c r="E40" s="54"/>
      <c r="F40" s="164"/>
      <c r="G40" s="54"/>
      <c r="H40" s="164"/>
      <c r="J40" s="158"/>
    </row>
    <row r="41" spans="1:10" s="4" customFormat="1" ht="10.2">
      <c r="A41" s="64">
        <v>271</v>
      </c>
      <c r="B41" s="100" t="s">
        <v>100</v>
      </c>
      <c r="C41" s="92"/>
      <c r="D41" s="178">
        <v>26</v>
      </c>
      <c r="E41" s="54">
        <v>119204</v>
      </c>
      <c r="F41" s="68">
        <v>96.7</v>
      </c>
      <c r="G41" s="54">
        <v>6201</v>
      </c>
      <c r="H41" s="68">
        <v>147.3</v>
      </c>
      <c r="J41" s="157"/>
    </row>
    <row r="42" spans="1:10" s="4" customFormat="1" ht="10.2">
      <c r="A42" s="64">
        <v>272</v>
      </c>
      <c r="B42" s="100" t="s">
        <v>214</v>
      </c>
      <c r="C42" s="92"/>
      <c r="D42" s="178">
        <v>25</v>
      </c>
      <c r="E42" s="54">
        <v>78353</v>
      </c>
      <c r="F42" s="68">
        <v>94.3</v>
      </c>
      <c r="G42" s="54">
        <v>4082</v>
      </c>
      <c r="H42" s="68">
        <v>151.3</v>
      </c>
      <c r="J42" s="157"/>
    </row>
    <row r="43" spans="1:10" s="4" customFormat="1" ht="10.2">
      <c r="A43" s="64">
        <v>273</v>
      </c>
      <c r="B43" s="100" t="s">
        <v>101</v>
      </c>
      <c r="C43" s="92"/>
      <c r="D43" s="178">
        <v>24</v>
      </c>
      <c r="E43" s="54">
        <v>122598</v>
      </c>
      <c r="F43" s="68">
        <v>99.9</v>
      </c>
      <c r="G43" s="54">
        <v>7429</v>
      </c>
      <c r="H43" s="68">
        <v>166.1</v>
      </c>
      <c r="J43" s="157"/>
    </row>
    <row r="44" spans="1:10" s="4" customFormat="1" ht="10.2">
      <c r="A44" s="64">
        <v>274</v>
      </c>
      <c r="B44" s="100" t="s">
        <v>97</v>
      </c>
      <c r="C44" s="92"/>
      <c r="D44" s="178">
        <v>35</v>
      </c>
      <c r="E44" s="54">
        <v>159157</v>
      </c>
      <c r="F44" s="68">
        <v>99.6</v>
      </c>
      <c r="G44" s="54">
        <v>9527</v>
      </c>
      <c r="H44" s="68">
        <v>164.6</v>
      </c>
      <c r="J44" s="157"/>
    </row>
    <row r="45" spans="1:10" s="4" customFormat="1" ht="10.2">
      <c r="A45" s="64">
        <v>275</v>
      </c>
      <c r="B45" s="100" t="s">
        <v>98</v>
      </c>
      <c r="C45" s="92"/>
      <c r="D45" s="178">
        <v>38</v>
      </c>
      <c r="E45" s="54">
        <v>192230</v>
      </c>
      <c r="F45" s="68">
        <v>92.7</v>
      </c>
      <c r="G45" s="54">
        <v>10138</v>
      </c>
      <c r="H45" s="68">
        <v>155.9</v>
      </c>
      <c r="J45" s="157"/>
    </row>
    <row r="46" spans="1:10" s="4" customFormat="1" ht="10.2">
      <c r="A46" s="64">
        <v>276</v>
      </c>
      <c r="B46" s="100" t="s">
        <v>102</v>
      </c>
      <c r="C46" s="92"/>
      <c r="D46" s="178">
        <v>24</v>
      </c>
      <c r="E46" s="54">
        <v>77486</v>
      </c>
      <c r="F46" s="68">
        <v>92.2</v>
      </c>
      <c r="G46" s="54">
        <v>4096</v>
      </c>
      <c r="H46" s="68">
        <v>157.1</v>
      </c>
      <c r="J46" s="157"/>
    </row>
    <row r="47" spans="1:10" s="4" customFormat="1" ht="10.2">
      <c r="A47" s="64">
        <v>277</v>
      </c>
      <c r="B47" s="100" t="s">
        <v>217</v>
      </c>
      <c r="C47" s="92"/>
      <c r="D47" s="178">
        <v>31</v>
      </c>
      <c r="E47" s="54">
        <v>121117</v>
      </c>
      <c r="F47" s="68">
        <v>93.4</v>
      </c>
      <c r="G47" s="54">
        <v>6234</v>
      </c>
      <c r="H47" s="68">
        <v>151</v>
      </c>
      <c r="J47" s="157"/>
    </row>
    <row r="48" spans="1:10" s="4" customFormat="1" ht="10.2">
      <c r="A48" s="64">
        <v>278</v>
      </c>
      <c r="B48" s="100" t="s">
        <v>215</v>
      </c>
      <c r="C48" s="92"/>
      <c r="D48" s="178">
        <v>37</v>
      </c>
      <c r="E48" s="54">
        <v>100993</v>
      </c>
      <c r="F48" s="68">
        <v>95.4</v>
      </c>
      <c r="G48" s="54">
        <v>5809</v>
      </c>
      <c r="H48" s="68">
        <v>165.1</v>
      </c>
      <c r="J48" s="157"/>
    </row>
    <row r="49" spans="1:10" s="4" customFormat="1" ht="10.2">
      <c r="A49" s="64">
        <v>279</v>
      </c>
      <c r="B49" s="100" t="s">
        <v>216</v>
      </c>
      <c r="C49" s="92"/>
      <c r="D49" s="178">
        <v>15</v>
      </c>
      <c r="E49" s="54">
        <v>96439</v>
      </c>
      <c r="F49" s="68">
        <v>99.8</v>
      </c>
      <c r="G49" s="54">
        <v>5987</v>
      </c>
      <c r="H49" s="68">
        <v>170.5</v>
      </c>
      <c r="J49" s="157"/>
    </row>
    <row r="50" spans="1:10" s="4" customFormat="1" ht="13.5" customHeight="1">
      <c r="A50" s="95">
        <v>2</v>
      </c>
      <c r="B50" s="103" t="s">
        <v>204</v>
      </c>
      <c r="C50" s="113"/>
      <c r="D50" s="179">
        <v>258</v>
      </c>
      <c r="E50" s="55">
        <v>1240642</v>
      </c>
      <c r="F50" s="164">
        <v>96.6</v>
      </c>
      <c r="G50" s="55">
        <v>69869</v>
      </c>
      <c r="H50" s="164">
        <v>159.7</v>
      </c>
      <c r="J50" s="157"/>
    </row>
    <row r="51" spans="1:10" s="4" customFormat="1" ht="7.5" customHeight="1">
      <c r="A51" s="64"/>
      <c r="B51" s="20"/>
      <c r="C51" s="24"/>
      <c r="D51" s="178"/>
      <c r="E51" s="54"/>
      <c r="F51" s="68"/>
      <c r="G51" s="54"/>
      <c r="H51" s="68"/>
      <c r="J51" s="54"/>
    </row>
    <row r="52" spans="1:10" s="4" customFormat="1" ht="13.5" customHeight="1">
      <c r="A52" s="64"/>
      <c r="B52" s="102" t="s">
        <v>78</v>
      </c>
      <c r="C52" s="112"/>
      <c r="D52" s="178"/>
      <c r="E52" s="54"/>
      <c r="F52" s="68"/>
      <c r="G52" s="54"/>
      <c r="H52" s="68"/>
      <c r="J52" s="54"/>
    </row>
    <row r="53" spans="1:10" s="4" customFormat="1" ht="10.2">
      <c r="A53" s="64">
        <v>361</v>
      </c>
      <c r="B53" s="100" t="s">
        <v>103</v>
      </c>
      <c r="C53" s="92"/>
      <c r="D53" s="178">
        <v>1</v>
      </c>
      <c r="E53" s="54">
        <v>42029</v>
      </c>
      <c r="F53" s="68">
        <v>100</v>
      </c>
      <c r="G53" s="54">
        <v>3143</v>
      </c>
      <c r="H53" s="68">
        <v>204.9</v>
      </c>
      <c r="J53" s="54"/>
    </row>
    <row r="54" spans="1:10" s="4" customFormat="1" ht="10.2">
      <c r="A54" s="64">
        <v>362</v>
      </c>
      <c r="B54" s="100" t="s">
        <v>104</v>
      </c>
      <c r="C54" s="92"/>
      <c r="D54" s="178">
        <v>1</v>
      </c>
      <c r="E54" s="54">
        <v>152227</v>
      </c>
      <c r="F54" s="68">
        <v>100</v>
      </c>
      <c r="G54" s="54">
        <v>10390</v>
      </c>
      <c r="H54" s="68">
        <v>187</v>
      </c>
      <c r="J54" s="54"/>
    </row>
    <row r="55" spans="1:10" s="4" customFormat="1" ht="10.2">
      <c r="A55" s="64">
        <v>363</v>
      </c>
      <c r="B55" s="100" t="s">
        <v>226</v>
      </c>
      <c r="C55" s="92"/>
      <c r="D55" s="178">
        <v>1</v>
      </c>
      <c r="E55" s="54">
        <v>42471</v>
      </c>
      <c r="F55" s="68">
        <v>100</v>
      </c>
      <c r="G55" s="54">
        <v>2274</v>
      </c>
      <c r="H55" s="68">
        <v>146.7</v>
      </c>
      <c r="J55" s="54"/>
    </row>
    <row r="56" spans="1:10" s="4" customFormat="1" ht="13.5" customHeight="1">
      <c r="A56" s="64"/>
      <c r="B56" s="102" t="s">
        <v>95</v>
      </c>
      <c r="C56" s="112"/>
      <c r="D56" s="178"/>
      <c r="E56" s="54"/>
      <c r="F56" s="68"/>
      <c r="G56" s="54"/>
      <c r="H56" s="68"/>
      <c r="J56" s="54"/>
    </row>
    <row r="57" spans="1:10" s="4" customFormat="1" ht="10.2">
      <c r="A57" s="64">
        <v>371</v>
      </c>
      <c r="B57" s="100" t="s">
        <v>218</v>
      </c>
      <c r="C57" s="92"/>
      <c r="D57" s="178">
        <v>27</v>
      </c>
      <c r="E57" s="54">
        <v>103193</v>
      </c>
      <c r="F57" s="68">
        <v>100</v>
      </c>
      <c r="G57" s="54">
        <v>6023</v>
      </c>
      <c r="H57" s="68">
        <v>159.9</v>
      </c>
      <c r="J57" s="54"/>
    </row>
    <row r="58" spans="1:10" s="4" customFormat="1" ht="10.2">
      <c r="A58" s="64">
        <v>372</v>
      </c>
      <c r="B58" s="100" t="s">
        <v>105</v>
      </c>
      <c r="C58" s="92"/>
      <c r="D58" s="178">
        <v>39</v>
      </c>
      <c r="E58" s="54">
        <v>128041</v>
      </c>
      <c r="F58" s="68">
        <v>97.7</v>
      </c>
      <c r="G58" s="54">
        <v>8096</v>
      </c>
      <c r="H58" s="68">
        <v>177.4</v>
      </c>
      <c r="J58" s="54"/>
    </row>
    <row r="59" spans="1:10" s="4" customFormat="1" ht="10.2">
      <c r="A59" s="64">
        <v>373</v>
      </c>
      <c r="B59" s="100" t="s">
        <v>230</v>
      </c>
      <c r="C59" s="92"/>
      <c r="D59" s="178">
        <v>19</v>
      </c>
      <c r="E59" s="54">
        <v>134113</v>
      </c>
      <c r="F59" s="68">
        <v>99.9</v>
      </c>
      <c r="G59" s="54">
        <v>7943</v>
      </c>
      <c r="H59" s="68">
        <v>162.4</v>
      </c>
      <c r="J59" s="54"/>
    </row>
    <row r="60" spans="1:10" s="4" customFormat="1" ht="10.2">
      <c r="A60" s="64">
        <v>374</v>
      </c>
      <c r="B60" s="100" t="s">
        <v>227</v>
      </c>
      <c r="C60" s="92"/>
      <c r="D60" s="178">
        <v>38</v>
      </c>
      <c r="E60" s="54">
        <v>94459</v>
      </c>
      <c r="F60" s="68">
        <v>99.9</v>
      </c>
      <c r="G60" s="54">
        <v>5673</v>
      </c>
      <c r="H60" s="68">
        <v>164.7</v>
      </c>
      <c r="J60" s="54"/>
    </row>
    <row r="61" spans="1:10" s="4" customFormat="1" ht="10.2">
      <c r="A61" s="64">
        <v>375</v>
      </c>
      <c r="B61" s="100" t="s">
        <v>104</v>
      </c>
      <c r="C61" s="92"/>
      <c r="D61" s="178">
        <v>41</v>
      </c>
      <c r="E61" s="54">
        <v>193407</v>
      </c>
      <c r="F61" s="68">
        <v>99.9</v>
      </c>
      <c r="G61" s="54">
        <v>9915</v>
      </c>
      <c r="H61" s="68">
        <v>140.5</v>
      </c>
      <c r="J61" s="54"/>
    </row>
    <row r="62" spans="1:10" s="4" customFormat="1" ht="10.2">
      <c r="A62" s="64">
        <v>376</v>
      </c>
      <c r="B62" s="100" t="s">
        <v>106</v>
      </c>
      <c r="C62" s="92"/>
      <c r="D62" s="178">
        <v>33</v>
      </c>
      <c r="E62" s="54">
        <v>147470</v>
      </c>
      <c r="F62" s="68">
        <v>99.9</v>
      </c>
      <c r="G62" s="54">
        <v>9285</v>
      </c>
      <c r="H62" s="68">
        <v>172.7</v>
      </c>
      <c r="J62" s="54"/>
    </row>
    <row r="63" spans="1:10" s="4" customFormat="1" ht="10.2">
      <c r="A63" s="64">
        <v>377</v>
      </c>
      <c r="B63" s="100" t="s">
        <v>107</v>
      </c>
      <c r="C63" s="92"/>
      <c r="D63" s="178">
        <v>26</v>
      </c>
      <c r="E63" s="54">
        <v>72275</v>
      </c>
      <c r="F63" s="68">
        <v>99.6</v>
      </c>
      <c r="G63" s="54">
        <v>4469</v>
      </c>
      <c r="H63" s="68">
        <v>170.1</v>
      </c>
      <c r="J63" s="54"/>
    </row>
    <row r="64" spans="1:12" s="70" customFormat="1" ht="13.5" customHeight="1">
      <c r="A64" s="95">
        <v>3</v>
      </c>
      <c r="B64" s="103" t="s">
        <v>205</v>
      </c>
      <c r="C64" s="113"/>
      <c r="D64" s="179">
        <v>226</v>
      </c>
      <c r="E64" s="55">
        <v>1109685</v>
      </c>
      <c r="F64" s="164">
        <v>99.7</v>
      </c>
      <c r="G64" s="55">
        <v>67211</v>
      </c>
      <c r="H64" s="164">
        <v>166.5</v>
      </c>
      <c r="J64" s="55"/>
      <c r="K64" s="4"/>
      <c r="L64" s="4"/>
    </row>
    <row r="65" spans="1:10" s="4" customFormat="1" ht="6.75" customHeight="1">
      <c r="A65" s="64"/>
      <c r="B65" s="20"/>
      <c r="C65" s="24"/>
      <c r="D65" s="178"/>
      <c r="E65" s="54"/>
      <c r="F65" s="68"/>
      <c r="G65" s="54"/>
      <c r="H65" s="68"/>
      <c r="J65" s="54"/>
    </row>
    <row r="66" spans="1:10" s="4" customFormat="1" ht="13.5" customHeight="1">
      <c r="A66" s="64"/>
      <c r="B66" s="102" t="s">
        <v>78</v>
      </c>
      <c r="C66" s="112"/>
      <c r="D66" s="178"/>
      <c r="E66" s="54"/>
      <c r="F66" s="68"/>
      <c r="G66" s="54"/>
      <c r="H66" s="68"/>
      <c r="J66" s="54"/>
    </row>
    <row r="67" spans="1:10" s="4" customFormat="1" ht="10.2">
      <c r="A67" s="64">
        <v>461</v>
      </c>
      <c r="B67" s="100" t="s">
        <v>108</v>
      </c>
      <c r="C67" s="92"/>
      <c r="D67" s="178">
        <v>1</v>
      </c>
      <c r="E67" s="54">
        <v>77826</v>
      </c>
      <c r="F67" s="68">
        <v>99.7</v>
      </c>
      <c r="G67" s="54">
        <v>4888</v>
      </c>
      <c r="H67" s="68">
        <v>172.6</v>
      </c>
      <c r="J67" s="54"/>
    </row>
    <row r="68" spans="1:10" s="4" customFormat="1" ht="10.2">
      <c r="A68" s="64">
        <v>462</v>
      </c>
      <c r="B68" s="100" t="s">
        <v>109</v>
      </c>
      <c r="C68" s="92"/>
      <c r="D68" s="178">
        <v>1</v>
      </c>
      <c r="E68" s="54">
        <v>74128</v>
      </c>
      <c r="F68" s="68">
        <v>100</v>
      </c>
      <c r="G68" s="54">
        <v>5111</v>
      </c>
      <c r="H68" s="68">
        <v>188.9</v>
      </c>
      <c r="J68" s="54"/>
    </row>
    <row r="69" spans="1:10" s="4" customFormat="1" ht="10.2">
      <c r="A69" s="64">
        <v>463</v>
      </c>
      <c r="B69" s="100" t="s">
        <v>110</v>
      </c>
      <c r="C69" s="92"/>
      <c r="D69" s="178">
        <v>1</v>
      </c>
      <c r="E69" s="54">
        <v>41197</v>
      </c>
      <c r="F69" s="68">
        <v>100</v>
      </c>
      <c r="G69" s="54">
        <v>2687</v>
      </c>
      <c r="H69" s="68">
        <v>178.7</v>
      </c>
      <c r="J69" s="54"/>
    </row>
    <row r="70" spans="1:10" s="4" customFormat="1" ht="10.2">
      <c r="A70" s="64">
        <v>464</v>
      </c>
      <c r="B70" s="100" t="s">
        <v>111</v>
      </c>
      <c r="C70" s="92"/>
      <c r="D70" s="178">
        <v>1</v>
      </c>
      <c r="E70" s="54">
        <v>45848</v>
      </c>
      <c r="F70" s="68">
        <v>99.9</v>
      </c>
      <c r="G70" s="54">
        <v>2750</v>
      </c>
      <c r="H70" s="68">
        <v>164.5</v>
      </c>
      <c r="J70" s="54"/>
    </row>
    <row r="71" spans="1:8" s="4" customFormat="1" ht="24.75" customHeight="1">
      <c r="A71" s="5" t="s">
        <v>63</v>
      </c>
      <c r="F71" s="39"/>
      <c r="G71" s="53"/>
      <c r="H71" s="68"/>
    </row>
    <row r="72" spans="1:8" s="4" customFormat="1" ht="15" customHeight="1">
      <c r="A72" s="12" t="s">
        <v>1</v>
      </c>
      <c r="F72" s="39"/>
      <c r="H72" s="39"/>
    </row>
    <row r="73" spans="1:8" s="4" customFormat="1" ht="15" customHeight="1">
      <c r="A73" s="12" t="s">
        <v>2</v>
      </c>
      <c r="F73" s="39"/>
      <c r="H73" s="39"/>
    </row>
    <row r="74" spans="6:8" s="4" customFormat="1" ht="10.2">
      <c r="F74" s="39"/>
      <c r="H74" s="39"/>
    </row>
    <row r="75" spans="6:8" s="4" customFormat="1" ht="10.2">
      <c r="F75" s="39"/>
      <c r="H75" s="39"/>
    </row>
    <row r="76" spans="6:8" s="4" customFormat="1" ht="10.2">
      <c r="F76" s="39"/>
      <c r="H76" s="39"/>
    </row>
    <row r="77" spans="6:8" s="4" customFormat="1" ht="10.2">
      <c r="F77" s="39"/>
      <c r="H77" s="39"/>
    </row>
    <row r="78" spans="6:8" s="4" customFormat="1" ht="10.2">
      <c r="F78" s="39"/>
      <c r="H78" s="39"/>
    </row>
    <row r="79" spans="6:8" s="4" customFormat="1" ht="10.2">
      <c r="F79" s="39"/>
      <c r="H79" s="39"/>
    </row>
    <row r="80" spans="6:8" s="4" customFormat="1" ht="10.2">
      <c r="F80" s="39"/>
      <c r="H80" s="39"/>
    </row>
    <row r="81" spans="6:8" s="4" customFormat="1" ht="10.2">
      <c r="F81" s="39"/>
      <c r="H81" s="39"/>
    </row>
    <row r="82" spans="6:8" s="4" customFormat="1" ht="10.2">
      <c r="F82" s="39"/>
      <c r="H82" s="39"/>
    </row>
    <row r="83" spans="6:8" s="4" customFormat="1" ht="10.2">
      <c r="F83" s="39"/>
      <c r="H83" s="39"/>
    </row>
    <row r="84" spans="6:8" s="4" customFormat="1" ht="10.2">
      <c r="F84" s="39"/>
      <c r="H84" s="39"/>
    </row>
    <row r="85" spans="6:8" s="4" customFormat="1" ht="10.2">
      <c r="F85" s="39"/>
      <c r="H85" s="39"/>
    </row>
    <row r="86" spans="6:8" s="4" customFormat="1" ht="10.2">
      <c r="F86" s="39"/>
      <c r="H86" s="39"/>
    </row>
    <row r="87" spans="6:8" s="4" customFormat="1" ht="10.2">
      <c r="F87" s="39"/>
      <c r="H87" s="39"/>
    </row>
    <row r="88" spans="6:8" s="4" customFormat="1" ht="10.2">
      <c r="F88" s="39"/>
      <c r="H88" s="39"/>
    </row>
    <row r="89" spans="6:8" s="4" customFormat="1" ht="10.2">
      <c r="F89" s="39"/>
      <c r="H89" s="39"/>
    </row>
    <row r="90" spans="6:8" s="4" customFormat="1" ht="10.2">
      <c r="F90" s="39"/>
      <c r="H90" s="39"/>
    </row>
    <row r="91" spans="6:8" s="4" customFormat="1" ht="10.2">
      <c r="F91" s="39"/>
      <c r="H91" s="39"/>
    </row>
    <row r="92" spans="6:8" s="4" customFormat="1" ht="10.2">
      <c r="F92" s="39"/>
      <c r="H92" s="39"/>
    </row>
    <row r="93" spans="6:8" s="4" customFormat="1" ht="10.2">
      <c r="F93" s="39"/>
      <c r="H93" s="39"/>
    </row>
    <row r="94" spans="6:8" s="4" customFormat="1" ht="10.2">
      <c r="F94" s="39"/>
      <c r="H94" s="39"/>
    </row>
    <row r="95" spans="6:8" s="4" customFormat="1" ht="10.2">
      <c r="F95" s="39"/>
      <c r="H95" s="39"/>
    </row>
    <row r="96" spans="6:8" s="4" customFormat="1" ht="10.2">
      <c r="F96" s="39"/>
      <c r="H96" s="39"/>
    </row>
    <row r="97" spans="6:8" s="4" customFormat="1" ht="10.2">
      <c r="F97" s="39"/>
      <c r="H97" s="39"/>
    </row>
    <row r="98" spans="6:8" s="4" customFormat="1" ht="10.2">
      <c r="F98" s="39"/>
      <c r="H98" s="39"/>
    </row>
    <row r="99" spans="6:8" s="4" customFormat="1" ht="10.2">
      <c r="F99" s="39"/>
      <c r="H99" s="39"/>
    </row>
    <row r="100" spans="6:8" s="4" customFormat="1" ht="10.2">
      <c r="F100" s="39"/>
      <c r="H100" s="39"/>
    </row>
    <row r="101" spans="6:8" s="4" customFormat="1" ht="10.2">
      <c r="F101" s="39"/>
      <c r="H101" s="39"/>
    </row>
    <row r="102" spans="6:8" s="4" customFormat="1" ht="10.2">
      <c r="F102" s="39"/>
      <c r="H102" s="39"/>
    </row>
    <row r="103" spans="6:8" s="4" customFormat="1" ht="10.2">
      <c r="F103" s="39"/>
      <c r="H103" s="39"/>
    </row>
    <row r="104" spans="6:8" s="4" customFormat="1" ht="10.2">
      <c r="F104" s="39"/>
      <c r="H104" s="39"/>
    </row>
    <row r="105" spans="6:8" s="4" customFormat="1" ht="10.2">
      <c r="F105" s="39"/>
      <c r="H105" s="39"/>
    </row>
    <row r="106" spans="6:8" s="4" customFormat="1" ht="10.2">
      <c r="F106" s="39"/>
      <c r="H106" s="39"/>
    </row>
    <row r="107" spans="6:8" s="4" customFormat="1" ht="10.2">
      <c r="F107" s="39"/>
      <c r="H107" s="39"/>
    </row>
    <row r="108" spans="6:8" s="4" customFormat="1" ht="10.2">
      <c r="F108" s="39"/>
      <c r="H108" s="39"/>
    </row>
    <row r="109" spans="6:8" s="4" customFormat="1" ht="10.2">
      <c r="F109" s="39"/>
      <c r="H109" s="39"/>
    </row>
    <row r="110" spans="6:8" s="4" customFormat="1" ht="10.2">
      <c r="F110" s="39"/>
      <c r="H110" s="39"/>
    </row>
    <row r="111" spans="6:8" s="4" customFormat="1" ht="10.2">
      <c r="F111" s="39"/>
      <c r="H111" s="39"/>
    </row>
    <row r="112" spans="6:8" s="4" customFormat="1" ht="10.2">
      <c r="F112" s="39"/>
      <c r="H112" s="39"/>
    </row>
    <row r="113" spans="6:8" s="4" customFormat="1" ht="10.2">
      <c r="F113" s="39"/>
      <c r="H113" s="39"/>
    </row>
    <row r="114" spans="6:8" s="4" customFormat="1" ht="10.2">
      <c r="F114" s="39"/>
      <c r="H114" s="39"/>
    </row>
    <row r="115" spans="6:8" s="4" customFormat="1" ht="10.2">
      <c r="F115" s="39"/>
      <c r="H115" s="39"/>
    </row>
    <row r="116" spans="6:8" s="4" customFormat="1" ht="10.2">
      <c r="F116" s="39"/>
      <c r="H116" s="39"/>
    </row>
    <row r="117" spans="6:8" s="4" customFormat="1" ht="10.2">
      <c r="F117" s="39"/>
      <c r="H117" s="39"/>
    </row>
    <row r="118" spans="6:8" s="4" customFormat="1" ht="10.2">
      <c r="F118" s="39"/>
      <c r="H118" s="39"/>
    </row>
    <row r="119" spans="6:8" s="4" customFormat="1" ht="10.2">
      <c r="F119" s="39"/>
      <c r="H119" s="39"/>
    </row>
    <row r="120" spans="6:8" s="4" customFormat="1" ht="10.2">
      <c r="F120" s="39"/>
      <c r="H120" s="39"/>
    </row>
    <row r="121" spans="6:8" s="4" customFormat="1" ht="10.2">
      <c r="F121" s="39"/>
      <c r="H121" s="39"/>
    </row>
    <row r="122" spans="6:8" s="4" customFormat="1" ht="10.2">
      <c r="F122" s="39"/>
      <c r="H122" s="39"/>
    </row>
    <row r="123" spans="6:8" s="4" customFormat="1" ht="10.2">
      <c r="F123" s="39"/>
      <c r="H123" s="39"/>
    </row>
    <row r="124" spans="6:8" s="4" customFormat="1" ht="10.2">
      <c r="F124" s="39"/>
      <c r="H124" s="39"/>
    </row>
    <row r="125" spans="6:8" s="4" customFormat="1" ht="10.2">
      <c r="F125" s="39"/>
      <c r="H125" s="39"/>
    </row>
    <row r="126" spans="6:8" s="4" customFormat="1" ht="10.2">
      <c r="F126" s="39"/>
      <c r="H126" s="39"/>
    </row>
    <row r="127" spans="6:8" s="4" customFormat="1" ht="10.2">
      <c r="F127" s="39"/>
      <c r="H127" s="39"/>
    </row>
    <row r="128" spans="6:8" s="4" customFormat="1" ht="10.2">
      <c r="F128" s="39"/>
      <c r="H128" s="39"/>
    </row>
    <row r="129" spans="6:8" s="4" customFormat="1" ht="10.2">
      <c r="F129" s="39"/>
      <c r="H129" s="39"/>
    </row>
    <row r="130" spans="6:8" s="4" customFormat="1" ht="10.2">
      <c r="F130" s="39"/>
      <c r="H130" s="39"/>
    </row>
    <row r="131" spans="6:8" s="4" customFormat="1" ht="10.2">
      <c r="F131" s="39"/>
      <c r="H131" s="39"/>
    </row>
    <row r="132" spans="6:8" s="4" customFormat="1" ht="10.2">
      <c r="F132" s="39"/>
      <c r="H132" s="39"/>
    </row>
    <row r="133" spans="6:8" s="4" customFormat="1" ht="10.2">
      <c r="F133" s="39"/>
      <c r="H133" s="39"/>
    </row>
    <row r="134" spans="6:8" s="4" customFormat="1" ht="10.2">
      <c r="F134" s="39"/>
      <c r="H134" s="39"/>
    </row>
    <row r="135" spans="6:8" s="4" customFormat="1" ht="10.2">
      <c r="F135" s="39"/>
      <c r="H135" s="39"/>
    </row>
    <row r="136" spans="6:8" s="4" customFormat="1" ht="10.2">
      <c r="F136" s="39"/>
      <c r="H136" s="39"/>
    </row>
    <row r="137" spans="6:8" s="4" customFormat="1" ht="10.2">
      <c r="F137" s="39"/>
      <c r="H137" s="39"/>
    </row>
    <row r="138" spans="6:8" s="4" customFormat="1" ht="10.2">
      <c r="F138" s="39"/>
      <c r="H138" s="39"/>
    </row>
    <row r="139" spans="6:8" s="4" customFormat="1" ht="10.2">
      <c r="F139" s="39"/>
      <c r="H139" s="39"/>
    </row>
    <row r="140" spans="6:8" s="4" customFormat="1" ht="10.2">
      <c r="F140" s="39"/>
      <c r="H140" s="39"/>
    </row>
    <row r="141" spans="6:8" s="4" customFormat="1" ht="10.2">
      <c r="F141" s="39"/>
      <c r="H141" s="39"/>
    </row>
    <row r="142" spans="6:8" s="4" customFormat="1" ht="10.2">
      <c r="F142" s="39"/>
      <c r="H142" s="39"/>
    </row>
    <row r="143" spans="6:8" s="4" customFormat="1" ht="10.2">
      <c r="F143" s="39"/>
      <c r="H143" s="39"/>
    </row>
    <row r="144" spans="6:8" s="4" customFormat="1" ht="10.2">
      <c r="F144" s="39"/>
      <c r="H144" s="39"/>
    </row>
    <row r="145" spans="6:8" s="4" customFormat="1" ht="10.2">
      <c r="F145" s="39"/>
      <c r="H145" s="39"/>
    </row>
    <row r="146" spans="6:8" s="4" customFormat="1" ht="10.2">
      <c r="F146" s="39"/>
      <c r="H146" s="39"/>
    </row>
    <row r="147" spans="6:8" s="4" customFormat="1" ht="10.2">
      <c r="F147" s="39"/>
      <c r="H147" s="39"/>
    </row>
    <row r="148" spans="6:8" s="4" customFormat="1" ht="10.2">
      <c r="F148" s="39"/>
      <c r="H148" s="39"/>
    </row>
    <row r="149" spans="6:8" s="4" customFormat="1" ht="10.2">
      <c r="F149" s="39"/>
      <c r="H149" s="39"/>
    </row>
    <row r="150" spans="6:8" s="4" customFormat="1" ht="10.2">
      <c r="F150" s="39"/>
      <c r="H150" s="39"/>
    </row>
    <row r="151" spans="6:8" s="4" customFormat="1" ht="10.2">
      <c r="F151" s="39"/>
      <c r="H151" s="39"/>
    </row>
    <row r="152" spans="6:8" s="4" customFormat="1" ht="10.2">
      <c r="F152" s="39"/>
      <c r="H152" s="39"/>
    </row>
    <row r="153" spans="6:8" s="4" customFormat="1" ht="10.2">
      <c r="F153" s="39"/>
      <c r="H153" s="39"/>
    </row>
    <row r="154" spans="6:8" s="4" customFormat="1" ht="10.2">
      <c r="F154" s="39"/>
      <c r="H154" s="39"/>
    </row>
    <row r="155" spans="6:8" s="4" customFormat="1" ht="10.2">
      <c r="F155" s="39"/>
      <c r="H155" s="39"/>
    </row>
    <row r="156" spans="6:8" s="4" customFormat="1" ht="10.2">
      <c r="F156" s="39"/>
      <c r="H156" s="39"/>
    </row>
    <row r="157" spans="6:8" s="4" customFormat="1" ht="10.2">
      <c r="F157" s="39"/>
      <c r="H157" s="39"/>
    </row>
    <row r="158" spans="6:8" s="4" customFormat="1" ht="10.2">
      <c r="F158" s="39"/>
      <c r="H158" s="39"/>
    </row>
    <row r="159" spans="6:8" s="4" customFormat="1" ht="10.2">
      <c r="F159" s="39"/>
      <c r="H159" s="39"/>
    </row>
    <row r="160" spans="6:8" s="4" customFormat="1" ht="10.2">
      <c r="F160" s="39"/>
      <c r="H160" s="39"/>
    </row>
    <row r="161" spans="6:8" s="4" customFormat="1" ht="10.2">
      <c r="F161" s="39"/>
      <c r="H161" s="39"/>
    </row>
    <row r="162" spans="6:8" s="4" customFormat="1" ht="10.2">
      <c r="F162" s="39"/>
      <c r="H162" s="39"/>
    </row>
    <row r="163" spans="6:8" s="4" customFormat="1" ht="10.2">
      <c r="F163" s="39"/>
      <c r="H163" s="39"/>
    </row>
    <row r="164" spans="6:8" s="4" customFormat="1" ht="10.2">
      <c r="F164" s="39"/>
      <c r="H164" s="39"/>
    </row>
    <row r="165" spans="6:8" s="4" customFormat="1" ht="10.2">
      <c r="F165" s="39"/>
      <c r="H165" s="39"/>
    </row>
    <row r="166" spans="6:8" s="4" customFormat="1" ht="10.2">
      <c r="F166" s="39"/>
      <c r="H166" s="39"/>
    </row>
    <row r="167" spans="6:8" s="4" customFormat="1" ht="10.2">
      <c r="F167" s="39"/>
      <c r="H167" s="39"/>
    </row>
    <row r="168" spans="6:8" s="4" customFormat="1" ht="10.2">
      <c r="F168" s="39"/>
      <c r="H168" s="39"/>
    </row>
    <row r="169" spans="6:8" s="4" customFormat="1" ht="10.2">
      <c r="F169" s="39"/>
      <c r="H169" s="39"/>
    </row>
    <row r="170" spans="6:8" s="4" customFormat="1" ht="10.2">
      <c r="F170" s="39"/>
      <c r="H170" s="39"/>
    </row>
    <row r="171" spans="6:8" s="4" customFormat="1" ht="10.2">
      <c r="F171" s="39"/>
      <c r="H171" s="39"/>
    </row>
    <row r="172" spans="6:8" s="4" customFormat="1" ht="10.2">
      <c r="F172" s="39"/>
      <c r="H172" s="39"/>
    </row>
    <row r="173" spans="6:8" s="4" customFormat="1" ht="10.2">
      <c r="F173" s="39"/>
      <c r="H173" s="39"/>
    </row>
    <row r="174" spans="6:8" s="4" customFormat="1" ht="10.2">
      <c r="F174" s="39"/>
      <c r="H174" s="39"/>
    </row>
    <row r="175" spans="6:8" s="4" customFormat="1" ht="10.2">
      <c r="F175" s="39"/>
      <c r="H175" s="39"/>
    </row>
    <row r="176" spans="6:8" s="4" customFormat="1" ht="10.2">
      <c r="F176" s="39"/>
      <c r="H176" s="39"/>
    </row>
    <row r="177" spans="6:8" s="4" customFormat="1" ht="10.2">
      <c r="F177" s="39"/>
      <c r="H177" s="39"/>
    </row>
    <row r="178" spans="6:8" s="4" customFormat="1" ht="10.2">
      <c r="F178" s="39"/>
      <c r="H178" s="39"/>
    </row>
    <row r="179" spans="6:8" s="4" customFormat="1" ht="10.2">
      <c r="F179" s="39"/>
      <c r="H179" s="39"/>
    </row>
    <row r="180" spans="6:8" s="4" customFormat="1" ht="10.2">
      <c r="F180" s="39"/>
      <c r="H180" s="39"/>
    </row>
    <row r="181" spans="6:8" s="4" customFormat="1" ht="10.2">
      <c r="F181" s="39"/>
      <c r="H181" s="39"/>
    </row>
    <row r="182" spans="6:8" s="4" customFormat="1" ht="10.2">
      <c r="F182" s="39"/>
      <c r="H182" s="39"/>
    </row>
    <row r="183" spans="6:8" s="4" customFormat="1" ht="10.2">
      <c r="F183" s="39"/>
      <c r="H183" s="39"/>
    </row>
    <row r="184" spans="6:8" s="4" customFormat="1" ht="10.2">
      <c r="F184" s="39"/>
      <c r="H184" s="39"/>
    </row>
    <row r="185" spans="6:8" s="4" customFormat="1" ht="10.2">
      <c r="F185" s="39"/>
      <c r="H185" s="39"/>
    </row>
    <row r="186" spans="6:8" s="4" customFormat="1" ht="10.2">
      <c r="F186" s="39"/>
      <c r="H186" s="39"/>
    </row>
    <row r="187" spans="6:8" s="4" customFormat="1" ht="10.2">
      <c r="F187" s="39"/>
      <c r="H187" s="39"/>
    </row>
    <row r="188" spans="6:8" s="4" customFormat="1" ht="10.2">
      <c r="F188" s="39"/>
      <c r="H188" s="39"/>
    </row>
    <row r="189" spans="6:8" s="4" customFormat="1" ht="10.2">
      <c r="F189" s="39"/>
      <c r="H189" s="39"/>
    </row>
    <row r="190" spans="6:8" s="4" customFormat="1" ht="10.2">
      <c r="F190" s="39"/>
      <c r="H190" s="39"/>
    </row>
    <row r="191" spans="6:8" s="4" customFormat="1" ht="10.2">
      <c r="F191" s="39"/>
      <c r="H191" s="39"/>
    </row>
    <row r="192" spans="6:8" s="4" customFormat="1" ht="10.2">
      <c r="F192" s="39"/>
      <c r="H192" s="39"/>
    </row>
    <row r="193" spans="6:8" s="4" customFormat="1" ht="10.2">
      <c r="F193" s="39"/>
      <c r="H193" s="39"/>
    </row>
    <row r="194" spans="6:8" s="4" customFormat="1" ht="10.2">
      <c r="F194" s="39"/>
      <c r="H194" s="39"/>
    </row>
    <row r="195" spans="6:8" s="4" customFormat="1" ht="10.2">
      <c r="F195" s="39"/>
      <c r="H195" s="39"/>
    </row>
    <row r="196" spans="6:8" s="4" customFormat="1" ht="10.2">
      <c r="F196" s="39"/>
      <c r="H196" s="39"/>
    </row>
    <row r="197" spans="6:8" s="4" customFormat="1" ht="10.2">
      <c r="F197" s="39"/>
      <c r="H197" s="39"/>
    </row>
    <row r="198" spans="6:8" s="4" customFormat="1" ht="10.2">
      <c r="F198" s="39"/>
      <c r="H198" s="39"/>
    </row>
    <row r="199" spans="6:8" s="4" customFormat="1" ht="10.2">
      <c r="F199" s="39"/>
      <c r="H199" s="39"/>
    </row>
    <row r="200" spans="6:8" s="4" customFormat="1" ht="10.2">
      <c r="F200" s="39"/>
      <c r="H200" s="39"/>
    </row>
    <row r="201" spans="6:8" s="4" customFormat="1" ht="10.2">
      <c r="F201" s="39"/>
      <c r="H201" s="39"/>
    </row>
    <row r="202" spans="6:8" s="4" customFormat="1" ht="10.2">
      <c r="F202" s="39"/>
      <c r="H202" s="39"/>
    </row>
    <row r="203" spans="6:8" s="4" customFormat="1" ht="10.2">
      <c r="F203" s="39"/>
      <c r="H203" s="39"/>
    </row>
    <row r="204" spans="6:8" s="4" customFormat="1" ht="10.2">
      <c r="F204" s="39"/>
      <c r="H204" s="39"/>
    </row>
    <row r="205" spans="6:8" s="4" customFormat="1" ht="10.2">
      <c r="F205" s="39"/>
      <c r="H205" s="39"/>
    </row>
    <row r="206" spans="6:8" s="4" customFormat="1" ht="10.2">
      <c r="F206" s="39"/>
      <c r="H206" s="39"/>
    </row>
    <row r="207" spans="6:8" s="4" customFormat="1" ht="10.2">
      <c r="F207" s="39"/>
      <c r="H207" s="39"/>
    </row>
    <row r="208" spans="6:8" s="4" customFormat="1" ht="10.2">
      <c r="F208" s="39"/>
      <c r="H208" s="39"/>
    </row>
    <row r="209" spans="6:8" s="4" customFormat="1" ht="10.2">
      <c r="F209" s="39"/>
      <c r="H209" s="39"/>
    </row>
    <row r="210" spans="6:8" s="4" customFormat="1" ht="10.2">
      <c r="F210" s="39"/>
      <c r="H210" s="39"/>
    </row>
    <row r="211" spans="6:8" s="4" customFormat="1" ht="10.2">
      <c r="F211" s="39"/>
      <c r="H211" s="39"/>
    </row>
    <row r="212" spans="6:8" s="4" customFormat="1" ht="10.2">
      <c r="F212" s="39"/>
      <c r="H212" s="39"/>
    </row>
    <row r="213" spans="6:8" s="4" customFormat="1" ht="10.2">
      <c r="F213" s="39"/>
      <c r="H213" s="39"/>
    </row>
    <row r="214" spans="6:8" s="4" customFormat="1" ht="10.2">
      <c r="F214" s="39"/>
      <c r="H214" s="39"/>
    </row>
    <row r="215" spans="6:8" s="4" customFormat="1" ht="10.2">
      <c r="F215" s="39"/>
      <c r="H215" s="39"/>
    </row>
    <row r="216" spans="6:8" s="4" customFormat="1" ht="10.2">
      <c r="F216" s="39"/>
      <c r="H216" s="39"/>
    </row>
    <row r="217" spans="6:8" s="4" customFormat="1" ht="10.2">
      <c r="F217" s="39"/>
      <c r="H217" s="39"/>
    </row>
    <row r="218" spans="6:8" s="4" customFormat="1" ht="10.2">
      <c r="F218" s="39"/>
      <c r="H218" s="39"/>
    </row>
    <row r="219" spans="6:8" s="4" customFormat="1" ht="10.2">
      <c r="F219" s="39"/>
      <c r="H219" s="39"/>
    </row>
    <row r="220" spans="6:8" s="4" customFormat="1" ht="10.2">
      <c r="F220" s="39"/>
      <c r="H220" s="39"/>
    </row>
    <row r="221" spans="6:8" s="4" customFormat="1" ht="10.2">
      <c r="F221" s="39"/>
      <c r="H221" s="39"/>
    </row>
    <row r="222" spans="6:8" s="4" customFormat="1" ht="10.2">
      <c r="F222" s="39"/>
      <c r="H222" s="39"/>
    </row>
    <row r="223" spans="6:8" s="4" customFormat="1" ht="10.2">
      <c r="F223" s="39"/>
      <c r="H223" s="39"/>
    </row>
    <row r="224" spans="6:8" s="4" customFormat="1" ht="10.2">
      <c r="F224" s="39"/>
      <c r="H224" s="39"/>
    </row>
    <row r="225" spans="6:8" s="4" customFormat="1" ht="10.2">
      <c r="F225" s="39"/>
      <c r="H225" s="39"/>
    </row>
    <row r="226" spans="6:8" s="4" customFormat="1" ht="10.2">
      <c r="F226" s="39"/>
      <c r="H226" s="39"/>
    </row>
    <row r="227" spans="6:8" s="4" customFormat="1" ht="10.2">
      <c r="F227" s="39"/>
      <c r="H227" s="39"/>
    </row>
    <row r="228" spans="6:8" s="4" customFormat="1" ht="10.2">
      <c r="F228" s="39"/>
      <c r="H228" s="39"/>
    </row>
    <row r="229" spans="6:8" s="4" customFormat="1" ht="10.2">
      <c r="F229" s="39"/>
      <c r="H229" s="39"/>
    </row>
    <row r="230" spans="6:8" s="4" customFormat="1" ht="10.2">
      <c r="F230" s="39"/>
      <c r="H230" s="39"/>
    </row>
    <row r="231" spans="6:8" s="4" customFormat="1" ht="10.2">
      <c r="F231" s="39"/>
      <c r="H231" s="39"/>
    </row>
    <row r="232" spans="6:8" s="4" customFormat="1" ht="10.2">
      <c r="F232" s="39"/>
      <c r="H232" s="39"/>
    </row>
    <row r="233" spans="6:8" s="4" customFormat="1" ht="10.2">
      <c r="F233" s="39"/>
      <c r="H233" s="39"/>
    </row>
    <row r="234" spans="6:8" s="4" customFormat="1" ht="10.2">
      <c r="F234" s="39"/>
      <c r="H234" s="39"/>
    </row>
    <row r="235" spans="6:8" s="4" customFormat="1" ht="10.2">
      <c r="F235" s="39"/>
      <c r="H235" s="39"/>
    </row>
    <row r="236" spans="6:8" s="4" customFormat="1" ht="10.2">
      <c r="F236" s="39"/>
      <c r="H236" s="39"/>
    </row>
    <row r="237" spans="6:8" s="4" customFormat="1" ht="10.2">
      <c r="F237" s="39"/>
      <c r="H237" s="39"/>
    </row>
    <row r="238" spans="6:8" s="4" customFormat="1" ht="10.2">
      <c r="F238" s="39"/>
      <c r="H238" s="39"/>
    </row>
    <row r="239" spans="6:8" s="4" customFormat="1" ht="10.2">
      <c r="F239" s="39"/>
      <c r="H239" s="39"/>
    </row>
    <row r="240" spans="6:8" s="4" customFormat="1" ht="10.2">
      <c r="F240" s="39"/>
      <c r="H240" s="39"/>
    </row>
    <row r="241" spans="6:8" s="4" customFormat="1" ht="10.2">
      <c r="F241" s="39"/>
      <c r="H241" s="39"/>
    </row>
    <row r="242" spans="6:8" s="4" customFormat="1" ht="10.2">
      <c r="F242" s="39"/>
      <c r="H242" s="39"/>
    </row>
    <row r="243" spans="6:8" s="4" customFormat="1" ht="10.2">
      <c r="F243" s="39"/>
      <c r="H243" s="39"/>
    </row>
    <row r="244" spans="6:8" s="4" customFormat="1" ht="10.2">
      <c r="F244" s="39"/>
      <c r="H244" s="39"/>
    </row>
    <row r="245" spans="6:8" s="4" customFormat="1" ht="10.2">
      <c r="F245" s="39"/>
      <c r="H245" s="39"/>
    </row>
    <row r="246" spans="6:8" s="4" customFormat="1" ht="10.2">
      <c r="F246" s="39"/>
      <c r="H246" s="39"/>
    </row>
    <row r="247" spans="6:8" s="4" customFormat="1" ht="10.2">
      <c r="F247" s="39"/>
      <c r="H247" s="39"/>
    </row>
    <row r="248" spans="6:8" s="4" customFormat="1" ht="10.2">
      <c r="F248" s="39"/>
      <c r="H248" s="39"/>
    </row>
    <row r="249" spans="6:8" s="4" customFormat="1" ht="10.2">
      <c r="F249" s="39"/>
      <c r="H249" s="39"/>
    </row>
    <row r="250" spans="6:8" s="4" customFormat="1" ht="10.2">
      <c r="F250" s="39"/>
      <c r="H250" s="39"/>
    </row>
    <row r="251" spans="6:8" s="4" customFormat="1" ht="10.2">
      <c r="F251" s="39"/>
      <c r="H251" s="39"/>
    </row>
    <row r="252" spans="6:8" s="4" customFormat="1" ht="10.2">
      <c r="F252" s="39"/>
      <c r="H252" s="39"/>
    </row>
    <row r="253" spans="6:8" s="4" customFormat="1" ht="10.2">
      <c r="F253" s="39"/>
      <c r="H253" s="39"/>
    </row>
    <row r="254" spans="6:8" s="4" customFormat="1" ht="10.2">
      <c r="F254" s="39"/>
      <c r="H254" s="39"/>
    </row>
    <row r="255" spans="6:8" s="4" customFormat="1" ht="10.2">
      <c r="F255" s="39"/>
      <c r="H255" s="39"/>
    </row>
    <row r="256" spans="6:8" s="4" customFormat="1" ht="10.2">
      <c r="F256" s="39"/>
      <c r="H256" s="39"/>
    </row>
    <row r="257" spans="6:8" s="4" customFormat="1" ht="10.2">
      <c r="F257" s="39"/>
      <c r="H257" s="39"/>
    </row>
    <row r="258" spans="6:8" s="4" customFormat="1" ht="10.2">
      <c r="F258" s="39"/>
      <c r="H258" s="39"/>
    </row>
    <row r="259" spans="6:8" s="4" customFormat="1" ht="10.2">
      <c r="F259" s="39"/>
      <c r="H259" s="39"/>
    </row>
    <row r="260" spans="6:8" s="4" customFormat="1" ht="10.2">
      <c r="F260" s="39"/>
      <c r="H260" s="39"/>
    </row>
    <row r="261" spans="6:8" s="4" customFormat="1" ht="10.2">
      <c r="F261" s="39"/>
      <c r="H261" s="39"/>
    </row>
    <row r="262" spans="6:8" s="4" customFormat="1" ht="10.2">
      <c r="F262" s="39"/>
      <c r="H262" s="39"/>
    </row>
    <row r="263" spans="6:8" s="4" customFormat="1" ht="10.2">
      <c r="F263" s="39"/>
      <c r="H263" s="39"/>
    </row>
    <row r="264" spans="6:8" s="4" customFormat="1" ht="10.2">
      <c r="F264" s="39"/>
      <c r="H264" s="39"/>
    </row>
    <row r="265" spans="6:8" s="4" customFormat="1" ht="10.2">
      <c r="F265" s="39"/>
      <c r="H265" s="39"/>
    </row>
    <row r="266" spans="6:8" s="4" customFormat="1" ht="10.2">
      <c r="F266" s="39"/>
      <c r="H266" s="39"/>
    </row>
    <row r="267" spans="6:8" s="4" customFormat="1" ht="10.2">
      <c r="F267" s="39"/>
      <c r="H267" s="39"/>
    </row>
    <row r="268" spans="6:8" s="4" customFormat="1" ht="10.2">
      <c r="F268" s="39"/>
      <c r="H268" s="39"/>
    </row>
    <row r="269" spans="6:8" s="4" customFormat="1" ht="10.2">
      <c r="F269" s="39"/>
      <c r="H269" s="39"/>
    </row>
    <row r="270" spans="6:8" s="4" customFormat="1" ht="10.2">
      <c r="F270" s="39"/>
      <c r="H270" s="39"/>
    </row>
    <row r="271" spans="6:8" s="4" customFormat="1" ht="10.2">
      <c r="F271" s="39"/>
      <c r="H271" s="39"/>
    </row>
    <row r="272" spans="6:8" s="4" customFormat="1" ht="10.2">
      <c r="F272" s="39"/>
      <c r="H272" s="39"/>
    </row>
    <row r="273" spans="6:8" s="4" customFormat="1" ht="10.2">
      <c r="F273" s="39"/>
      <c r="H273" s="39"/>
    </row>
    <row r="274" spans="6:8" s="4" customFormat="1" ht="10.2">
      <c r="F274" s="39"/>
      <c r="H274" s="39"/>
    </row>
    <row r="275" spans="6:8" s="4" customFormat="1" ht="10.2">
      <c r="F275" s="39"/>
      <c r="H275" s="39"/>
    </row>
    <row r="276" spans="6:8" s="4" customFormat="1" ht="10.2">
      <c r="F276" s="39"/>
      <c r="H276" s="39"/>
    </row>
    <row r="277" spans="6:8" s="4" customFormat="1" ht="10.2">
      <c r="F277" s="39"/>
      <c r="H277" s="39"/>
    </row>
    <row r="278" spans="6:8" s="4" customFormat="1" ht="10.2">
      <c r="F278" s="39"/>
      <c r="H278" s="39"/>
    </row>
    <row r="279" spans="6:8" s="4" customFormat="1" ht="10.2">
      <c r="F279" s="39"/>
      <c r="H279" s="39"/>
    </row>
    <row r="280" spans="6:8" s="4" customFormat="1" ht="10.2">
      <c r="F280" s="39"/>
      <c r="H280" s="39"/>
    </row>
    <row r="281" spans="6:8" s="4" customFormat="1" ht="10.2">
      <c r="F281" s="39"/>
      <c r="H281" s="39"/>
    </row>
    <row r="282" spans="6:8" s="4" customFormat="1" ht="10.2">
      <c r="F282" s="39"/>
      <c r="H282" s="39"/>
    </row>
    <row r="283" spans="6:8" s="4" customFormat="1" ht="10.2">
      <c r="F283" s="39"/>
      <c r="H283" s="39"/>
    </row>
    <row r="284" spans="6:8" s="4" customFormat="1" ht="10.2">
      <c r="F284" s="39"/>
      <c r="H284" s="39"/>
    </row>
    <row r="285" spans="6:8" s="4" customFormat="1" ht="10.2">
      <c r="F285" s="39"/>
      <c r="H285" s="39"/>
    </row>
    <row r="286" spans="6:8" s="4" customFormat="1" ht="10.2">
      <c r="F286" s="39"/>
      <c r="H286" s="39"/>
    </row>
    <row r="287" spans="6:8" s="4" customFormat="1" ht="10.2">
      <c r="F287" s="39"/>
      <c r="H287" s="39"/>
    </row>
    <row r="288" spans="6:8" s="4" customFormat="1" ht="10.2">
      <c r="F288" s="39"/>
      <c r="H288" s="39"/>
    </row>
    <row r="289" spans="6:8" s="4" customFormat="1" ht="10.2">
      <c r="F289" s="39"/>
      <c r="H289" s="39"/>
    </row>
    <row r="290" spans="6:8" s="4" customFormat="1" ht="10.2">
      <c r="F290" s="39"/>
      <c r="H290" s="39"/>
    </row>
    <row r="291" spans="6:8" s="4" customFormat="1" ht="10.2">
      <c r="F291" s="39"/>
      <c r="H291" s="39"/>
    </row>
    <row r="292" spans="6:8" s="4" customFormat="1" ht="10.2">
      <c r="F292" s="39"/>
      <c r="H292" s="39"/>
    </row>
    <row r="293" spans="6:8" s="4" customFormat="1" ht="10.2">
      <c r="F293" s="39"/>
      <c r="H293" s="39"/>
    </row>
    <row r="294" spans="6:8" s="4" customFormat="1" ht="10.2">
      <c r="F294" s="39"/>
      <c r="H294" s="39"/>
    </row>
    <row r="295" spans="6:8" s="4" customFormat="1" ht="10.2">
      <c r="F295" s="39"/>
      <c r="H295" s="39"/>
    </row>
    <row r="296" spans="6:8" s="4" customFormat="1" ht="10.2">
      <c r="F296" s="39"/>
      <c r="H296" s="39"/>
    </row>
    <row r="297" spans="6:8" s="4" customFormat="1" ht="10.2">
      <c r="F297" s="39"/>
      <c r="H297" s="39"/>
    </row>
    <row r="298" spans="6:8" s="4" customFormat="1" ht="10.2">
      <c r="F298" s="39"/>
      <c r="H298" s="39"/>
    </row>
    <row r="299" spans="6:8" s="4" customFormat="1" ht="10.2">
      <c r="F299" s="39"/>
      <c r="H299" s="39"/>
    </row>
    <row r="300" spans="6:8" s="4" customFormat="1" ht="10.2">
      <c r="F300" s="39"/>
      <c r="H300" s="39"/>
    </row>
    <row r="301" spans="6:8" s="4" customFormat="1" ht="10.2">
      <c r="F301" s="39"/>
      <c r="H301" s="39"/>
    </row>
    <row r="302" spans="6:8" s="4" customFormat="1" ht="10.2">
      <c r="F302" s="39"/>
      <c r="H302" s="39"/>
    </row>
    <row r="303" spans="6:8" s="4" customFormat="1" ht="10.2">
      <c r="F303" s="39"/>
      <c r="H303" s="39"/>
    </row>
    <row r="304" spans="6:8" s="4" customFormat="1" ht="10.2">
      <c r="F304" s="39"/>
      <c r="H304" s="39"/>
    </row>
    <row r="305" spans="6:8" s="4" customFormat="1" ht="10.2">
      <c r="F305" s="39"/>
      <c r="H305" s="39"/>
    </row>
    <row r="306" spans="6:8" s="4" customFormat="1" ht="10.2">
      <c r="F306" s="39"/>
      <c r="H306" s="39"/>
    </row>
    <row r="307" spans="6:8" s="4" customFormat="1" ht="10.2">
      <c r="F307" s="39"/>
      <c r="H307" s="39"/>
    </row>
    <row r="308" spans="6:8" s="4" customFormat="1" ht="10.2">
      <c r="F308" s="39"/>
      <c r="H308" s="39"/>
    </row>
    <row r="309" spans="6:8" s="4" customFormat="1" ht="10.2">
      <c r="F309" s="39"/>
      <c r="H309" s="39"/>
    </row>
    <row r="310" spans="6:8" s="4" customFormat="1" ht="10.2">
      <c r="F310" s="39"/>
      <c r="H310" s="39"/>
    </row>
    <row r="311" spans="6:8" s="4" customFormat="1" ht="10.2">
      <c r="F311" s="39"/>
      <c r="H311" s="39"/>
    </row>
    <row r="312" spans="6:8" s="4" customFormat="1" ht="10.2">
      <c r="F312" s="39"/>
      <c r="H312" s="39"/>
    </row>
    <row r="313" spans="6:8" s="4" customFormat="1" ht="10.2">
      <c r="F313" s="39"/>
      <c r="H313" s="39"/>
    </row>
    <row r="314" spans="6:8" s="4" customFormat="1" ht="10.2">
      <c r="F314" s="39"/>
      <c r="H314" s="39"/>
    </row>
    <row r="315" spans="6:8" s="4" customFormat="1" ht="10.2">
      <c r="F315" s="39"/>
      <c r="H315" s="39"/>
    </row>
    <row r="316" spans="6:8" s="4" customFormat="1" ht="10.2">
      <c r="F316" s="39"/>
      <c r="H316" s="39"/>
    </row>
    <row r="317" spans="6:8" s="4" customFormat="1" ht="10.2">
      <c r="F317" s="39"/>
      <c r="H317" s="39"/>
    </row>
    <row r="318" spans="6:8" s="4" customFormat="1" ht="10.2">
      <c r="F318" s="39"/>
      <c r="H318" s="39"/>
    </row>
    <row r="319" spans="6:8" s="4" customFormat="1" ht="10.2">
      <c r="F319" s="39"/>
      <c r="H319" s="39"/>
    </row>
    <row r="320" spans="6:8" s="4" customFormat="1" ht="10.2">
      <c r="F320" s="39"/>
      <c r="H320" s="39"/>
    </row>
    <row r="321" spans="6:8" s="4" customFormat="1" ht="10.2">
      <c r="F321" s="39"/>
      <c r="H321" s="39"/>
    </row>
    <row r="322" spans="6:8" s="4" customFormat="1" ht="10.2">
      <c r="F322" s="39"/>
      <c r="H322" s="39"/>
    </row>
    <row r="323" spans="6:8" s="4" customFormat="1" ht="10.2">
      <c r="F323" s="39"/>
      <c r="H323" s="39"/>
    </row>
    <row r="324" spans="6:8" s="4" customFormat="1" ht="10.2">
      <c r="F324" s="39"/>
      <c r="H324" s="39"/>
    </row>
    <row r="325" spans="6:8" s="4" customFormat="1" ht="10.2">
      <c r="F325" s="39"/>
      <c r="H325" s="39"/>
    </row>
    <row r="326" spans="6:8" s="4" customFormat="1" ht="10.2">
      <c r="F326" s="39"/>
      <c r="H326" s="39"/>
    </row>
    <row r="327" spans="6:8" s="4" customFormat="1" ht="10.2">
      <c r="F327" s="39"/>
      <c r="H327" s="39"/>
    </row>
    <row r="328" spans="6:8" s="4" customFormat="1" ht="10.2">
      <c r="F328" s="39"/>
      <c r="H328" s="39"/>
    </row>
    <row r="329" spans="6:8" s="4" customFormat="1" ht="10.2">
      <c r="F329" s="39"/>
      <c r="H329" s="39"/>
    </row>
    <row r="330" spans="6:8" s="4" customFormat="1" ht="10.2">
      <c r="F330" s="39"/>
      <c r="H330" s="39"/>
    </row>
    <row r="331" spans="6:8" s="4" customFormat="1" ht="10.2">
      <c r="F331" s="39"/>
      <c r="H331" s="39"/>
    </row>
    <row r="332" spans="6:8" s="4" customFormat="1" ht="10.2">
      <c r="F332" s="39"/>
      <c r="H332" s="39"/>
    </row>
    <row r="333" spans="6:8" s="4" customFormat="1" ht="10.2">
      <c r="F333" s="39"/>
      <c r="H333" s="39"/>
    </row>
    <row r="334" spans="6:8" s="4" customFormat="1" ht="10.2">
      <c r="F334" s="39"/>
      <c r="H334" s="39"/>
    </row>
    <row r="335" spans="6:8" s="4" customFormat="1" ht="10.2">
      <c r="F335" s="39"/>
      <c r="H335" s="39"/>
    </row>
    <row r="336" spans="6:8" s="4" customFormat="1" ht="10.2">
      <c r="F336" s="39"/>
      <c r="H336" s="39"/>
    </row>
    <row r="337" spans="6:8" s="4" customFormat="1" ht="10.2">
      <c r="F337" s="39"/>
      <c r="H337" s="39"/>
    </row>
    <row r="338" spans="6:8" s="4" customFormat="1" ht="10.2">
      <c r="F338" s="39"/>
      <c r="H338" s="39"/>
    </row>
    <row r="339" spans="6:8" s="4" customFormat="1" ht="10.2">
      <c r="F339" s="39"/>
      <c r="H339" s="39"/>
    </row>
    <row r="340" spans="6:8" s="4" customFormat="1" ht="10.2">
      <c r="F340" s="39"/>
      <c r="H340" s="39"/>
    </row>
    <row r="341" spans="6:8" s="4" customFormat="1" ht="10.2">
      <c r="F341" s="39"/>
      <c r="H341" s="39"/>
    </row>
    <row r="342" spans="6:8" s="4" customFormat="1" ht="10.2">
      <c r="F342" s="39"/>
      <c r="H342" s="39"/>
    </row>
    <row r="343" spans="6:8" s="4" customFormat="1" ht="10.2">
      <c r="F343" s="39"/>
      <c r="H343" s="39"/>
    </row>
    <row r="344" spans="6:8" s="4" customFormat="1" ht="10.2">
      <c r="F344" s="39"/>
      <c r="H344" s="39"/>
    </row>
    <row r="345" spans="6:8" s="4" customFormat="1" ht="10.2">
      <c r="F345" s="39"/>
      <c r="H345" s="39"/>
    </row>
    <row r="346" spans="6:8" s="4" customFormat="1" ht="10.2">
      <c r="F346" s="39"/>
      <c r="H346" s="39"/>
    </row>
    <row r="347" spans="6:8" s="4" customFormat="1" ht="10.2">
      <c r="F347" s="39"/>
      <c r="H347" s="39"/>
    </row>
    <row r="348" spans="6:8" s="4" customFormat="1" ht="10.2">
      <c r="F348" s="39"/>
      <c r="H348" s="39"/>
    </row>
    <row r="349" spans="6:8" s="4" customFormat="1" ht="10.2">
      <c r="F349" s="39"/>
      <c r="H349" s="39"/>
    </row>
    <row r="350" spans="6:8" s="4" customFormat="1" ht="10.2">
      <c r="F350" s="39"/>
      <c r="H350" s="39"/>
    </row>
    <row r="351" spans="6:8" s="4" customFormat="1" ht="10.2">
      <c r="F351" s="39"/>
      <c r="H351" s="39"/>
    </row>
    <row r="352" spans="6:8" s="4" customFormat="1" ht="10.2">
      <c r="F352" s="39"/>
      <c r="H352" s="39"/>
    </row>
    <row r="353" spans="6:8" s="4" customFormat="1" ht="10.2">
      <c r="F353" s="39"/>
      <c r="H353" s="39"/>
    </row>
    <row r="354" spans="6:8" s="4" customFormat="1" ht="10.2">
      <c r="F354" s="39"/>
      <c r="H354" s="39"/>
    </row>
    <row r="355" spans="6:8" s="4" customFormat="1" ht="10.2">
      <c r="F355" s="39"/>
      <c r="H355" s="39"/>
    </row>
    <row r="356" spans="6:8" s="4" customFormat="1" ht="10.2">
      <c r="F356" s="39"/>
      <c r="H356" s="39"/>
    </row>
    <row r="357" spans="6:8" s="4" customFormat="1" ht="10.2">
      <c r="F357" s="39"/>
      <c r="H357" s="39"/>
    </row>
    <row r="358" spans="6:8" s="4" customFormat="1" ht="10.2">
      <c r="F358" s="39"/>
      <c r="H358" s="39"/>
    </row>
    <row r="359" spans="6:8" s="4" customFormat="1" ht="10.2">
      <c r="F359" s="39"/>
      <c r="H359" s="39"/>
    </row>
    <row r="360" spans="6:8" s="4" customFormat="1" ht="10.2">
      <c r="F360" s="39"/>
      <c r="H360" s="39"/>
    </row>
    <row r="361" spans="6:8" s="4" customFormat="1" ht="10.2">
      <c r="F361" s="39"/>
      <c r="H361" s="39"/>
    </row>
    <row r="362" spans="6:8" s="4" customFormat="1" ht="10.2">
      <c r="F362" s="39"/>
      <c r="H362" s="39"/>
    </row>
    <row r="363" spans="6:8" s="4" customFormat="1" ht="10.2">
      <c r="F363" s="39"/>
      <c r="H363" s="39"/>
    </row>
    <row r="364" spans="6:8" s="4" customFormat="1" ht="10.2">
      <c r="F364" s="39"/>
      <c r="H364" s="39"/>
    </row>
    <row r="365" spans="6:8" s="4" customFormat="1" ht="10.2">
      <c r="F365" s="39"/>
      <c r="H365" s="39"/>
    </row>
    <row r="366" spans="6:8" s="4" customFormat="1" ht="10.2">
      <c r="F366" s="39"/>
      <c r="H366" s="39"/>
    </row>
    <row r="367" spans="6:8" s="4" customFormat="1" ht="10.2">
      <c r="F367" s="39"/>
      <c r="H367" s="39"/>
    </row>
    <row r="368" spans="6:8" s="4" customFormat="1" ht="10.2">
      <c r="F368" s="39"/>
      <c r="H368" s="39"/>
    </row>
    <row r="369" spans="6:8" s="4" customFormat="1" ht="10.2">
      <c r="F369" s="39"/>
      <c r="H369" s="39"/>
    </row>
    <row r="370" spans="6:8" s="4" customFormat="1" ht="10.2">
      <c r="F370" s="39"/>
      <c r="H370" s="39"/>
    </row>
    <row r="371" spans="6:8" s="4" customFormat="1" ht="10.2">
      <c r="F371" s="39"/>
      <c r="H371" s="39"/>
    </row>
    <row r="372" spans="6:8" s="4" customFormat="1" ht="10.2">
      <c r="F372" s="39"/>
      <c r="H372" s="39"/>
    </row>
    <row r="373" spans="6:8" s="4" customFormat="1" ht="10.2">
      <c r="F373" s="39"/>
      <c r="H373" s="39"/>
    </row>
    <row r="374" spans="6:8" s="4" customFormat="1" ht="10.2">
      <c r="F374" s="39"/>
      <c r="H374" s="39"/>
    </row>
    <row r="375" spans="6:8" s="4" customFormat="1" ht="10.2">
      <c r="F375" s="39"/>
      <c r="H375" s="39"/>
    </row>
    <row r="376" spans="6:8" s="4" customFormat="1" ht="10.2">
      <c r="F376" s="39"/>
      <c r="H376" s="39"/>
    </row>
    <row r="377" spans="6:8" s="4" customFormat="1" ht="10.2">
      <c r="F377" s="39"/>
      <c r="H377" s="39"/>
    </row>
    <row r="378" spans="6:8" s="4" customFormat="1" ht="10.2">
      <c r="F378" s="39"/>
      <c r="H378" s="39"/>
    </row>
    <row r="379" spans="6:8" s="4" customFormat="1" ht="10.2">
      <c r="F379" s="39"/>
      <c r="H379" s="39"/>
    </row>
    <row r="380" spans="6:8" s="4" customFormat="1" ht="10.2">
      <c r="F380" s="39"/>
      <c r="H380" s="39"/>
    </row>
    <row r="381" spans="6:8" s="4" customFormat="1" ht="10.2">
      <c r="F381" s="39"/>
      <c r="H381" s="39"/>
    </row>
    <row r="382" spans="6:8" s="4" customFormat="1" ht="10.2">
      <c r="F382" s="39"/>
      <c r="H382" s="39"/>
    </row>
    <row r="383" spans="6:8" s="4" customFormat="1" ht="10.2">
      <c r="F383" s="39"/>
      <c r="H383" s="39"/>
    </row>
    <row r="384" spans="6:8" s="4" customFormat="1" ht="10.2">
      <c r="F384" s="39"/>
      <c r="H384" s="39"/>
    </row>
    <row r="385" spans="6:8" s="4" customFormat="1" ht="10.2">
      <c r="F385" s="39"/>
      <c r="H385" s="39"/>
    </row>
    <row r="386" spans="6:8" s="4" customFormat="1" ht="10.2">
      <c r="F386" s="39"/>
      <c r="H386" s="39"/>
    </row>
    <row r="387" spans="6:8" s="4" customFormat="1" ht="10.2">
      <c r="F387" s="39"/>
      <c r="H387" s="39"/>
    </row>
    <row r="388" spans="6:8" s="4" customFormat="1" ht="10.2">
      <c r="F388" s="39"/>
      <c r="H388" s="39"/>
    </row>
    <row r="389" spans="6:8" s="4" customFormat="1" ht="10.2">
      <c r="F389" s="39"/>
      <c r="H389" s="39"/>
    </row>
    <row r="390" spans="6:8" s="4" customFormat="1" ht="10.2">
      <c r="F390" s="39"/>
      <c r="H390" s="39"/>
    </row>
    <row r="391" spans="6:8" s="4" customFormat="1" ht="10.2">
      <c r="F391" s="39"/>
      <c r="H391" s="39"/>
    </row>
    <row r="392" spans="6:8" s="4" customFormat="1" ht="10.2">
      <c r="F392" s="39"/>
      <c r="H392" s="39"/>
    </row>
    <row r="393" spans="6:8" s="4" customFormat="1" ht="10.2">
      <c r="F393" s="39"/>
      <c r="H393" s="39"/>
    </row>
    <row r="394" spans="6:8" s="4" customFormat="1" ht="10.2">
      <c r="F394" s="39"/>
      <c r="H394" s="39"/>
    </row>
    <row r="395" spans="6:8" s="4" customFormat="1" ht="10.2">
      <c r="F395" s="39"/>
      <c r="H395" s="39"/>
    </row>
    <row r="396" spans="6:8" s="4" customFormat="1" ht="10.2">
      <c r="F396" s="39"/>
      <c r="H396" s="39"/>
    </row>
    <row r="397" spans="6:8" s="4" customFormat="1" ht="10.2">
      <c r="F397" s="39"/>
      <c r="H397" s="39"/>
    </row>
    <row r="398" spans="6:8" s="4" customFormat="1" ht="10.2">
      <c r="F398" s="39"/>
      <c r="H398" s="39"/>
    </row>
    <row r="399" spans="6:8" s="4" customFormat="1" ht="10.2">
      <c r="F399" s="39"/>
      <c r="H399" s="39"/>
    </row>
    <row r="400" spans="6:8" s="4" customFormat="1" ht="10.2">
      <c r="F400" s="39"/>
      <c r="H400" s="39"/>
    </row>
    <row r="401" spans="6:8" s="4" customFormat="1" ht="10.2">
      <c r="F401" s="39"/>
      <c r="H401" s="39"/>
    </row>
    <row r="402" spans="6:8" s="4" customFormat="1" ht="10.2">
      <c r="F402" s="39"/>
      <c r="H402" s="39"/>
    </row>
    <row r="403" spans="6:8" s="4" customFormat="1" ht="10.2">
      <c r="F403" s="39"/>
      <c r="H403" s="39"/>
    </row>
    <row r="404" spans="6:8" s="4" customFormat="1" ht="10.2">
      <c r="F404" s="39"/>
      <c r="H404" s="39"/>
    </row>
    <row r="405" spans="6:8" s="4" customFormat="1" ht="10.2">
      <c r="F405" s="39"/>
      <c r="H405" s="39"/>
    </row>
    <row r="406" spans="6:8" s="4" customFormat="1" ht="10.2">
      <c r="F406" s="39"/>
      <c r="H406" s="39"/>
    </row>
    <row r="407" spans="6:8" s="4" customFormat="1" ht="10.2">
      <c r="F407" s="39"/>
      <c r="H407" s="39"/>
    </row>
    <row r="408" spans="6:8" s="4" customFormat="1" ht="10.2">
      <c r="F408" s="39"/>
      <c r="H408" s="39"/>
    </row>
    <row r="409" spans="6:8" s="4" customFormat="1" ht="10.2">
      <c r="F409" s="39"/>
      <c r="H409" s="39"/>
    </row>
    <row r="410" spans="6:8" s="4" customFormat="1" ht="10.2">
      <c r="F410" s="39"/>
      <c r="H410" s="39"/>
    </row>
    <row r="411" spans="6:8" s="4" customFormat="1" ht="10.2">
      <c r="F411" s="39"/>
      <c r="H411" s="39"/>
    </row>
    <row r="412" spans="6:8" s="4" customFormat="1" ht="10.2">
      <c r="F412" s="39"/>
      <c r="H412" s="39"/>
    </row>
    <row r="413" spans="6:8" s="4" customFormat="1" ht="10.2">
      <c r="F413" s="39"/>
      <c r="H413" s="39"/>
    </row>
    <row r="414" spans="6:8" s="4" customFormat="1" ht="10.2">
      <c r="F414" s="39"/>
      <c r="H414" s="39"/>
    </row>
    <row r="415" spans="6:8" s="4" customFormat="1" ht="10.2">
      <c r="F415" s="39"/>
      <c r="H415" s="39"/>
    </row>
    <row r="416" spans="6:8" s="4" customFormat="1" ht="10.2">
      <c r="F416" s="39"/>
      <c r="H416" s="39"/>
    </row>
    <row r="417" spans="6:8" s="4" customFormat="1" ht="10.2">
      <c r="F417" s="39"/>
      <c r="H417" s="39"/>
    </row>
    <row r="418" spans="6:8" s="4" customFormat="1" ht="10.2">
      <c r="F418" s="39"/>
      <c r="H418" s="39"/>
    </row>
    <row r="419" spans="6:8" s="4" customFormat="1" ht="10.2">
      <c r="F419" s="39"/>
      <c r="H419" s="39"/>
    </row>
    <row r="420" spans="6:8" s="4" customFormat="1" ht="10.2">
      <c r="F420" s="39"/>
      <c r="H420" s="39"/>
    </row>
    <row r="421" spans="6:8" s="4" customFormat="1" ht="10.2">
      <c r="F421" s="39"/>
      <c r="H421" s="39"/>
    </row>
    <row r="422" spans="6:8" s="4" customFormat="1" ht="10.2">
      <c r="F422" s="39"/>
      <c r="H422" s="39"/>
    </row>
    <row r="423" spans="6:8" s="4" customFormat="1" ht="10.2">
      <c r="F423" s="39"/>
      <c r="H423" s="39"/>
    </row>
    <row r="424" spans="6:8" s="4" customFormat="1" ht="10.2">
      <c r="F424" s="39"/>
      <c r="H424" s="39"/>
    </row>
    <row r="425" spans="6:8" s="4" customFormat="1" ht="10.2">
      <c r="F425" s="39"/>
      <c r="H425" s="39"/>
    </row>
    <row r="426" spans="6:8" s="4" customFormat="1" ht="10.2">
      <c r="F426" s="39"/>
      <c r="H426" s="39"/>
    </row>
    <row r="427" spans="6:8" s="4" customFormat="1" ht="10.2">
      <c r="F427" s="39"/>
      <c r="H427" s="39"/>
    </row>
    <row r="428" spans="6:8" s="4" customFormat="1" ht="10.2">
      <c r="F428" s="39"/>
      <c r="H428" s="39"/>
    </row>
    <row r="429" spans="6:8" s="4" customFormat="1" ht="10.2">
      <c r="F429" s="39"/>
      <c r="H429" s="39"/>
    </row>
    <row r="430" spans="6:8" s="4" customFormat="1" ht="10.2">
      <c r="F430" s="39"/>
      <c r="H430" s="39"/>
    </row>
    <row r="431" spans="6:8" s="4" customFormat="1" ht="10.2">
      <c r="F431" s="39"/>
      <c r="H431" s="39"/>
    </row>
    <row r="432" spans="6:8" s="4" customFormat="1" ht="10.2">
      <c r="F432" s="39"/>
      <c r="H432" s="39"/>
    </row>
    <row r="433" spans="6:8" s="4" customFormat="1" ht="10.2">
      <c r="F433" s="39"/>
      <c r="H433" s="39"/>
    </row>
    <row r="434" spans="6:8" s="4" customFormat="1" ht="10.2">
      <c r="F434" s="39"/>
      <c r="H434" s="39"/>
    </row>
    <row r="435" spans="6:8" s="4" customFormat="1" ht="10.2">
      <c r="F435" s="39"/>
      <c r="H435" s="39"/>
    </row>
    <row r="436" spans="6:8" s="4" customFormat="1" ht="10.2">
      <c r="F436" s="39"/>
      <c r="H436" s="39"/>
    </row>
    <row r="437" spans="6:8" s="4" customFormat="1" ht="10.2">
      <c r="F437" s="39"/>
      <c r="H437" s="39"/>
    </row>
    <row r="438" spans="6:8" s="4" customFormat="1" ht="10.2">
      <c r="F438" s="39"/>
      <c r="H438" s="39"/>
    </row>
    <row r="439" spans="6:8" s="4" customFormat="1" ht="10.2">
      <c r="F439" s="39"/>
      <c r="H439" s="39"/>
    </row>
    <row r="440" spans="6:8" s="4" customFormat="1" ht="10.2">
      <c r="F440" s="39"/>
      <c r="H440" s="39"/>
    </row>
    <row r="441" spans="6:8" s="4" customFormat="1" ht="10.2">
      <c r="F441" s="39"/>
      <c r="H441" s="39"/>
    </row>
    <row r="442" spans="6:8" s="4" customFormat="1" ht="10.2">
      <c r="F442" s="39"/>
      <c r="H442" s="39"/>
    </row>
    <row r="443" spans="6:8" s="4" customFormat="1" ht="10.2">
      <c r="F443" s="39"/>
      <c r="H443" s="39"/>
    </row>
    <row r="444" spans="6:8" s="4" customFormat="1" ht="10.2">
      <c r="F444" s="39"/>
      <c r="H444" s="39"/>
    </row>
    <row r="445" spans="6:8" s="4" customFormat="1" ht="10.2">
      <c r="F445" s="39"/>
      <c r="H445" s="39"/>
    </row>
    <row r="446" spans="6:8" s="4" customFormat="1" ht="10.2">
      <c r="F446" s="39"/>
      <c r="H446" s="39"/>
    </row>
    <row r="447" spans="6:8" s="4" customFormat="1" ht="10.2">
      <c r="F447" s="39"/>
      <c r="H447" s="39"/>
    </row>
    <row r="448" spans="6:8" s="4" customFormat="1" ht="10.2">
      <c r="F448" s="39"/>
      <c r="H448" s="39"/>
    </row>
    <row r="449" spans="6:8" s="4" customFormat="1" ht="10.2">
      <c r="F449" s="39"/>
      <c r="H449" s="39"/>
    </row>
    <row r="450" spans="6:8" s="4" customFormat="1" ht="10.2">
      <c r="F450" s="39"/>
      <c r="H450" s="39"/>
    </row>
    <row r="451" spans="6:8" s="4" customFormat="1" ht="10.2">
      <c r="F451" s="39"/>
      <c r="H451" s="39"/>
    </row>
    <row r="452" spans="6:8" s="4" customFormat="1" ht="10.2">
      <c r="F452" s="39"/>
      <c r="H452" s="39"/>
    </row>
    <row r="453" spans="6:8" s="4" customFormat="1" ht="10.2">
      <c r="F453" s="39"/>
      <c r="H453" s="39"/>
    </row>
    <row r="454" spans="6:8" s="4" customFormat="1" ht="10.2">
      <c r="F454" s="39"/>
      <c r="H454" s="39"/>
    </row>
    <row r="455" spans="6:8" s="4" customFormat="1" ht="10.2">
      <c r="F455" s="39"/>
      <c r="H455" s="39"/>
    </row>
    <row r="456" spans="6:8" s="4" customFormat="1" ht="10.2">
      <c r="F456" s="39"/>
      <c r="H456" s="39"/>
    </row>
    <row r="457" spans="6:8" s="4" customFormat="1" ht="10.2">
      <c r="F457" s="39"/>
      <c r="H457" s="39"/>
    </row>
    <row r="458" spans="6:8" s="4" customFormat="1" ht="10.2">
      <c r="F458" s="39"/>
      <c r="H458" s="39"/>
    </row>
    <row r="459" spans="6:8" s="4" customFormat="1" ht="10.2">
      <c r="F459" s="39"/>
      <c r="H459" s="39"/>
    </row>
    <row r="460" spans="6:8" s="4" customFormat="1" ht="10.2">
      <c r="F460" s="39"/>
      <c r="H460" s="39"/>
    </row>
    <row r="461" spans="6:8" s="4" customFormat="1" ht="10.2">
      <c r="F461" s="39"/>
      <c r="H461" s="39"/>
    </row>
    <row r="462" spans="6:8" s="4" customFormat="1" ht="10.2">
      <c r="F462" s="39"/>
      <c r="H462" s="39"/>
    </row>
    <row r="463" spans="6:8" s="4" customFormat="1" ht="10.2">
      <c r="F463" s="39"/>
      <c r="H463" s="39"/>
    </row>
    <row r="464" spans="6:8" s="4" customFormat="1" ht="10.2">
      <c r="F464" s="39"/>
      <c r="H464" s="39"/>
    </row>
    <row r="465" spans="6:8" s="4" customFormat="1" ht="10.2">
      <c r="F465" s="39"/>
      <c r="H465" s="39"/>
    </row>
    <row r="466" spans="6:8" s="4" customFormat="1" ht="10.2">
      <c r="F466" s="39"/>
      <c r="H466" s="39"/>
    </row>
    <row r="467" spans="6:8" s="4" customFormat="1" ht="10.2">
      <c r="F467" s="39"/>
      <c r="H467" s="39"/>
    </row>
    <row r="468" spans="6:8" s="4" customFormat="1" ht="10.2">
      <c r="F468" s="39"/>
      <c r="H468" s="39"/>
    </row>
    <row r="469" spans="6:8" s="4" customFormat="1" ht="10.2">
      <c r="F469" s="39"/>
      <c r="H469" s="39"/>
    </row>
    <row r="470" spans="6:8" s="4" customFormat="1" ht="10.2">
      <c r="F470" s="39"/>
      <c r="H470" s="39"/>
    </row>
    <row r="471" spans="6:8" s="4" customFormat="1" ht="10.2">
      <c r="F471" s="39"/>
      <c r="H471" s="39"/>
    </row>
    <row r="472" spans="6:8" s="4" customFormat="1" ht="10.2">
      <c r="F472" s="39"/>
      <c r="H472" s="39"/>
    </row>
    <row r="473" spans="6:8" s="4" customFormat="1" ht="10.2">
      <c r="F473" s="39"/>
      <c r="H473" s="39"/>
    </row>
    <row r="474" spans="6:8" s="4" customFormat="1" ht="10.2">
      <c r="F474" s="39"/>
      <c r="H474" s="39"/>
    </row>
    <row r="475" spans="6:8" s="4" customFormat="1" ht="10.2">
      <c r="F475" s="39"/>
      <c r="H475" s="39"/>
    </row>
    <row r="476" spans="6:8" s="4" customFormat="1" ht="10.2">
      <c r="F476" s="39"/>
      <c r="H476" s="39"/>
    </row>
    <row r="477" spans="6:8" s="4" customFormat="1" ht="10.2">
      <c r="F477" s="39"/>
      <c r="H477" s="39"/>
    </row>
    <row r="478" spans="6:8" s="4" customFormat="1" ht="10.2">
      <c r="F478" s="39"/>
      <c r="H478" s="39"/>
    </row>
    <row r="479" spans="6:8" s="4" customFormat="1" ht="10.2">
      <c r="F479" s="39"/>
      <c r="H479" s="39"/>
    </row>
    <row r="480" spans="6:8" s="4" customFormat="1" ht="10.2">
      <c r="F480" s="39"/>
      <c r="H480" s="39"/>
    </row>
    <row r="481" spans="6:8" s="4" customFormat="1" ht="10.2">
      <c r="F481" s="39"/>
      <c r="H481" s="39"/>
    </row>
    <row r="482" spans="6:8" s="4" customFormat="1" ht="10.2">
      <c r="F482" s="39"/>
      <c r="H482" s="39"/>
    </row>
    <row r="483" spans="6:8" s="4" customFormat="1" ht="10.2">
      <c r="F483" s="39"/>
      <c r="H483" s="39"/>
    </row>
    <row r="484" spans="6:8" s="4" customFormat="1" ht="10.2">
      <c r="F484" s="39"/>
      <c r="H484" s="39"/>
    </row>
    <row r="485" spans="6:8" s="4" customFormat="1" ht="10.2">
      <c r="F485" s="39"/>
      <c r="H485" s="39"/>
    </row>
    <row r="486" spans="6:8" s="4" customFormat="1" ht="10.2">
      <c r="F486" s="39"/>
      <c r="H486" s="39"/>
    </row>
    <row r="487" spans="6:8" s="4" customFormat="1" ht="10.2">
      <c r="F487" s="39"/>
      <c r="H487" s="39"/>
    </row>
    <row r="488" spans="6:8" s="4" customFormat="1" ht="10.2">
      <c r="F488" s="39"/>
      <c r="H488" s="39"/>
    </row>
    <row r="489" spans="6:8" s="4" customFormat="1" ht="10.2">
      <c r="F489" s="39"/>
      <c r="H489" s="39"/>
    </row>
    <row r="490" spans="6:8" s="4" customFormat="1" ht="10.2">
      <c r="F490" s="39"/>
      <c r="H490" s="39"/>
    </row>
    <row r="491" spans="6:8" s="4" customFormat="1" ht="10.2">
      <c r="F491" s="39"/>
      <c r="H491" s="39"/>
    </row>
    <row r="492" spans="6:8" s="4" customFormat="1" ht="10.2">
      <c r="F492" s="39"/>
      <c r="H492" s="39"/>
    </row>
    <row r="493" spans="6:8" s="4" customFormat="1" ht="10.2">
      <c r="F493" s="39"/>
      <c r="H493" s="39"/>
    </row>
    <row r="494" spans="6:8" s="4" customFormat="1" ht="10.2">
      <c r="F494" s="39"/>
      <c r="H494" s="39"/>
    </row>
    <row r="495" spans="6:8" s="4" customFormat="1" ht="10.2">
      <c r="F495" s="39"/>
      <c r="H495" s="39"/>
    </row>
    <row r="496" spans="6:8" s="4" customFormat="1" ht="10.2">
      <c r="F496" s="39"/>
      <c r="H496" s="39"/>
    </row>
    <row r="497" spans="6:8" s="4" customFormat="1" ht="10.2">
      <c r="F497" s="39"/>
      <c r="H497" s="39"/>
    </row>
    <row r="498" spans="6:8" s="4" customFormat="1" ht="10.2">
      <c r="F498" s="39"/>
      <c r="H498" s="39"/>
    </row>
    <row r="499" spans="6:8" s="4" customFormat="1" ht="10.2">
      <c r="F499" s="39"/>
      <c r="H499" s="39"/>
    </row>
    <row r="500" spans="6:8" s="4" customFormat="1" ht="10.2">
      <c r="F500" s="39"/>
      <c r="H500" s="39"/>
    </row>
    <row r="501" spans="6:8" s="4" customFormat="1" ht="10.2">
      <c r="F501" s="39"/>
      <c r="H501" s="39"/>
    </row>
    <row r="502" spans="6:8" s="4" customFormat="1" ht="10.2">
      <c r="F502" s="39"/>
      <c r="H502" s="39"/>
    </row>
    <row r="503" spans="6:8" s="4" customFormat="1" ht="10.2">
      <c r="F503" s="39"/>
      <c r="H503" s="39"/>
    </row>
    <row r="504" spans="6:8" s="4" customFormat="1" ht="10.2">
      <c r="F504" s="39"/>
      <c r="H504" s="39"/>
    </row>
    <row r="505" spans="6:8" s="4" customFormat="1" ht="10.2">
      <c r="F505" s="39"/>
      <c r="H505" s="39"/>
    </row>
    <row r="506" spans="6:8" s="4" customFormat="1" ht="10.2">
      <c r="F506" s="39"/>
      <c r="H506" s="39"/>
    </row>
    <row r="507" spans="6:8" s="4" customFormat="1" ht="10.2">
      <c r="F507" s="39"/>
      <c r="H507" s="39"/>
    </row>
    <row r="508" spans="6:8" s="4" customFormat="1" ht="10.2">
      <c r="F508" s="39"/>
      <c r="H508" s="39"/>
    </row>
    <row r="509" spans="6:8" s="4" customFormat="1" ht="10.2">
      <c r="F509" s="39"/>
      <c r="H509" s="39"/>
    </row>
    <row r="510" spans="6:8" s="4" customFormat="1" ht="10.2">
      <c r="F510" s="39"/>
      <c r="H510" s="39"/>
    </row>
    <row r="511" spans="6:8" s="4" customFormat="1" ht="10.2">
      <c r="F511" s="39"/>
      <c r="H511" s="39"/>
    </row>
    <row r="512" spans="6:8" s="4" customFormat="1" ht="10.2">
      <c r="F512" s="39"/>
      <c r="H512" s="39"/>
    </row>
    <row r="513" spans="6:8" s="4" customFormat="1" ht="10.2">
      <c r="F513" s="39"/>
      <c r="H513" s="39"/>
    </row>
    <row r="514" spans="6:8" s="4" customFormat="1" ht="10.2">
      <c r="F514" s="39"/>
      <c r="H514" s="39"/>
    </row>
    <row r="515" spans="6:8" s="4" customFormat="1" ht="10.2">
      <c r="F515" s="39"/>
      <c r="H515" s="39"/>
    </row>
    <row r="516" spans="6:8" s="4" customFormat="1" ht="10.2">
      <c r="F516" s="39"/>
      <c r="H516" s="39"/>
    </row>
    <row r="517" spans="6:8" s="4" customFormat="1" ht="10.2">
      <c r="F517" s="39"/>
      <c r="H517" s="39"/>
    </row>
    <row r="518" spans="6:8" s="4" customFormat="1" ht="10.2">
      <c r="F518" s="39"/>
      <c r="H518" s="39"/>
    </row>
    <row r="519" spans="6:8" s="4" customFormat="1" ht="10.2">
      <c r="F519" s="39"/>
      <c r="H519" s="39"/>
    </row>
    <row r="520" spans="6:8" s="4" customFormat="1" ht="10.2">
      <c r="F520" s="39"/>
      <c r="H520" s="39"/>
    </row>
    <row r="521" spans="6:8" s="4" customFormat="1" ht="10.2">
      <c r="F521" s="39"/>
      <c r="H521" s="39"/>
    </row>
    <row r="522" spans="6:8" s="4" customFormat="1" ht="10.2">
      <c r="F522" s="39"/>
      <c r="H522" s="39"/>
    </row>
    <row r="523" spans="6:8" s="4" customFormat="1" ht="10.2">
      <c r="F523" s="39"/>
      <c r="H523" s="39"/>
    </row>
    <row r="524" spans="6:8" s="4" customFormat="1" ht="10.2">
      <c r="F524" s="39"/>
      <c r="H524" s="39"/>
    </row>
    <row r="525" spans="6:8" s="4" customFormat="1" ht="10.2">
      <c r="F525" s="39"/>
      <c r="H525" s="39"/>
    </row>
    <row r="526" spans="6:8" s="4" customFormat="1" ht="10.2">
      <c r="F526" s="39"/>
      <c r="H526" s="39"/>
    </row>
    <row r="527" spans="6:8" s="4" customFormat="1" ht="10.2">
      <c r="F527" s="39"/>
      <c r="H527" s="39"/>
    </row>
    <row r="528" spans="6:8" s="4" customFormat="1" ht="10.2">
      <c r="F528" s="39"/>
      <c r="H528" s="39"/>
    </row>
    <row r="529" spans="6:8" s="4" customFormat="1" ht="10.2">
      <c r="F529" s="39"/>
      <c r="H529" s="39"/>
    </row>
    <row r="530" spans="6:8" s="4" customFormat="1" ht="10.2">
      <c r="F530" s="39"/>
      <c r="H530" s="39"/>
    </row>
    <row r="531" spans="6:8" s="4" customFormat="1" ht="10.2">
      <c r="F531" s="39"/>
      <c r="H531" s="39"/>
    </row>
    <row r="532" spans="6:8" s="4" customFormat="1" ht="10.2">
      <c r="F532" s="39"/>
      <c r="H532" s="39"/>
    </row>
    <row r="533" spans="6:8" s="4" customFormat="1" ht="10.2">
      <c r="F533" s="39"/>
      <c r="H533" s="39"/>
    </row>
    <row r="534" spans="6:8" s="4" customFormat="1" ht="10.2">
      <c r="F534" s="39"/>
      <c r="H534" s="39"/>
    </row>
    <row r="535" spans="6:8" s="4" customFormat="1" ht="10.2">
      <c r="F535" s="39"/>
      <c r="H535" s="39"/>
    </row>
    <row r="536" spans="6:8" s="4" customFormat="1" ht="10.2">
      <c r="F536" s="39"/>
      <c r="H536" s="39"/>
    </row>
    <row r="537" spans="6:8" s="4" customFormat="1" ht="10.2">
      <c r="F537" s="39"/>
      <c r="H537" s="39"/>
    </row>
    <row r="538" spans="6:8" s="4" customFormat="1" ht="10.2">
      <c r="F538" s="39"/>
      <c r="H538" s="39"/>
    </row>
    <row r="539" spans="6:8" s="4" customFormat="1" ht="10.2">
      <c r="F539" s="39"/>
      <c r="H539" s="39"/>
    </row>
    <row r="540" spans="6:8" s="4" customFormat="1" ht="10.2">
      <c r="F540" s="39"/>
      <c r="H540" s="39"/>
    </row>
    <row r="541" spans="6:8" s="4" customFormat="1" ht="10.2">
      <c r="F541" s="39"/>
      <c r="H541" s="39"/>
    </row>
    <row r="542" spans="6:8" s="4" customFormat="1" ht="10.2">
      <c r="F542" s="39"/>
      <c r="H542" s="39"/>
    </row>
    <row r="543" spans="6:8" s="4" customFormat="1" ht="10.2">
      <c r="F543" s="39"/>
      <c r="H543" s="39"/>
    </row>
    <row r="544" spans="6:8" s="4" customFormat="1" ht="10.2">
      <c r="F544" s="39"/>
      <c r="H544" s="39"/>
    </row>
    <row r="545" spans="6:8" s="4" customFormat="1" ht="10.2">
      <c r="F545" s="39"/>
      <c r="H545" s="39"/>
    </row>
    <row r="546" spans="6:8" s="4" customFormat="1" ht="10.2">
      <c r="F546" s="39"/>
      <c r="H546" s="39"/>
    </row>
    <row r="547" spans="6:8" s="4" customFormat="1" ht="10.2">
      <c r="F547" s="39"/>
      <c r="H547" s="39"/>
    </row>
    <row r="548" spans="6:8" s="4" customFormat="1" ht="10.2">
      <c r="F548" s="39"/>
      <c r="H548" s="39"/>
    </row>
    <row r="549" spans="6:8" s="4" customFormat="1" ht="10.2">
      <c r="F549" s="39"/>
      <c r="H549" s="39"/>
    </row>
    <row r="550" spans="6:8" s="4" customFormat="1" ht="10.2">
      <c r="F550" s="39"/>
      <c r="H550" s="39"/>
    </row>
    <row r="551" spans="6:8" s="4" customFormat="1" ht="10.2">
      <c r="F551" s="39"/>
      <c r="H551" s="39"/>
    </row>
    <row r="552" spans="6:8" s="4" customFormat="1" ht="10.2">
      <c r="F552" s="39"/>
      <c r="H552" s="39"/>
    </row>
    <row r="553" spans="6:8" s="4" customFormat="1" ht="10.2">
      <c r="F553" s="39"/>
      <c r="H553" s="39"/>
    </row>
    <row r="554" spans="6:8" s="4" customFormat="1" ht="10.2">
      <c r="F554" s="39"/>
      <c r="H554" s="39"/>
    </row>
    <row r="555" spans="6:8" s="4" customFormat="1" ht="10.2">
      <c r="F555" s="39"/>
      <c r="H555" s="39"/>
    </row>
    <row r="556" spans="6:8" s="4" customFormat="1" ht="10.2">
      <c r="F556" s="39"/>
      <c r="H556" s="39"/>
    </row>
    <row r="557" spans="6:8" s="4" customFormat="1" ht="10.2">
      <c r="F557" s="39"/>
      <c r="H557" s="39"/>
    </row>
    <row r="558" spans="6:8" s="4" customFormat="1" ht="10.2">
      <c r="F558" s="39"/>
      <c r="H558" s="39"/>
    </row>
    <row r="559" spans="6:8" s="4" customFormat="1" ht="10.2">
      <c r="F559" s="39"/>
      <c r="H559" s="39"/>
    </row>
    <row r="560" spans="6:8" s="4" customFormat="1" ht="10.2">
      <c r="F560" s="39"/>
      <c r="H560" s="39"/>
    </row>
    <row r="561" spans="6:8" s="4" customFormat="1" ht="10.2">
      <c r="F561" s="39"/>
      <c r="H561" s="39"/>
    </row>
    <row r="562" spans="6:8" s="4" customFormat="1" ht="10.2">
      <c r="F562" s="39"/>
      <c r="H562" s="39"/>
    </row>
    <row r="563" spans="6:8" s="4" customFormat="1" ht="10.2">
      <c r="F563" s="39"/>
      <c r="H563" s="39"/>
    </row>
    <row r="564" spans="6:8" s="4" customFormat="1" ht="10.2">
      <c r="F564" s="39"/>
      <c r="H564" s="39"/>
    </row>
    <row r="565" spans="6:8" s="4" customFormat="1" ht="10.2">
      <c r="F565" s="39"/>
      <c r="H565" s="39"/>
    </row>
    <row r="566" spans="6:8" s="4" customFormat="1" ht="10.2">
      <c r="F566" s="39"/>
      <c r="H566" s="39"/>
    </row>
    <row r="567" spans="6:8" s="4" customFormat="1" ht="10.2">
      <c r="F567" s="39"/>
      <c r="H567" s="39"/>
    </row>
    <row r="568" spans="6:8" s="4" customFormat="1" ht="10.2">
      <c r="F568" s="39"/>
      <c r="H568" s="39"/>
    </row>
    <row r="569" spans="6:8" s="4" customFormat="1" ht="10.2">
      <c r="F569" s="39"/>
      <c r="H569" s="39"/>
    </row>
    <row r="570" spans="6:8" s="4" customFormat="1" ht="10.2">
      <c r="F570" s="39"/>
      <c r="H570" s="39"/>
    </row>
    <row r="571" spans="6:8" s="4" customFormat="1" ht="10.2">
      <c r="F571" s="39"/>
      <c r="H571" s="39"/>
    </row>
    <row r="572" spans="6:8" s="4" customFormat="1" ht="10.2">
      <c r="F572" s="39"/>
      <c r="H572" s="39"/>
    </row>
    <row r="573" spans="6:8" s="4" customFormat="1" ht="10.2">
      <c r="F573" s="39"/>
      <c r="H573" s="39"/>
    </row>
    <row r="574" spans="6:8" s="4" customFormat="1" ht="10.2">
      <c r="F574" s="39"/>
      <c r="H574" s="39"/>
    </row>
    <row r="575" spans="6:8" s="4" customFormat="1" ht="10.2">
      <c r="F575" s="39"/>
      <c r="H575" s="39"/>
    </row>
    <row r="576" spans="6:8" s="4" customFormat="1" ht="10.2">
      <c r="F576" s="39"/>
      <c r="H576" s="39"/>
    </row>
    <row r="577" spans="6:8" s="4" customFormat="1" ht="10.2">
      <c r="F577" s="39"/>
      <c r="H577" s="39"/>
    </row>
  </sheetData>
  <mergeCells count="9">
    <mergeCell ref="G3:H4"/>
    <mergeCell ref="G5:G7"/>
    <mergeCell ref="H5:H7"/>
    <mergeCell ref="A3:A8"/>
    <mergeCell ref="F3:F7"/>
    <mergeCell ref="D8:E8"/>
    <mergeCell ref="D3:D7"/>
    <mergeCell ref="E3:E7"/>
    <mergeCell ref="B3:C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7" r:id="rId1"/>
  <headerFooter alignWithMargins="0">
    <oddFooter>&amp;C 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00102615356"/>
  </sheetPr>
  <dimension ref="A1:F72"/>
  <sheetViews>
    <sheetView workbookViewId="0" topLeftCell="A1">
      <selection activeCell="G1" sqref="G1"/>
    </sheetView>
  </sheetViews>
  <sheetFormatPr defaultColWidth="10.8515625" defaultRowHeight="12.75"/>
  <cols>
    <col min="1" max="5" width="18.7109375" style="2" customWidth="1"/>
    <col min="6" max="6" width="11.140625" style="2" customWidth="1"/>
    <col min="7" max="16384" width="10.8515625" style="2" customWidth="1"/>
  </cols>
  <sheetData>
    <row r="1" spans="1:6" ht="12.75">
      <c r="A1" s="84" t="s">
        <v>398</v>
      </c>
      <c r="B1" s="35"/>
      <c r="C1" s="35"/>
      <c r="D1" s="35"/>
      <c r="E1" s="35"/>
      <c r="F1" s="35"/>
    </row>
    <row r="2" ht="6" customHeight="1"/>
    <row r="3" spans="1:6" s="4" customFormat="1" ht="14.25" customHeight="1">
      <c r="A3" s="419" t="s">
        <v>148</v>
      </c>
      <c r="B3" s="419"/>
      <c r="C3" s="419"/>
      <c r="D3" s="419"/>
      <c r="E3" s="420"/>
      <c r="F3" s="401" t="s">
        <v>146</v>
      </c>
    </row>
    <row r="4" spans="1:6" s="4" customFormat="1" ht="21.75" customHeight="1">
      <c r="A4" s="419" t="s">
        <v>252</v>
      </c>
      <c r="B4" s="419"/>
      <c r="C4" s="420"/>
      <c r="D4" s="427" t="s">
        <v>158</v>
      </c>
      <c r="E4" s="420"/>
      <c r="F4" s="418"/>
    </row>
    <row r="5" spans="1:6" s="4" customFormat="1" ht="11.25" customHeight="1">
      <c r="A5" s="409" t="s">
        <v>151</v>
      </c>
      <c r="B5" s="404" t="s">
        <v>161</v>
      </c>
      <c r="C5" s="404" t="s">
        <v>253</v>
      </c>
      <c r="D5" s="404" t="s">
        <v>151</v>
      </c>
      <c r="E5" s="404" t="s">
        <v>161</v>
      </c>
      <c r="F5" s="418"/>
    </row>
    <row r="6" spans="1:6" s="4" customFormat="1" ht="10.95" customHeight="1">
      <c r="A6" s="406"/>
      <c r="B6" s="426"/>
      <c r="C6" s="426"/>
      <c r="D6" s="426"/>
      <c r="E6" s="426"/>
      <c r="F6" s="418"/>
    </row>
    <row r="7" spans="1:6" s="4" customFormat="1" ht="11.25" customHeight="1">
      <c r="A7" s="421"/>
      <c r="B7" s="416"/>
      <c r="C7" s="416"/>
      <c r="D7" s="416"/>
      <c r="E7" s="416"/>
      <c r="F7" s="418"/>
    </row>
    <row r="8" spans="1:6" s="4" customFormat="1" ht="15" customHeight="1">
      <c r="A8" s="87" t="s">
        <v>159</v>
      </c>
      <c r="B8" s="86" t="s">
        <v>16</v>
      </c>
      <c r="C8" s="19" t="s">
        <v>160</v>
      </c>
      <c r="D8" s="19" t="s">
        <v>159</v>
      </c>
      <c r="E8" s="87" t="s">
        <v>16</v>
      </c>
      <c r="F8" s="418"/>
    </row>
    <row r="9" spans="3:6" s="4" customFormat="1" ht="13.5" customHeight="1">
      <c r="C9" s="114"/>
      <c r="F9" s="13"/>
    </row>
    <row r="10" spans="1:6" s="4" customFormat="1" ht="10.2">
      <c r="A10" s="54">
        <v>7402</v>
      </c>
      <c r="B10" s="180">
        <f>A10/('Tab 2.1.2(1)'!G10/100)</f>
        <v>91.46175707401457</v>
      </c>
      <c r="C10" s="180">
        <v>147.9</v>
      </c>
      <c r="D10" s="54">
        <v>691</v>
      </c>
      <c r="E10" s="180">
        <f>D10/('Tab 2.1.2(1)'!G10/100)</f>
        <v>8.538242925985418</v>
      </c>
      <c r="F10" s="104">
        <v>161</v>
      </c>
    </row>
    <row r="11" spans="1:6" s="4" customFormat="1" ht="10.2">
      <c r="A11" s="54">
        <v>79000</v>
      </c>
      <c r="B11" s="180">
        <f>A11/('Tab 2.1.2(1)'!G11/100)</f>
        <v>86.18714611448708</v>
      </c>
      <c r="C11" s="180">
        <v>146.8</v>
      </c>
      <c r="D11" s="54">
        <v>12661</v>
      </c>
      <c r="E11" s="180">
        <f>D11/('Tab 2.1.2(1)'!G11/100)</f>
        <v>13.812853885512922</v>
      </c>
      <c r="F11" s="104">
        <v>162</v>
      </c>
    </row>
    <row r="12" spans="1:6" s="4" customFormat="1" ht="10.2">
      <c r="A12" s="54">
        <v>3698</v>
      </c>
      <c r="B12" s="180">
        <f>A12/('Tab 2.1.2(1)'!G12/100)</f>
        <v>92.49624812406203</v>
      </c>
      <c r="C12" s="180">
        <v>159.8</v>
      </c>
      <c r="D12" s="54">
        <v>300</v>
      </c>
      <c r="E12" s="180">
        <f>D12/('Tab 2.1.2(1)'!G12/100)</f>
        <v>7.5037518759379696</v>
      </c>
      <c r="F12" s="104">
        <v>163</v>
      </c>
    </row>
    <row r="13" spans="1:6" s="4" customFormat="1" ht="13.5" customHeight="1">
      <c r="A13" s="54"/>
      <c r="B13" s="180"/>
      <c r="C13" s="180"/>
      <c r="D13" s="54"/>
      <c r="E13" s="180"/>
      <c r="F13" s="104"/>
    </row>
    <row r="14" spans="1:6" s="4" customFormat="1" ht="10.2">
      <c r="A14" s="54">
        <v>5210</v>
      </c>
      <c r="B14" s="180">
        <f>A14/('Tab 2.1.2(1)'!G14/100)</f>
        <v>86.01617962687799</v>
      </c>
      <c r="C14" s="180">
        <v>130.8</v>
      </c>
      <c r="D14" s="54">
        <v>847</v>
      </c>
      <c r="E14" s="180">
        <f>D14/('Tab 2.1.2(1)'!G14/100)</f>
        <v>13.983820373122008</v>
      </c>
      <c r="F14" s="104">
        <v>171</v>
      </c>
    </row>
    <row r="15" spans="1:6" s="4" customFormat="1" ht="10.2">
      <c r="A15" s="54">
        <v>5523</v>
      </c>
      <c r="B15" s="180">
        <f>A15/('Tab 2.1.2(1)'!G15/100)</f>
        <v>77.97543413807709</v>
      </c>
      <c r="C15" s="180">
        <v>143.2</v>
      </c>
      <c r="D15" s="54">
        <v>1560</v>
      </c>
      <c r="E15" s="180">
        <f>D15/('Tab 2.1.2(1)'!G15/100)</f>
        <v>22.024565861922916</v>
      </c>
      <c r="F15" s="104">
        <v>172</v>
      </c>
    </row>
    <row r="16" spans="1:6" s="4" customFormat="1" ht="10.2">
      <c r="A16" s="54">
        <v>6295</v>
      </c>
      <c r="B16" s="180">
        <f>A16/('Tab 2.1.2(1)'!G16/100)</f>
        <v>81.03759011328526</v>
      </c>
      <c r="C16" s="180">
        <v>136.1</v>
      </c>
      <c r="D16" s="54">
        <v>1473</v>
      </c>
      <c r="E16" s="180">
        <f>D16/('Tab 2.1.2(1)'!G16/100)</f>
        <v>18.962409886714724</v>
      </c>
      <c r="F16" s="104">
        <v>173</v>
      </c>
    </row>
    <row r="17" spans="1:6" s="4" customFormat="1" ht="10.2">
      <c r="A17" s="54">
        <v>7566</v>
      </c>
      <c r="B17" s="180">
        <f>A17/('Tab 2.1.2(1)'!G17/100)</f>
        <v>91.05788903598507</v>
      </c>
      <c r="C17" s="180">
        <v>134.2</v>
      </c>
      <c r="D17" s="54">
        <v>743</v>
      </c>
      <c r="E17" s="180">
        <f>D17/('Tab 2.1.2(1)'!G17/100)</f>
        <v>8.942110964014923</v>
      </c>
      <c r="F17" s="104">
        <v>174</v>
      </c>
    </row>
    <row r="18" spans="1:6" s="4" customFormat="1" ht="10.2">
      <c r="A18" s="54">
        <v>7126</v>
      </c>
      <c r="B18" s="180">
        <f>A18/('Tab 2.1.2(1)'!G18/100)</f>
        <v>86.55411150248999</v>
      </c>
      <c r="C18" s="180">
        <v>136.8</v>
      </c>
      <c r="D18" s="54">
        <v>1107</v>
      </c>
      <c r="E18" s="180">
        <f>D18/('Tab 2.1.2(1)'!G18/100)</f>
        <v>13.44588849751002</v>
      </c>
      <c r="F18" s="104">
        <v>175</v>
      </c>
    </row>
    <row r="19" spans="1:6" s="4" customFormat="1" ht="10.2">
      <c r="A19" s="54">
        <v>6206</v>
      </c>
      <c r="B19" s="180">
        <f>A19/('Tab 2.1.2(1)'!G19/100)</f>
        <v>88.96215596330275</v>
      </c>
      <c r="C19" s="180">
        <v>128.1</v>
      </c>
      <c r="D19" s="54">
        <v>770</v>
      </c>
      <c r="E19" s="180">
        <f>D19/('Tab 2.1.2(1)'!G19/100)</f>
        <v>11.037844036697248</v>
      </c>
      <c r="F19" s="104">
        <v>176</v>
      </c>
    </row>
    <row r="20" spans="1:6" s="4" customFormat="1" ht="10.2">
      <c r="A20" s="54">
        <v>6561</v>
      </c>
      <c r="B20" s="180">
        <f>A20/('Tab 2.1.2(1)'!G20/100)</f>
        <v>75.70093457943925</v>
      </c>
      <c r="C20" s="180">
        <v>130.9</v>
      </c>
      <c r="D20" s="54">
        <v>2106</v>
      </c>
      <c r="E20" s="180">
        <f>D20/('Tab 2.1.2(1)'!G20/100)</f>
        <v>24.299065420560748</v>
      </c>
      <c r="F20" s="104">
        <v>177</v>
      </c>
    </row>
    <row r="21" spans="1:6" s="4" customFormat="1" ht="10.2">
      <c r="A21" s="54">
        <v>8645</v>
      </c>
      <c r="B21" s="180">
        <f>A21/('Tab 2.1.2(1)'!G21/100)</f>
        <v>88.7394785464997</v>
      </c>
      <c r="C21" s="180">
        <v>132</v>
      </c>
      <c r="D21" s="54">
        <v>1097</v>
      </c>
      <c r="E21" s="180">
        <f>D21/('Tab 2.1.2(1)'!G21/100)</f>
        <v>11.260521453500308</v>
      </c>
      <c r="F21" s="104">
        <v>178</v>
      </c>
    </row>
    <row r="22" spans="1:6" s="4" customFormat="1" ht="10.2">
      <c r="A22" s="54">
        <v>10671</v>
      </c>
      <c r="B22" s="180">
        <f>A22/('Tab 2.1.2(1)'!G22/100)</f>
        <v>92.65433706694452</v>
      </c>
      <c r="C22" s="180">
        <v>133.4</v>
      </c>
      <c r="D22" s="54">
        <v>846</v>
      </c>
      <c r="E22" s="180">
        <f>D22/('Tab 2.1.2(1)'!G22/100)</f>
        <v>7.3456629330554835</v>
      </c>
      <c r="F22" s="104">
        <v>179</v>
      </c>
    </row>
    <row r="23" spans="1:6" s="4" customFormat="1" ht="10.2">
      <c r="A23" s="54">
        <v>4694</v>
      </c>
      <c r="B23" s="180">
        <f>A23/('Tab 2.1.2(1)'!G23/100)</f>
        <v>71.20752427184466</v>
      </c>
      <c r="C23" s="180">
        <v>146.5</v>
      </c>
      <c r="D23" s="54">
        <v>1898</v>
      </c>
      <c r="E23" s="180">
        <f>D23/('Tab 2.1.2(1)'!G23/100)</f>
        <v>28.79247572815534</v>
      </c>
      <c r="F23" s="104">
        <v>180</v>
      </c>
    </row>
    <row r="24" spans="1:6" s="4" customFormat="1" ht="10.2">
      <c r="A24" s="54">
        <v>5728</v>
      </c>
      <c r="B24" s="180">
        <f>A24/('Tab 2.1.2(1)'!G24/100)</f>
        <v>81.7351598173516</v>
      </c>
      <c r="C24" s="180">
        <v>130.8</v>
      </c>
      <c r="D24" s="54">
        <v>1280</v>
      </c>
      <c r="E24" s="180">
        <f>D24/('Tab 2.1.2(1)'!G24/100)</f>
        <v>18.264840182648403</v>
      </c>
      <c r="F24" s="104">
        <v>181</v>
      </c>
    </row>
    <row r="25" spans="1:6" s="4" customFormat="1" ht="10.2">
      <c r="A25" s="54">
        <v>5151</v>
      </c>
      <c r="B25" s="180">
        <f>A25/('Tab 2.1.2(1)'!G25/100)</f>
        <v>73.48074179743224</v>
      </c>
      <c r="C25" s="180">
        <v>145.9</v>
      </c>
      <c r="D25" s="54">
        <v>1859</v>
      </c>
      <c r="E25" s="180">
        <f>D25/('Tab 2.1.2(1)'!G25/100)</f>
        <v>26.519258202567762</v>
      </c>
      <c r="F25" s="104">
        <v>182</v>
      </c>
    </row>
    <row r="26" spans="1:6" s="4" customFormat="1" ht="10.2">
      <c r="A26" s="54">
        <v>5974</v>
      </c>
      <c r="B26" s="180">
        <f>A26/('Tab 2.1.2(1)'!G26/100)</f>
        <v>75.13520311910452</v>
      </c>
      <c r="C26" s="180">
        <v>146.2</v>
      </c>
      <c r="D26" s="54">
        <v>1977</v>
      </c>
      <c r="E26" s="180">
        <f>D26/('Tab 2.1.2(1)'!G26/100)</f>
        <v>24.864796880895483</v>
      </c>
      <c r="F26" s="104">
        <v>183</v>
      </c>
    </row>
    <row r="27" spans="1:6" s="4" customFormat="1" ht="10.2">
      <c r="A27" s="54">
        <v>18166</v>
      </c>
      <c r="B27" s="180">
        <f>A27/('Tab 2.1.2(1)'!G27/100)</f>
        <v>80.47667567447836</v>
      </c>
      <c r="C27" s="180">
        <v>142.3</v>
      </c>
      <c r="D27" s="54">
        <v>4407</v>
      </c>
      <c r="E27" s="180">
        <f>D27/('Tab 2.1.2(1)'!G27/100)</f>
        <v>19.523324325521642</v>
      </c>
      <c r="F27" s="104">
        <v>184</v>
      </c>
    </row>
    <row r="28" spans="1:6" s="4" customFormat="1" ht="10.2">
      <c r="A28" s="54">
        <v>5109</v>
      </c>
      <c r="B28" s="180">
        <f>A28/('Tab 2.1.2(1)'!G28/100)</f>
        <v>85.67834982391413</v>
      </c>
      <c r="C28" s="180">
        <v>144.6</v>
      </c>
      <c r="D28" s="54">
        <v>854</v>
      </c>
      <c r="E28" s="180">
        <f>D28/('Tab 2.1.2(1)'!G28/100)</f>
        <v>14.321650176085862</v>
      </c>
      <c r="F28" s="104">
        <v>185</v>
      </c>
    </row>
    <row r="29" spans="1:6" s="4" customFormat="1" ht="10.2">
      <c r="A29" s="54">
        <v>6248</v>
      </c>
      <c r="B29" s="180">
        <f>A29/('Tab 2.1.2(1)'!G29/100)</f>
        <v>92.54925196267219</v>
      </c>
      <c r="C29" s="180">
        <v>134.2</v>
      </c>
      <c r="D29" s="54">
        <v>503</v>
      </c>
      <c r="E29" s="180">
        <f>D29/('Tab 2.1.2(1)'!G29/100)</f>
        <v>7.450748037327803</v>
      </c>
      <c r="F29" s="104">
        <v>186</v>
      </c>
    </row>
    <row r="30" spans="1:6" s="4" customFormat="1" ht="10.2">
      <c r="A30" s="54">
        <v>13538</v>
      </c>
      <c r="B30" s="180">
        <f>A30/('Tab 2.1.2(1)'!G30/100)</f>
        <v>76.57672945302336</v>
      </c>
      <c r="C30" s="180">
        <v>142.6</v>
      </c>
      <c r="D30" s="54">
        <v>4141</v>
      </c>
      <c r="E30" s="180">
        <f>D30/('Tab 2.1.2(1)'!G30/100)</f>
        <v>23.42327054697664</v>
      </c>
      <c r="F30" s="104">
        <v>187</v>
      </c>
    </row>
    <row r="31" spans="1:6" s="4" customFormat="1" ht="10.2">
      <c r="A31" s="54">
        <v>7305</v>
      </c>
      <c r="B31" s="180">
        <f>A31/('Tab 2.1.2(1)'!G31/100)</f>
        <v>87.05756167322131</v>
      </c>
      <c r="C31" s="180">
        <v>146.8</v>
      </c>
      <c r="D31" s="54">
        <v>1086</v>
      </c>
      <c r="E31" s="180">
        <f>D31/('Tab 2.1.2(1)'!G31/100)</f>
        <v>12.942438326778692</v>
      </c>
      <c r="F31" s="104">
        <v>188</v>
      </c>
    </row>
    <row r="32" spans="1:6" s="4" customFormat="1" ht="10.2">
      <c r="A32" s="54">
        <v>9097</v>
      </c>
      <c r="B32" s="180">
        <f>A32/('Tab 2.1.2(1)'!G32/100)</f>
        <v>73.79136924075276</v>
      </c>
      <c r="C32" s="180">
        <v>141.6</v>
      </c>
      <c r="D32" s="54">
        <v>3231</v>
      </c>
      <c r="E32" s="180">
        <f>D32/('Tab 2.1.2(1)'!G32/100)</f>
        <v>26.208630759247242</v>
      </c>
      <c r="F32" s="104">
        <v>189</v>
      </c>
    </row>
    <row r="33" spans="1:6" s="4" customFormat="1" ht="10.2">
      <c r="A33" s="54">
        <v>6661</v>
      </c>
      <c r="B33" s="180">
        <f>A33/('Tab 2.1.2(1)'!G33/100)</f>
        <v>67.74816924328724</v>
      </c>
      <c r="C33" s="180">
        <v>135.2</v>
      </c>
      <c r="D33" s="54">
        <v>3171</v>
      </c>
      <c r="E33" s="180">
        <f>D33/('Tab 2.1.2(1)'!G33/100)</f>
        <v>32.25183075671278</v>
      </c>
      <c r="F33" s="104">
        <v>190</v>
      </c>
    </row>
    <row r="34" spans="1:6" s="70" customFormat="1" ht="13.5" customHeight="1">
      <c r="A34" s="55">
        <v>241574</v>
      </c>
      <c r="B34" s="181">
        <f>A34/('Tab 2.1.2(1)'!G34/100)</f>
        <v>83.24913330254805</v>
      </c>
      <c r="C34" s="181">
        <v>141.4</v>
      </c>
      <c r="D34" s="55">
        <v>48608</v>
      </c>
      <c r="E34" s="181">
        <f>D34/('Tab 2.1.2(1)'!G34/100)</f>
        <v>16.750866697451944</v>
      </c>
      <c r="F34" s="105">
        <v>1</v>
      </c>
    </row>
    <row r="35" spans="1:6" s="4" customFormat="1" ht="6.75" customHeight="1">
      <c r="A35" s="54"/>
      <c r="B35" s="180"/>
      <c r="C35" s="180"/>
      <c r="D35" s="54"/>
      <c r="E35" s="180"/>
      <c r="F35" s="104"/>
    </row>
    <row r="36" spans="1:6" s="4" customFormat="1" ht="13.5" customHeight="1">
      <c r="A36" s="54"/>
      <c r="B36" s="180"/>
      <c r="C36" s="180"/>
      <c r="D36" s="54"/>
      <c r="E36" s="180"/>
      <c r="F36" s="104"/>
    </row>
    <row r="37" spans="1:6" s="4" customFormat="1" ht="10.2">
      <c r="A37" s="54">
        <v>3786</v>
      </c>
      <c r="B37" s="180">
        <f>A37/('Tab 2.1.2(1)'!G37/100)</f>
        <v>91.0752946836661</v>
      </c>
      <c r="C37" s="180">
        <v>142.6</v>
      </c>
      <c r="D37" s="54">
        <v>371</v>
      </c>
      <c r="E37" s="180">
        <f>D37/('Tab 2.1.2(1)'!G37/100)</f>
        <v>8.924705316333895</v>
      </c>
      <c r="F37" s="104">
        <v>261</v>
      </c>
    </row>
    <row r="38" spans="1:6" s="4" customFormat="1" ht="10.2">
      <c r="A38" s="54">
        <v>3162</v>
      </c>
      <c r="B38" s="180">
        <f>A38/('Tab 2.1.2(1)'!G38/100)</f>
        <v>91.54603358425015</v>
      </c>
      <c r="C38" s="180">
        <v>165.3</v>
      </c>
      <c r="D38" s="54">
        <v>292</v>
      </c>
      <c r="E38" s="180">
        <f>D38/('Tab 2.1.2(1)'!G38/100)</f>
        <v>8.453966415749855</v>
      </c>
      <c r="F38" s="104">
        <v>262</v>
      </c>
    </row>
    <row r="39" spans="1:6" s="4" customFormat="1" ht="10.2">
      <c r="A39" s="54">
        <v>2237</v>
      </c>
      <c r="B39" s="180">
        <f>A39/('Tab 2.1.2(1)'!G39/100)</f>
        <v>81.19782214156079</v>
      </c>
      <c r="C39" s="180">
        <v>128.4</v>
      </c>
      <c r="D39" s="54">
        <v>518</v>
      </c>
      <c r="E39" s="180">
        <f>D39/('Tab 2.1.2(1)'!G39/100)</f>
        <v>18.8021778584392</v>
      </c>
      <c r="F39" s="104">
        <v>263</v>
      </c>
    </row>
    <row r="40" spans="1:6" s="4" customFormat="1" ht="13.5" customHeight="1">
      <c r="A40" s="54"/>
      <c r="B40" s="180"/>
      <c r="C40" s="180"/>
      <c r="D40" s="54"/>
      <c r="E40" s="180"/>
      <c r="F40" s="104"/>
    </row>
    <row r="41" spans="1:6" s="4" customFormat="1" ht="10.2">
      <c r="A41" s="54">
        <v>4774</v>
      </c>
      <c r="B41" s="180">
        <f>A41/('Tab 2.1.2(1)'!G41/100)</f>
        <v>76.98758264796001</v>
      </c>
      <c r="C41" s="180">
        <v>113.4</v>
      </c>
      <c r="D41" s="54">
        <v>1427</v>
      </c>
      <c r="E41" s="180">
        <f>D41/('Tab 2.1.2(1)'!G41/100)</f>
        <v>23.012417352039993</v>
      </c>
      <c r="F41" s="104">
        <v>271</v>
      </c>
    </row>
    <row r="42" spans="1:6" s="4" customFormat="1" ht="10.2">
      <c r="A42" s="54">
        <v>3563</v>
      </c>
      <c r="B42" s="180">
        <f>A42/('Tab 2.1.2(1)'!G42/100)</f>
        <v>87.28564429201371</v>
      </c>
      <c r="C42" s="180">
        <v>132.1</v>
      </c>
      <c r="D42" s="54">
        <v>519</v>
      </c>
      <c r="E42" s="180">
        <f>D42/('Tab 2.1.2(1)'!G42/100)</f>
        <v>12.71435570798628</v>
      </c>
      <c r="F42" s="104">
        <v>272</v>
      </c>
    </row>
    <row r="43" spans="1:6" s="4" customFormat="1" ht="10.2">
      <c r="A43" s="54">
        <v>6049</v>
      </c>
      <c r="B43" s="180">
        <f>A43/('Tab 2.1.2(1)'!G43/100)</f>
        <v>81.42414860681114</v>
      </c>
      <c r="C43" s="180">
        <v>135.3</v>
      </c>
      <c r="D43" s="54">
        <v>1380</v>
      </c>
      <c r="E43" s="180">
        <f>D43/('Tab 2.1.2(1)'!G43/100)</f>
        <v>18.575851393188852</v>
      </c>
      <c r="F43" s="104">
        <v>273</v>
      </c>
    </row>
    <row r="44" spans="1:6" s="4" customFormat="1" ht="10.2">
      <c r="A44" s="54">
        <v>7580</v>
      </c>
      <c r="B44" s="180">
        <f>A44/('Tab 2.1.2(1)'!G44/100)</f>
        <v>79.56334627899653</v>
      </c>
      <c r="C44" s="180">
        <v>131</v>
      </c>
      <c r="D44" s="54">
        <v>1947</v>
      </c>
      <c r="E44" s="180">
        <f>D44/('Tab 2.1.2(1)'!G44/100)</f>
        <v>20.436653721003466</v>
      </c>
      <c r="F44" s="104">
        <v>274</v>
      </c>
    </row>
    <row r="45" spans="1:6" s="4" customFormat="1" ht="10.2">
      <c r="A45" s="54">
        <v>7902</v>
      </c>
      <c r="B45" s="180">
        <f>A45/('Tab 2.1.2(1)'!G45/100)</f>
        <v>77.94436772538963</v>
      </c>
      <c r="C45" s="180">
        <v>121.5</v>
      </c>
      <c r="D45" s="54">
        <v>2236</v>
      </c>
      <c r="E45" s="180">
        <f>D45/('Tab 2.1.2(1)'!G45/100)</f>
        <v>22.055632274610378</v>
      </c>
      <c r="F45" s="104">
        <v>275</v>
      </c>
    </row>
    <row r="46" spans="1:6" s="4" customFormat="1" ht="10.2">
      <c r="A46" s="54">
        <v>3341</v>
      </c>
      <c r="B46" s="180">
        <f>A46/('Tab 2.1.2(1)'!G46/100)</f>
        <v>81.5673828125</v>
      </c>
      <c r="C46" s="180">
        <v>128.1</v>
      </c>
      <c r="D46" s="54">
        <v>755</v>
      </c>
      <c r="E46" s="180">
        <f>D46/('Tab 2.1.2(1)'!G46/100)</f>
        <v>18.4326171875</v>
      </c>
      <c r="F46" s="104">
        <v>276</v>
      </c>
    </row>
    <row r="47" spans="1:6" s="4" customFormat="1" ht="10.2">
      <c r="A47" s="54">
        <v>5115</v>
      </c>
      <c r="B47" s="180">
        <f>A47/('Tab 2.1.2(1)'!G47/100)</f>
        <v>82.05004812319538</v>
      </c>
      <c r="C47" s="180">
        <v>123.9</v>
      </c>
      <c r="D47" s="54">
        <v>1119</v>
      </c>
      <c r="E47" s="180">
        <f>D47/('Tab 2.1.2(1)'!G47/100)</f>
        <v>17.94995187680462</v>
      </c>
      <c r="F47" s="104">
        <v>277</v>
      </c>
    </row>
    <row r="48" spans="1:6" s="4" customFormat="1" ht="10.2">
      <c r="A48" s="54">
        <v>4642</v>
      </c>
      <c r="B48" s="180">
        <f>A48/('Tab 2.1.2(1)'!G48/100)</f>
        <v>79.91048373213978</v>
      </c>
      <c r="C48" s="180">
        <v>131.9</v>
      </c>
      <c r="D48" s="54">
        <v>1167</v>
      </c>
      <c r="E48" s="180">
        <f>D48/('Tab 2.1.2(1)'!G48/100)</f>
        <v>20.089516267860215</v>
      </c>
      <c r="F48" s="104">
        <v>278</v>
      </c>
    </row>
    <row r="49" spans="1:6" s="4" customFormat="1" ht="10.2">
      <c r="A49" s="54">
        <v>4523</v>
      </c>
      <c r="B49" s="180">
        <f>A49/('Tab 2.1.2(1)'!G49/100)</f>
        <v>75.54701854017037</v>
      </c>
      <c r="C49" s="180">
        <v>128.8</v>
      </c>
      <c r="D49" s="54">
        <v>1464</v>
      </c>
      <c r="E49" s="180">
        <f>D49/('Tab 2.1.2(1)'!G49/100)</f>
        <v>24.452981459829633</v>
      </c>
      <c r="F49" s="104">
        <v>279</v>
      </c>
    </row>
    <row r="50" spans="1:6" s="4" customFormat="1" ht="13.5" customHeight="1">
      <c r="A50" s="55">
        <v>56674</v>
      </c>
      <c r="B50" s="181">
        <f>A50/('Tab 2.1.2(1)'!G50/100)</f>
        <v>81.1146574303339</v>
      </c>
      <c r="C50" s="181">
        <v>129.6</v>
      </c>
      <c r="D50" s="55">
        <v>13195</v>
      </c>
      <c r="E50" s="181">
        <f>D50/('Tab 2.1.2(1)'!G50/100)</f>
        <v>18.885342569666086</v>
      </c>
      <c r="F50" s="105">
        <v>2</v>
      </c>
    </row>
    <row r="51" spans="1:6" s="4" customFormat="1" ht="7.5" customHeight="1">
      <c r="A51" s="54"/>
      <c r="B51" s="180"/>
      <c r="C51" s="180"/>
      <c r="D51" s="54"/>
      <c r="E51" s="180"/>
      <c r="F51" s="104"/>
    </row>
    <row r="52" spans="1:6" s="4" customFormat="1" ht="13.5" customHeight="1">
      <c r="A52" s="54"/>
      <c r="B52" s="180"/>
      <c r="C52" s="180"/>
      <c r="D52" s="54"/>
      <c r="E52" s="180"/>
      <c r="F52" s="104"/>
    </row>
    <row r="53" spans="1:6" s="4" customFormat="1" ht="10.2">
      <c r="A53" s="54">
        <v>2076</v>
      </c>
      <c r="B53" s="180">
        <f>A53/('Tab 2.1.2(1)'!G53/100)</f>
        <v>66.05154311167674</v>
      </c>
      <c r="C53" s="180">
        <v>135.3</v>
      </c>
      <c r="D53" s="54">
        <v>1067</v>
      </c>
      <c r="E53" s="180">
        <f>D53/('Tab 2.1.2(1)'!G53/100)</f>
        <v>33.94845688832326</v>
      </c>
      <c r="F53" s="104">
        <v>361</v>
      </c>
    </row>
    <row r="54" spans="1:6" s="4" customFormat="1" ht="10.2">
      <c r="A54" s="54">
        <v>8027</v>
      </c>
      <c r="B54" s="180">
        <f>A54/('Tab 2.1.2(1)'!G54/100)</f>
        <v>77.25697786333012</v>
      </c>
      <c r="C54" s="180">
        <v>144.5</v>
      </c>
      <c r="D54" s="54">
        <v>2363</v>
      </c>
      <c r="E54" s="180">
        <f>D54/('Tab 2.1.2(1)'!G54/100)</f>
        <v>22.743022136669875</v>
      </c>
      <c r="F54" s="104">
        <v>362</v>
      </c>
    </row>
    <row r="55" spans="1:6" s="4" customFormat="1" ht="10.2">
      <c r="A55" s="54">
        <v>2100</v>
      </c>
      <c r="B55" s="180">
        <f>A55/('Tab 2.1.2(1)'!G55/100)</f>
        <v>92.34828496042218</v>
      </c>
      <c r="C55" s="180">
        <v>135.5</v>
      </c>
      <c r="D55" s="54">
        <v>174</v>
      </c>
      <c r="E55" s="180">
        <f>D55/('Tab 2.1.2(1)'!G55/100)</f>
        <v>7.651715039577837</v>
      </c>
      <c r="F55" s="104">
        <v>363</v>
      </c>
    </row>
    <row r="56" spans="1:6" s="4" customFormat="1" ht="13.5" customHeight="1">
      <c r="A56" s="54"/>
      <c r="B56" s="180"/>
      <c r="C56" s="180"/>
      <c r="D56" s="54"/>
      <c r="E56" s="180"/>
      <c r="F56" s="104"/>
    </row>
    <row r="57" spans="1:6" s="4" customFormat="1" ht="10.2">
      <c r="A57" s="54">
        <v>4693</v>
      </c>
      <c r="B57" s="180">
        <f>A57/('Tab 2.1.2(1)'!G57/100)</f>
        <v>77.91798107255521</v>
      </c>
      <c r="C57" s="180">
        <v>124.6</v>
      </c>
      <c r="D57" s="54">
        <v>1330</v>
      </c>
      <c r="E57" s="180">
        <f>D57/('Tab 2.1.2(1)'!G57/100)</f>
        <v>22.082018927444796</v>
      </c>
      <c r="F57" s="104">
        <v>371</v>
      </c>
    </row>
    <row r="58" spans="1:6" s="4" customFormat="1" ht="10.2">
      <c r="A58" s="54">
        <v>5954</v>
      </c>
      <c r="B58" s="180">
        <f>A58/('Tab 2.1.2(1)'!G58/100)</f>
        <v>73.54249011857708</v>
      </c>
      <c r="C58" s="180">
        <v>130.4</v>
      </c>
      <c r="D58" s="54">
        <v>2142</v>
      </c>
      <c r="E58" s="180">
        <f>D58/('Tab 2.1.2(1)'!G58/100)</f>
        <v>26.457509881422926</v>
      </c>
      <c r="F58" s="104">
        <v>372</v>
      </c>
    </row>
    <row r="59" spans="1:6" s="4" customFormat="1" ht="10.2">
      <c r="A59" s="54">
        <v>6370</v>
      </c>
      <c r="B59" s="180">
        <f>A59/('Tab 2.1.2(1)'!G59/100)</f>
        <v>80.19639934533551</v>
      </c>
      <c r="C59" s="180">
        <v>130.2</v>
      </c>
      <c r="D59" s="54">
        <v>1573</v>
      </c>
      <c r="E59" s="180">
        <f>D59/('Tab 2.1.2(1)'!G59/100)</f>
        <v>19.803600654664482</v>
      </c>
      <c r="F59" s="104">
        <v>373</v>
      </c>
    </row>
    <row r="60" spans="1:6" s="4" customFormat="1" ht="10.2">
      <c r="A60" s="54">
        <v>4793</v>
      </c>
      <c r="B60" s="180">
        <f>A60/('Tab 2.1.2(1)'!G60/100)</f>
        <v>84.48792526000354</v>
      </c>
      <c r="C60" s="180">
        <v>139.1</v>
      </c>
      <c r="D60" s="54">
        <v>880</v>
      </c>
      <c r="E60" s="180">
        <f>D60/('Tab 2.1.2(1)'!G60/100)</f>
        <v>15.512074739996475</v>
      </c>
      <c r="F60" s="104">
        <v>374</v>
      </c>
    </row>
    <row r="61" spans="1:6" s="4" customFormat="1" ht="10.2">
      <c r="A61" s="54">
        <v>8877</v>
      </c>
      <c r="B61" s="180">
        <f>A61/('Tab 2.1.2(1)'!G61/100)</f>
        <v>89.53101361573373</v>
      </c>
      <c r="C61" s="180">
        <v>125.8</v>
      </c>
      <c r="D61" s="54">
        <v>1038</v>
      </c>
      <c r="E61" s="180">
        <f>D61/('Tab 2.1.2(1)'!G61/100)</f>
        <v>10.468986384266262</v>
      </c>
      <c r="F61" s="104">
        <v>375</v>
      </c>
    </row>
    <row r="62" spans="1:6" s="4" customFormat="1" ht="10.2">
      <c r="A62" s="54">
        <v>7772</v>
      </c>
      <c r="B62" s="180">
        <f>A62/('Tab 2.1.2(1)'!G62/100)</f>
        <v>83.70490037695208</v>
      </c>
      <c r="C62" s="180">
        <v>144.6</v>
      </c>
      <c r="D62" s="54">
        <v>1513</v>
      </c>
      <c r="E62" s="180">
        <f>D62/('Tab 2.1.2(1)'!G62/100)</f>
        <v>16.29509962304793</v>
      </c>
      <c r="F62" s="104">
        <v>376</v>
      </c>
    </row>
    <row r="63" spans="1:6" s="4" customFormat="1" ht="10.2">
      <c r="A63" s="54">
        <v>3504</v>
      </c>
      <c r="B63" s="180">
        <f>A63/('Tab 2.1.2(1)'!G63/100)</f>
        <v>78.40680241664802</v>
      </c>
      <c r="C63" s="180">
        <v>133.3</v>
      </c>
      <c r="D63" s="54">
        <v>965</v>
      </c>
      <c r="E63" s="180">
        <f>D63/('Tab 2.1.2(1)'!G63/100)</f>
        <v>21.59319758335198</v>
      </c>
      <c r="F63" s="104">
        <v>377</v>
      </c>
    </row>
    <row r="64" spans="1:6" s="70" customFormat="1" ht="13.5" customHeight="1">
      <c r="A64" s="55">
        <v>54166</v>
      </c>
      <c r="B64" s="181">
        <f>A64/('Tab 2.1.2(1)'!G64/100)</f>
        <v>80.59097469164274</v>
      </c>
      <c r="C64" s="181">
        <v>134.2</v>
      </c>
      <c r="D64" s="55">
        <v>13045</v>
      </c>
      <c r="E64" s="181">
        <f>D64/('Tab 2.1.2(1)'!G64/100)</f>
        <v>19.40902530835726</v>
      </c>
      <c r="F64" s="105">
        <v>3</v>
      </c>
    </row>
    <row r="65" spans="1:6" s="4" customFormat="1" ht="6.75" customHeight="1">
      <c r="A65" s="54"/>
      <c r="B65" s="180"/>
      <c r="C65" s="180"/>
      <c r="D65" s="54"/>
      <c r="E65" s="180"/>
      <c r="F65" s="104"/>
    </row>
    <row r="66" spans="1:6" s="4" customFormat="1" ht="13.5" customHeight="1">
      <c r="A66" s="54"/>
      <c r="B66" s="180"/>
      <c r="C66" s="180"/>
      <c r="D66" s="54"/>
      <c r="E66" s="180"/>
      <c r="F66" s="104"/>
    </row>
    <row r="67" spans="1:6" s="4" customFormat="1" ht="10.2">
      <c r="A67" s="54">
        <v>3166</v>
      </c>
      <c r="B67" s="180">
        <f>A67/('Tab 2.1.2(1)'!G67/100)</f>
        <v>64.7708674304419</v>
      </c>
      <c r="C67" s="180">
        <v>111.8</v>
      </c>
      <c r="D67" s="54">
        <v>1722</v>
      </c>
      <c r="E67" s="180">
        <f>D67/('Tab 2.1.2(1)'!G67/100)</f>
        <v>35.2291325695581</v>
      </c>
      <c r="F67" s="104">
        <v>461</v>
      </c>
    </row>
    <row r="68" spans="1:6" s="4" customFormat="1" ht="10.2">
      <c r="A68" s="54">
        <v>4642</v>
      </c>
      <c r="B68" s="180">
        <f>A68/('Tab 2.1.2(1)'!G68/100)</f>
        <v>90.82371355899042</v>
      </c>
      <c r="C68" s="180">
        <v>171.6</v>
      </c>
      <c r="D68" s="54">
        <v>469</v>
      </c>
      <c r="E68" s="180">
        <f>D68/('Tab 2.1.2(1)'!G68/100)</f>
        <v>9.176286441009587</v>
      </c>
      <c r="F68" s="104">
        <v>462</v>
      </c>
    </row>
    <row r="69" spans="1:6" s="4" customFormat="1" ht="10.2">
      <c r="A69" s="54">
        <v>2350</v>
      </c>
      <c r="B69" s="180">
        <f>A69/('Tab 2.1.2(1)'!G69/100)</f>
        <v>87.45813174544101</v>
      </c>
      <c r="C69" s="180">
        <v>156.3</v>
      </c>
      <c r="D69" s="54">
        <v>337</v>
      </c>
      <c r="E69" s="180">
        <f>D69/('Tab 2.1.2(1)'!G69/100)</f>
        <v>12.541868254558988</v>
      </c>
      <c r="F69" s="104">
        <v>463</v>
      </c>
    </row>
    <row r="70" spans="1:6" s="4" customFormat="1" ht="10.2">
      <c r="A70" s="54">
        <v>2495</v>
      </c>
      <c r="B70" s="180">
        <f>A70/('Tab 2.1.2(1)'!G70/100)</f>
        <v>90.72727272727273</v>
      </c>
      <c r="C70" s="180">
        <v>149.2</v>
      </c>
      <c r="D70" s="54">
        <v>255</v>
      </c>
      <c r="E70" s="180">
        <f>D70/('Tab 2.1.2(1)'!G70/100)</f>
        <v>9.272727272727273</v>
      </c>
      <c r="F70" s="104">
        <v>464</v>
      </c>
    </row>
    <row r="71" s="4" customFormat="1" ht="24.75" customHeight="1">
      <c r="F71" s="64"/>
    </row>
    <row r="72" spans="1:6" s="4" customFormat="1" ht="15" customHeight="1">
      <c r="A72" s="4" t="s">
        <v>273</v>
      </c>
      <c r="F72" s="12"/>
    </row>
    <row r="73" s="4" customFormat="1" ht="10.2"/>
    <row r="74" s="4" customFormat="1" ht="10.2"/>
    <row r="75" s="4" customFormat="1" ht="10.2"/>
    <row r="76" s="4" customFormat="1" ht="10.2"/>
    <row r="77" s="4" customFormat="1" ht="10.2"/>
    <row r="78" s="4" customFormat="1" ht="10.2"/>
    <row r="79" s="4" customFormat="1" ht="10.2"/>
    <row r="80" s="4" customFormat="1" ht="10.2"/>
    <row r="81" s="4" customFormat="1" ht="10.2"/>
    <row r="82" s="4" customFormat="1" ht="10.2"/>
    <row r="83" s="4" customFormat="1" ht="10.2"/>
    <row r="84" s="4" customFormat="1" ht="10.2"/>
    <row r="85" s="4" customFormat="1" ht="10.2"/>
    <row r="86" s="4" customFormat="1" ht="10.2"/>
    <row r="87" s="4" customFormat="1" ht="10.2"/>
    <row r="88" s="4" customFormat="1" ht="10.2"/>
    <row r="89" s="4" customFormat="1" ht="10.2"/>
    <row r="90" s="4" customFormat="1" ht="10.2"/>
    <row r="91" s="4" customFormat="1" ht="10.2"/>
    <row r="92" s="4" customFormat="1" ht="10.2"/>
    <row r="93" s="4" customFormat="1" ht="10.2"/>
    <row r="94" s="4" customFormat="1" ht="10.2"/>
    <row r="95" s="4" customFormat="1" ht="10.2"/>
    <row r="96" s="4" customFormat="1" ht="10.2"/>
    <row r="97" s="4" customFormat="1" ht="10.2"/>
    <row r="98" s="4" customFormat="1" ht="10.2"/>
    <row r="99" s="4" customFormat="1" ht="10.2"/>
    <row r="100" s="4" customFormat="1" ht="10.2"/>
    <row r="101" s="4" customFormat="1" ht="10.2"/>
    <row r="102" s="4" customFormat="1" ht="10.2"/>
    <row r="103" s="4" customFormat="1" ht="10.2"/>
    <row r="104" s="4" customFormat="1" ht="10.2"/>
    <row r="105" s="4" customFormat="1" ht="10.2"/>
    <row r="106" s="4" customFormat="1" ht="10.2"/>
    <row r="107" s="4" customFormat="1" ht="10.2"/>
    <row r="108" s="4" customFormat="1" ht="10.2"/>
    <row r="109" s="4" customFormat="1" ht="10.2"/>
    <row r="110" s="4" customFormat="1" ht="10.2"/>
    <row r="111" s="4" customFormat="1" ht="10.2"/>
    <row r="112" s="4" customFormat="1" ht="10.2"/>
    <row r="113" s="4" customFormat="1" ht="10.2"/>
    <row r="114" s="4" customFormat="1" ht="10.2"/>
    <row r="115" s="4" customFormat="1" ht="10.2"/>
    <row r="116" s="4" customFormat="1" ht="10.2"/>
    <row r="117" s="4" customFormat="1" ht="10.2"/>
    <row r="118" s="4" customFormat="1" ht="10.2"/>
    <row r="119" s="4" customFormat="1" ht="10.2"/>
    <row r="120" s="4" customFormat="1" ht="10.2"/>
    <row r="121" s="4" customFormat="1" ht="10.2"/>
    <row r="122" s="4" customFormat="1" ht="10.2"/>
    <row r="123" s="4" customFormat="1" ht="10.2"/>
    <row r="124" s="4" customFormat="1" ht="10.2"/>
    <row r="125" s="4" customFormat="1" ht="10.2"/>
    <row r="126" s="4" customFormat="1" ht="10.2"/>
    <row r="127" s="4" customFormat="1" ht="10.2"/>
    <row r="128" s="4" customFormat="1" ht="10.2"/>
    <row r="129" s="4" customFormat="1" ht="10.2"/>
    <row r="130" s="4" customFormat="1" ht="10.2"/>
    <row r="131" s="4" customFormat="1" ht="10.2"/>
    <row r="132" s="4" customFormat="1" ht="10.2"/>
    <row r="133" s="4" customFormat="1" ht="10.2"/>
    <row r="134" s="4" customFormat="1" ht="10.2"/>
    <row r="135" s="4" customFormat="1" ht="10.2"/>
    <row r="136" s="4" customFormat="1" ht="10.2"/>
    <row r="137" s="4" customFormat="1" ht="10.2"/>
    <row r="138" s="4" customFormat="1" ht="10.2"/>
    <row r="139" s="4" customFormat="1" ht="10.2"/>
    <row r="140" s="4" customFormat="1" ht="10.2"/>
    <row r="141" s="4" customFormat="1" ht="10.2"/>
    <row r="142" s="4" customFormat="1" ht="10.2"/>
    <row r="143" s="4" customFormat="1" ht="10.2"/>
    <row r="144" s="4" customFormat="1" ht="10.2"/>
    <row r="145" s="4" customFormat="1" ht="10.2"/>
    <row r="146" s="4" customFormat="1" ht="10.2"/>
    <row r="147" s="4" customFormat="1" ht="10.2"/>
    <row r="148" s="4" customFormat="1" ht="10.2"/>
    <row r="149" s="4" customFormat="1" ht="10.2"/>
    <row r="150" s="4" customFormat="1" ht="10.2"/>
    <row r="151" s="4" customFormat="1" ht="10.2"/>
    <row r="152" s="4" customFormat="1" ht="10.2"/>
    <row r="153" s="4" customFormat="1" ht="10.2"/>
    <row r="154" s="4" customFormat="1" ht="10.2"/>
    <row r="155" s="4" customFormat="1" ht="10.2"/>
    <row r="156" s="4" customFormat="1" ht="10.2"/>
    <row r="157" s="4" customFormat="1" ht="10.2"/>
    <row r="158" s="4" customFormat="1" ht="10.2"/>
    <row r="159" s="4" customFormat="1" ht="10.2"/>
    <row r="160" s="4" customFormat="1" ht="10.2"/>
    <row r="161" s="4" customFormat="1" ht="10.2"/>
    <row r="162" s="4" customFormat="1" ht="10.2"/>
    <row r="163" s="4" customFormat="1" ht="10.2"/>
    <row r="164" s="4" customFormat="1" ht="10.2"/>
    <row r="165" s="4" customFormat="1" ht="10.2"/>
    <row r="166" s="4" customFormat="1" ht="10.2"/>
    <row r="167" s="4" customFormat="1" ht="10.2"/>
    <row r="168" s="4" customFormat="1" ht="10.2"/>
    <row r="169" s="4" customFormat="1" ht="10.2"/>
    <row r="170" s="4" customFormat="1" ht="10.2"/>
    <row r="171" s="4" customFormat="1" ht="10.2"/>
    <row r="172" s="4" customFormat="1" ht="10.2"/>
    <row r="173" s="4" customFormat="1" ht="10.2"/>
    <row r="174" s="4" customFormat="1" ht="10.2"/>
    <row r="175" s="4" customFormat="1" ht="10.2"/>
    <row r="176" s="4" customFormat="1" ht="10.2"/>
    <row r="177" s="4" customFormat="1" ht="10.2"/>
    <row r="178" s="4" customFormat="1" ht="10.2"/>
    <row r="179" s="4" customFormat="1" ht="10.2"/>
    <row r="180" s="4" customFormat="1" ht="10.2"/>
    <row r="181" s="4" customFormat="1" ht="10.2"/>
    <row r="182" s="4" customFormat="1" ht="10.2"/>
    <row r="183" s="4" customFormat="1" ht="10.2"/>
    <row r="184" s="4" customFormat="1" ht="10.2"/>
    <row r="185" s="4" customFormat="1" ht="10.2"/>
    <row r="186" s="4" customFormat="1" ht="10.2"/>
    <row r="187" s="4" customFormat="1" ht="10.2"/>
    <row r="188" s="4" customFormat="1" ht="10.2"/>
    <row r="189" s="4" customFormat="1" ht="10.2"/>
    <row r="190" s="4" customFormat="1" ht="10.2"/>
    <row r="191" s="4" customFormat="1" ht="10.2"/>
    <row r="192" s="4" customFormat="1" ht="10.2"/>
    <row r="193" s="4" customFormat="1" ht="10.2"/>
    <row r="194" s="4" customFormat="1" ht="10.2"/>
    <row r="195" s="4" customFormat="1" ht="10.2"/>
    <row r="196" s="4" customFormat="1" ht="10.2"/>
    <row r="197" s="4" customFormat="1" ht="10.2"/>
    <row r="198" s="4" customFormat="1" ht="10.2"/>
    <row r="199" s="4" customFormat="1" ht="10.2"/>
    <row r="200" s="4" customFormat="1" ht="10.2"/>
    <row r="201" s="4" customFormat="1" ht="10.2"/>
    <row r="202" s="4" customFormat="1" ht="10.2"/>
    <row r="203" s="4" customFormat="1" ht="10.2"/>
    <row r="204" s="4" customFormat="1" ht="10.2"/>
    <row r="205" s="4" customFormat="1" ht="10.2"/>
    <row r="206" s="4" customFormat="1" ht="10.2"/>
    <row r="207" s="4" customFormat="1" ht="10.2"/>
    <row r="208" s="4" customFormat="1" ht="10.2"/>
    <row r="209" s="4" customFormat="1" ht="10.2"/>
    <row r="210" s="4" customFormat="1" ht="10.2"/>
    <row r="211" s="4" customFormat="1" ht="10.2"/>
    <row r="212" s="4" customFormat="1" ht="10.2"/>
    <row r="213" s="4" customFormat="1" ht="10.2"/>
    <row r="214" s="4" customFormat="1" ht="10.2"/>
    <row r="215" s="4" customFormat="1" ht="10.2"/>
    <row r="216" s="4" customFormat="1" ht="10.2"/>
    <row r="217" s="4" customFormat="1" ht="10.2"/>
    <row r="218" s="4" customFormat="1" ht="10.2"/>
    <row r="219" s="4" customFormat="1" ht="10.2"/>
    <row r="220" s="4" customFormat="1" ht="10.2"/>
    <row r="221" s="4" customFormat="1" ht="10.2"/>
    <row r="222" s="4" customFormat="1" ht="10.2"/>
    <row r="223" s="4" customFormat="1" ht="10.2"/>
    <row r="224" s="4" customFormat="1" ht="10.2"/>
    <row r="225" s="4" customFormat="1" ht="10.2"/>
    <row r="226" s="4" customFormat="1" ht="10.2"/>
    <row r="227" s="4" customFormat="1" ht="10.2"/>
    <row r="228" s="4" customFormat="1" ht="10.2"/>
    <row r="229" s="4" customFormat="1" ht="10.2"/>
    <row r="230" s="4" customFormat="1" ht="10.2"/>
    <row r="231" s="4" customFormat="1" ht="10.2"/>
    <row r="232" s="4" customFormat="1" ht="10.2"/>
    <row r="233" s="4" customFormat="1" ht="10.2"/>
    <row r="234" s="4" customFormat="1" ht="10.2"/>
    <row r="235" s="4" customFormat="1" ht="10.2"/>
    <row r="236" s="4" customFormat="1" ht="10.2"/>
    <row r="237" s="4" customFormat="1" ht="10.2"/>
    <row r="238" s="4" customFormat="1" ht="10.2"/>
    <row r="239" s="4" customFormat="1" ht="10.2"/>
    <row r="240" s="4" customFormat="1" ht="10.2"/>
    <row r="241" s="4" customFormat="1" ht="10.2"/>
    <row r="242" s="4" customFormat="1" ht="10.2"/>
    <row r="243" s="4" customFormat="1" ht="10.2"/>
    <row r="244" s="4" customFormat="1" ht="10.2"/>
    <row r="245" s="4" customFormat="1" ht="10.2"/>
    <row r="246" s="4" customFormat="1" ht="10.2"/>
    <row r="247" s="4" customFormat="1" ht="10.2"/>
    <row r="248" s="4" customFormat="1" ht="10.2"/>
    <row r="249" s="4" customFormat="1" ht="10.2"/>
    <row r="250" s="4" customFormat="1" ht="10.2"/>
    <row r="251" s="4" customFormat="1" ht="10.2"/>
    <row r="252" s="4" customFormat="1" ht="10.2"/>
    <row r="253" s="4" customFormat="1" ht="10.2"/>
    <row r="254" s="4" customFormat="1" ht="10.2"/>
    <row r="255" s="4" customFormat="1" ht="10.2"/>
    <row r="256" s="4" customFormat="1" ht="10.2"/>
    <row r="257" s="4" customFormat="1" ht="10.2"/>
    <row r="258" s="4" customFormat="1" ht="10.2"/>
    <row r="259" s="4" customFormat="1" ht="10.2"/>
    <row r="260" s="4" customFormat="1" ht="10.2"/>
    <row r="261" s="4" customFormat="1" ht="10.2"/>
    <row r="262" s="4" customFormat="1" ht="10.2"/>
    <row r="263" s="4" customFormat="1" ht="10.2"/>
    <row r="264" s="4" customFormat="1" ht="10.2"/>
    <row r="265" s="4" customFormat="1" ht="10.2"/>
    <row r="266" s="4" customFormat="1" ht="10.2"/>
    <row r="267" s="4" customFormat="1" ht="10.2"/>
    <row r="268" s="4" customFormat="1" ht="10.2"/>
    <row r="269" s="4" customFormat="1" ht="10.2"/>
    <row r="270" s="4" customFormat="1" ht="10.2"/>
    <row r="271" s="4" customFormat="1" ht="10.2"/>
    <row r="272" s="4" customFormat="1" ht="10.2"/>
    <row r="273" s="4" customFormat="1" ht="10.2"/>
    <row r="274" s="4" customFormat="1" ht="10.2"/>
    <row r="275" s="4" customFormat="1" ht="10.2"/>
    <row r="276" s="4" customFormat="1" ht="10.2"/>
    <row r="277" s="4" customFormat="1" ht="10.2"/>
    <row r="278" s="4" customFormat="1" ht="10.2"/>
    <row r="279" s="4" customFormat="1" ht="10.2"/>
    <row r="280" s="4" customFormat="1" ht="10.2"/>
    <row r="281" s="4" customFormat="1" ht="10.2"/>
    <row r="282" s="4" customFormat="1" ht="10.2"/>
    <row r="283" s="4" customFormat="1" ht="10.2"/>
    <row r="284" s="4" customFormat="1" ht="10.2"/>
    <row r="285" s="4" customFormat="1" ht="10.2"/>
    <row r="286" s="4" customFormat="1" ht="10.2"/>
    <row r="287" s="4" customFormat="1" ht="10.2"/>
    <row r="288" s="4" customFormat="1" ht="10.2"/>
    <row r="289" s="4" customFormat="1" ht="10.2"/>
    <row r="290" s="4" customFormat="1" ht="10.2"/>
    <row r="291" s="4" customFormat="1" ht="10.2"/>
    <row r="292" s="4" customFormat="1" ht="10.2"/>
    <row r="293" s="4" customFormat="1" ht="10.2"/>
    <row r="294" s="4" customFormat="1" ht="10.2"/>
    <row r="295" s="4" customFormat="1" ht="10.2"/>
    <row r="296" s="4" customFormat="1" ht="10.2"/>
    <row r="297" s="4" customFormat="1" ht="10.2"/>
    <row r="298" s="4" customFormat="1" ht="10.2"/>
    <row r="299" s="4" customFormat="1" ht="10.2"/>
    <row r="300" s="4" customFormat="1" ht="10.2"/>
    <row r="301" s="4" customFormat="1" ht="10.2"/>
    <row r="302" s="4" customFormat="1" ht="10.2"/>
    <row r="303" s="4" customFormat="1" ht="10.2"/>
    <row r="304" s="4" customFormat="1" ht="10.2"/>
    <row r="305" s="4" customFormat="1" ht="10.2"/>
    <row r="306" s="4" customFormat="1" ht="10.2"/>
    <row r="307" s="4" customFormat="1" ht="10.2"/>
    <row r="308" s="4" customFormat="1" ht="10.2"/>
    <row r="309" s="4" customFormat="1" ht="10.2"/>
    <row r="310" s="4" customFormat="1" ht="10.2"/>
    <row r="311" s="4" customFormat="1" ht="10.2"/>
    <row r="312" s="4" customFormat="1" ht="10.2"/>
    <row r="313" s="4" customFormat="1" ht="10.2"/>
    <row r="314" s="4" customFormat="1" ht="10.2"/>
    <row r="315" s="4" customFormat="1" ht="10.2"/>
    <row r="316" s="4" customFormat="1" ht="10.2"/>
    <row r="317" s="4" customFormat="1" ht="10.2"/>
    <row r="318" s="4" customFormat="1" ht="10.2"/>
    <row r="319" s="4" customFormat="1" ht="10.2"/>
    <row r="320" s="4" customFormat="1" ht="10.2"/>
    <row r="321" s="4" customFormat="1" ht="10.2"/>
    <row r="322" s="4" customFormat="1" ht="10.2"/>
    <row r="323" s="4" customFormat="1" ht="10.2"/>
    <row r="324" s="4" customFormat="1" ht="10.2"/>
    <row r="325" s="4" customFormat="1" ht="10.2"/>
    <row r="326" s="4" customFormat="1" ht="10.2"/>
    <row r="327" s="4" customFormat="1" ht="10.2"/>
    <row r="328" s="4" customFormat="1" ht="10.2"/>
    <row r="329" s="4" customFormat="1" ht="10.2"/>
    <row r="330" s="4" customFormat="1" ht="10.2"/>
    <row r="331" s="4" customFormat="1" ht="10.2"/>
    <row r="332" s="4" customFormat="1" ht="10.2"/>
    <row r="333" s="4" customFormat="1" ht="10.2"/>
    <row r="334" s="4" customFormat="1" ht="10.2"/>
    <row r="335" s="4" customFormat="1" ht="10.2"/>
    <row r="336" s="4" customFormat="1" ht="10.2"/>
    <row r="337" s="4" customFormat="1" ht="10.2"/>
    <row r="338" s="4" customFormat="1" ht="10.2"/>
    <row r="339" s="4" customFormat="1" ht="10.2"/>
    <row r="340" s="4" customFormat="1" ht="10.2"/>
    <row r="341" s="4" customFormat="1" ht="10.2"/>
    <row r="342" s="4" customFormat="1" ht="10.2"/>
    <row r="343" s="4" customFormat="1" ht="10.2"/>
    <row r="344" s="4" customFormat="1" ht="10.2"/>
    <row r="345" s="4" customFormat="1" ht="10.2"/>
    <row r="346" s="4" customFormat="1" ht="10.2"/>
    <row r="347" s="4" customFormat="1" ht="10.2"/>
    <row r="348" s="4" customFormat="1" ht="10.2"/>
    <row r="349" s="4" customFormat="1" ht="10.2"/>
    <row r="350" s="4" customFormat="1" ht="10.2"/>
    <row r="351" s="4" customFormat="1" ht="10.2"/>
    <row r="352" s="4" customFormat="1" ht="10.2"/>
    <row r="353" s="4" customFormat="1" ht="10.2"/>
    <row r="354" s="4" customFormat="1" ht="10.2"/>
    <row r="355" s="4" customFormat="1" ht="10.2"/>
    <row r="356" s="4" customFormat="1" ht="10.2"/>
    <row r="357" s="4" customFormat="1" ht="10.2"/>
    <row r="358" s="4" customFormat="1" ht="10.2"/>
    <row r="359" s="4" customFormat="1" ht="10.2"/>
    <row r="360" s="4" customFormat="1" ht="10.2"/>
    <row r="361" s="4" customFormat="1" ht="10.2"/>
    <row r="362" s="4" customFormat="1" ht="10.2"/>
    <row r="363" s="4" customFormat="1" ht="10.2"/>
    <row r="364" s="4" customFormat="1" ht="10.2"/>
    <row r="365" s="4" customFormat="1" ht="10.2"/>
    <row r="366" s="4" customFormat="1" ht="10.2"/>
    <row r="367" s="4" customFormat="1" ht="10.2"/>
    <row r="368" s="4" customFormat="1" ht="10.2"/>
    <row r="369" s="4" customFormat="1" ht="10.2"/>
    <row r="370" s="4" customFormat="1" ht="10.2"/>
    <row r="371" s="4" customFormat="1" ht="10.2"/>
    <row r="372" s="4" customFormat="1" ht="10.2"/>
    <row r="373" s="4" customFormat="1" ht="10.2"/>
    <row r="374" s="4" customFormat="1" ht="10.2"/>
    <row r="375" s="4" customFormat="1" ht="10.2"/>
    <row r="376" s="4" customFormat="1" ht="10.2"/>
    <row r="377" s="4" customFormat="1" ht="10.2"/>
    <row r="378" s="4" customFormat="1" ht="10.2"/>
    <row r="379" s="4" customFormat="1" ht="10.2"/>
    <row r="380" s="4" customFormat="1" ht="10.2"/>
    <row r="381" s="4" customFormat="1" ht="10.2"/>
    <row r="382" s="4" customFormat="1" ht="10.2"/>
    <row r="383" s="4" customFormat="1" ht="10.2"/>
    <row r="384" s="4" customFormat="1" ht="10.2"/>
    <row r="385" s="4" customFormat="1" ht="10.2"/>
    <row r="386" s="4" customFormat="1" ht="10.2"/>
    <row r="387" s="4" customFormat="1" ht="10.2"/>
    <row r="388" s="4" customFormat="1" ht="10.2"/>
    <row r="389" s="4" customFormat="1" ht="10.2"/>
    <row r="390" s="4" customFormat="1" ht="10.2"/>
    <row r="391" s="4" customFormat="1" ht="10.2"/>
    <row r="392" s="4" customFormat="1" ht="10.2"/>
    <row r="393" s="4" customFormat="1" ht="10.2"/>
    <row r="394" s="4" customFormat="1" ht="10.2"/>
    <row r="395" s="4" customFormat="1" ht="10.2"/>
    <row r="396" s="4" customFormat="1" ht="10.2"/>
    <row r="397" s="4" customFormat="1" ht="10.2"/>
    <row r="398" s="4" customFormat="1" ht="10.2"/>
    <row r="399" s="4" customFormat="1" ht="10.2"/>
    <row r="400" s="4" customFormat="1" ht="10.2"/>
    <row r="401" s="4" customFormat="1" ht="10.2"/>
    <row r="402" s="4" customFormat="1" ht="10.2"/>
    <row r="403" s="4" customFormat="1" ht="10.2"/>
    <row r="404" s="4" customFormat="1" ht="10.2"/>
    <row r="405" s="4" customFormat="1" ht="10.2"/>
    <row r="406" s="4" customFormat="1" ht="10.2"/>
    <row r="407" s="4" customFormat="1" ht="10.2"/>
    <row r="408" s="4" customFormat="1" ht="10.2"/>
    <row r="409" s="4" customFormat="1" ht="10.2"/>
    <row r="410" s="4" customFormat="1" ht="10.2"/>
    <row r="411" s="4" customFormat="1" ht="10.2"/>
    <row r="412" s="4" customFormat="1" ht="10.2"/>
    <row r="413" s="4" customFormat="1" ht="10.2"/>
    <row r="414" s="4" customFormat="1" ht="10.2"/>
    <row r="415" s="4" customFormat="1" ht="10.2"/>
    <row r="416" s="4" customFormat="1" ht="10.2"/>
    <row r="417" s="4" customFormat="1" ht="10.2"/>
    <row r="418" s="4" customFormat="1" ht="10.2"/>
    <row r="419" s="4" customFormat="1" ht="10.2"/>
    <row r="420" s="4" customFormat="1" ht="10.2"/>
    <row r="421" s="4" customFormat="1" ht="10.2"/>
    <row r="422" s="4" customFormat="1" ht="10.2"/>
    <row r="423" s="4" customFormat="1" ht="10.2"/>
    <row r="424" s="4" customFormat="1" ht="10.2"/>
    <row r="425" s="4" customFormat="1" ht="10.2"/>
    <row r="426" s="4" customFormat="1" ht="10.2"/>
    <row r="427" s="4" customFormat="1" ht="10.2"/>
    <row r="428" s="4" customFormat="1" ht="10.2"/>
    <row r="429" s="4" customFormat="1" ht="10.2"/>
    <row r="430" s="4" customFormat="1" ht="10.2"/>
    <row r="431" s="4" customFormat="1" ht="10.2"/>
    <row r="432" s="4" customFormat="1" ht="10.2"/>
    <row r="433" s="4" customFormat="1" ht="10.2"/>
    <row r="434" s="4" customFormat="1" ht="10.2"/>
    <row r="435" s="4" customFormat="1" ht="10.2"/>
    <row r="436" s="4" customFormat="1" ht="10.2"/>
    <row r="437" s="4" customFormat="1" ht="10.2"/>
    <row r="438" s="4" customFormat="1" ht="10.2"/>
    <row r="439" s="4" customFormat="1" ht="10.2"/>
    <row r="440" s="4" customFormat="1" ht="10.2"/>
    <row r="441" s="4" customFormat="1" ht="10.2"/>
    <row r="442" s="4" customFormat="1" ht="10.2"/>
    <row r="443" s="4" customFormat="1" ht="10.2"/>
    <row r="444" s="4" customFormat="1" ht="10.2"/>
    <row r="445" s="4" customFormat="1" ht="10.2"/>
    <row r="446" s="4" customFormat="1" ht="10.2"/>
    <row r="447" s="4" customFormat="1" ht="10.2"/>
    <row r="448" s="4" customFormat="1" ht="10.2"/>
    <row r="449" s="4" customFormat="1" ht="10.2"/>
    <row r="450" s="4" customFormat="1" ht="10.2"/>
    <row r="451" s="4" customFormat="1" ht="10.2"/>
    <row r="452" s="4" customFormat="1" ht="10.2"/>
    <row r="453" s="4" customFormat="1" ht="10.2"/>
    <row r="454" s="4" customFormat="1" ht="10.2"/>
    <row r="455" s="4" customFormat="1" ht="10.2"/>
    <row r="456" s="4" customFormat="1" ht="10.2"/>
    <row r="457" s="4" customFormat="1" ht="10.2"/>
    <row r="458" s="4" customFormat="1" ht="10.2"/>
    <row r="459" s="4" customFormat="1" ht="10.2"/>
    <row r="460" s="4" customFormat="1" ht="10.2"/>
    <row r="461" s="4" customFormat="1" ht="10.2"/>
    <row r="462" s="4" customFormat="1" ht="10.2"/>
    <row r="463" s="4" customFormat="1" ht="10.2"/>
    <row r="464" s="4" customFormat="1" ht="10.2"/>
    <row r="465" s="4" customFormat="1" ht="10.2"/>
    <row r="466" s="4" customFormat="1" ht="10.2"/>
    <row r="467" s="4" customFormat="1" ht="10.2"/>
    <row r="468" s="4" customFormat="1" ht="10.2"/>
    <row r="469" s="4" customFormat="1" ht="10.2"/>
    <row r="470" s="4" customFormat="1" ht="10.2"/>
    <row r="471" s="4" customFormat="1" ht="10.2"/>
    <row r="472" s="4" customFormat="1" ht="10.2"/>
    <row r="473" s="4" customFormat="1" ht="10.2"/>
    <row r="474" s="4" customFormat="1" ht="10.2"/>
    <row r="475" s="4" customFormat="1" ht="10.2"/>
    <row r="476" s="4" customFormat="1" ht="10.2"/>
    <row r="477" s="4" customFormat="1" ht="10.2"/>
    <row r="478" s="4" customFormat="1" ht="10.2"/>
    <row r="479" s="4" customFormat="1" ht="10.2"/>
    <row r="480" s="4" customFormat="1" ht="10.2"/>
    <row r="481" s="4" customFormat="1" ht="10.2"/>
    <row r="482" s="4" customFormat="1" ht="10.2"/>
    <row r="483" s="4" customFormat="1" ht="10.2"/>
    <row r="484" s="4" customFormat="1" ht="10.2"/>
    <row r="485" s="4" customFormat="1" ht="10.2"/>
    <row r="486" s="4" customFormat="1" ht="10.2"/>
    <row r="487" s="4" customFormat="1" ht="10.2"/>
    <row r="488" s="4" customFormat="1" ht="10.2"/>
    <row r="489" s="4" customFormat="1" ht="10.2"/>
    <row r="490" s="4" customFormat="1" ht="10.2"/>
    <row r="491" s="4" customFormat="1" ht="10.2"/>
    <row r="492" s="4" customFormat="1" ht="10.2"/>
    <row r="493" s="4" customFormat="1" ht="10.2"/>
    <row r="494" s="4" customFormat="1" ht="10.2"/>
    <row r="495" s="4" customFormat="1" ht="10.2"/>
    <row r="496" s="4" customFormat="1" ht="10.2"/>
    <row r="497" s="4" customFormat="1" ht="10.2"/>
    <row r="498" s="4" customFormat="1" ht="10.2"/>
    <row r="499" s="4" customFormat="1" ht="10.2"/>
    <row r="500" s="4" customFormat="1" ht="10.2"/>
    <row r="501" s="4" customFormat="1" ht="10.2"/>
    <row r="502" s="4" customFormat="1" ht="10.2"/>
    <row r="503" s="4" customFormat="1" ht="10.2"/>
    <row r="504" s="4" customFormat="1" ht="10.2"/>
    <row r="505" s="4" customFormat="1" ht="10.2"/>
    <row r="506" s="4" customFormat="1" ht="10.2"/>
    <row r="507" s="4" customFormat="1" ht="10.2"/>
    <row r="508" s="4" customFormat="1" ht="10.2"/>
    <row r="509" s="4" customFormat="1" ht="10.2"/>
    <row r="510" s="4" customFormat="1" ht="10.2"/>
    <row r="511" s="4" customFormat="1" ht="10.2"/>
    <row r="512" s="4" customFormat="1" ht="10.2"/>
    <row r="513" s="4" customFormat="1" ht="10.2"/>
    <row r="514" s="4" customFormat="1" ht="10.2"/>
    <row r="515" s="4" customFormat="1" ht="10.2"/>
    <row r="516" s="4" customFormat="1" ht="10.2"/>
    <row r="517" s="4" customFormat="1" ht="10.2"/>
    <row r="518" s="4" customFormat="1" ht="10.2"/>
    <row r="519" s="4" customFormat="1" ht="10.2"/>
    <row r="520" s="4" customFormat="1" ht="10.2"/>
    <row r="521" s="4" customFormat="1" ht="10.2"/>
    <row r="522" s="4" customFormat="1" ht="10.2"/>
    <row r="523" s="4" customFormat="1" ht="10.2"/>
    <row r="524" s="4" customFormat="1" ht="10.2"/>
    <row r="525" s="4" customFormat="1" ht="10.2"/>
    <row r="526" s="4" customFormat="1" ht="10.2"/>
    <row r="527" s="4" customFormat="1" ht="10.2"/>
    <row r="528" s="4" customFormat="1" ht="10.2"/>
    <row r="529" s="4" customFormat="1" ht="10.2"/>
    <row r="530" s="4" customFormat="1" ht="10.2"/>
    <row r="531" s="4" customFormat="1" ht="10.2"/>
    <row r="532" s="4" customFormat="1" ht="10.2"/>
    <row r="533" s="4" customFormat="1" ht="10.2"/>
    <row r="534" s="4" customFormat="1" ht="10.2"/>
    <row r="535" s="4" customFormat="1" ht="10.2"/>
    <row r="536" s="4" customFormat="1" ht="10.2"/>
    <row r="537" s="4" customFormat="1" ht="10.2"/>
    <row r="538" s="4" customFormat="1" ht="10.2"/>
    <row r="539" s="4" customFormat="1" ht="10.2"/>
    <row r="540" s="4" customFormat="1" ht="10.2"/>
    <row r="541" s="4" customFormat="1" ht="10.2"/>
    <row r="542" s="4" customFormat="1" ht="10.2"/>
    <row r="543" s="4" customFormat="1" ht="10.2"/>
    <row r="544" s="4" customFormat="1" ht="10.2"/>
    <row r="545" s="4" customFormat="1" ht="10.2"/>
    <row r="546" s="4" customFormat="1" ht="10.2"/>
    <row r="547" s="4" customFormat="1" ht="10.2"/>
    <row r="548" s="4" customFormat="1" ht="10.2"/>
    <row r="549" s="4" customFormat="1" ht="10.2"/>
    <row r="550" s="4" customFormat="1" ht="10.2"/>
    <row r="551" s="4" customFormat="1" ht="10.2"/>
    <row r="552" s="4" customFormat="1" ht="10.2"/>
    <row r="553" s="4" customFormat="1" ht="10.2"/>
    <row r="554" s="4" customFormat="1" ht="10.2"/>
    <row r="555" s="4" customFormat="1" ht="10.2"/>
    <row r="556" s="4" customFormat="1" ht="10.2"/>
    <row r="557" s="4" customFormat="1" ht="10.2"/>
    <row r="558" s="4" customFormat="1" ht="10.2"/>
    <row r="559" s="4" customFormat="1" ht="10.2"/>
    <row r="560" s="4" customFormat="1" ht="10.2"/>
    <row r="561" s="4" customFormat="1" ht="10.2"/>
    <row r="562" s="4" customFormat="1" ht="10.2"/>
    <row r="563" s="4" customFormat="1" ht="10.2"/>
    <row r="564" s="4" customFormat="1" ht="10.2"/>
    <row r="565" s="4" customFormat="1" ht="10.2"/>
    <row r="566" s="4" customFormat="1" ht="10.2"/>
    <row r="567" s="4" customFormat="1" ht="10.2"/>
    <row r="568" s="4" customFormat="1" ht="10.2"/>
    <row r="569" s="4" customFormat="1" ht="10.2"/>
    <row r="570" s="4" customFormat="1" ht="10.2"/>
    <row r="571" s="4" customFormat="1" ht="10.2"/>
    <row r="572" s="4" customFormat="1" ht="10.2"/>
    <row r="573" s="4" customFormat="1" ht="10.2"/>
    <row r="574" s="4" customFormat="1" ht="10.2"/>
    <row r="575" s="4" customFormat="1" ht="10.2"/>
  </sheetData>
  <mergeCells count="9">
    <mergeCell ref="A3:E3"/>
    <mergeCell ref="F3:F8"/>
    <mergeCell ref="A4:C4"/>
    <mergeCell ref="D4:E4"/>
    <mergeCell ref="A5:A7"/>
    <mergeCell ref="B5:B7"/>
    <mergeCell ref="C5:C7"/>
    <mergeCell ref="D5:D7"/>
    <mergeCell ref="E5:E7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7" r:id="rId1"/>
  <headerFooter alignWithMargins="0">
    <oddFooter>&amp;C25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00102615356"/>
    <pageSetUpPr fitToPage="1"/>
  </sheetPr>
  <dimension ref="A1:H577"/>
  <sheetViews>
    <sheetView workbookViewId="0" topLeftCell="A1">
      <selection activeCell="I1" sqref="I1"/>
    </sheetView>
  </sheetViews>
  <sheetFormatPr defaultColWidth="10.8515625" defaultRowHeight="12.75"/>
  <cols>
    <col min="1" max="1" width="11.140625" style="2" customWidth="1"/>
    <col min="2" max="2" width="26.421875" style="2" customWidth="1"/>
    <col min="3" max="3" width="0.9921875" style="2" customWidth="1"/>
    <col min="4" max="5" width="13.7109375" style="2" customWidth="1"/>
    <col min="6" max="6" width="13.7109375" style="56" customWidth="1"/>
    <col min="7" max="7" width="13.7109375" style="2" customWidth="1"/>
    <col min="8" max="8" width="13.7109375" style="56" customWidth="1"/>
    <col min="9" max="16384" width="10.8515625" style="2" customWidth="1"/>
  </cols>
  <sheetData>
    <row r="1" spans="3:8" s="4" customFormat="1" ht="12.75">
      <c r="C1" s="422" t="s">
        <v>304</v>
      </c>
      <c r="D1" s="422"/>
      <c r="E1" s="422"/>
      <c r="F1" s="422"/>
      <c r="G1" s="422"/>
      <c r="H1" s="422"/>
    </row>
    <row r="2" spans="1:8" s="4" customFormat="1" ht="6" customHeight="1">
      <c r="A2" s="1"/>
      <c r="B2" s="1"/>
      <c r="C2" s="1"/>
      <c r="D2" s="1"/>
      <c r="E2" s="1"/>
      <c r="F2" s="46"/>
      <c r="G2" s="2"/>
      <c r="H2" s="56"/>
    </row>
    <row r="3" spans="1:8" s="4" customFormat="1" ht="13.95" customHeight="1">
      <c r="A3" s="409" t="s">
        <v>146</v>
      </c>
      <c r="B3" s="392" t="s">
        <v>250</v>
      </c>
      <c r="C3" s="409"/>
      <c r="D3" s="404" t="s">
        <v>156</v>
      </c>
      <c r="E3" s="404" t="s">
        <v>397</v>
      </c>
      <c r="F3" s="383" t="s">
        <v>231</v>
      </c>
      <c r="G3" s="401" t="s">
        <v>29</v>
      </c>
      <c r="H3" s="401"/>
    </row>
    <row r="4" spans="1:8" s="4" customFormat="1" ht="21.6" customHeight="1">
      <c r="A4" s="410"/>
      <c r="B4" s="393"/>
      <c r="C4" s="406"/>
      <c r="D4" s="426"/>
      <c r="E4" s="426"/>
      <c r="F4" s="384"/>
      <c r="G4" s="403"/>
      <c r="H4" s="403"/>
    </row>
    <row r="5" spans="1:8" s="4" customFormat="1" ht="11.25" customHeight="1">
      <c r="A5" s="410"/>
      <c r="B5" s="393"/>
      <c r="C5" s="406"/>
      <c r="D5" s="426"/>
      <c r="E5" s="426"/>
      <c r="F5" s="384"/>
      <c r="G5" s="409" t="s">
        <v>151</v>
      </c>
      <c r="H5" s="376" t="s">
        <v>162</v>
      </c>
    </row>
    <row r="6" spans="1:8" s="4" customFormat="1" ht="10.95" customHeight="1">
      <c r="A6" s="410"/>
      <c r="B6" s="393"/>
      <c r="C6" s="406"/>
      <c r="D6" s="426"/>
      <c r="E6" s="426"/>
      <c r="F6" s="384"/>
      <c r="G6" s="406"/>
      <c r="H6" s="378"/>
    </row>
    <row r="7" spans="1:8" s="4" customFormat="1" ht="10.95" customHeight="1">
      <c r="A7" s="410"/>
      <c r="B7" s="393"/>
      <c r="C7" s="406"/>
      <c r="D7" s="426"/>
      <c r="E7" s="426"/>
      <c r="F7" s="385"/>
      <c r="G7" s="421"/>
      <c r="H7" s="380"/>
    </row>
    <row r="8" spans="1:8" s="4" customFormat="1" ht="10.95" customHeight="1">
      <c r="A8" s="411"/>
      <c r="B8" s="394"/>
      <c r="C8" s="421"/>
      <c r="D8" s="365" t="s">
        <v>18</v>
      </c>
      <c r="E8" s="363"/>
      <c r="F8" s="38" t="s">
        <v>16</v>
      </c>
      <c r="G8" s="87" t="s">
        <v>159</v>
      </c>
      <c r="H8" s="109" t="s">
        <v>160</v>
      </c>
    </row>
    <row r="9" spans="1:8" s="4" customFormat="1" ht="13.5" customHeight="1">
      <c r="A9" s="64"/>
      <c r="B9" s="99" t="s">
        <v>95</v>
      </c>
      <c r="C9" s="112"/>
      <c r="D9" s="111"/>
      <c r="E9" s="18"/>
      <c r="F9" s="49"/>
      <c r="H9" s="39"/>
    </row>
    <row r="10" spans="1:8" s="4" customFormat="1" ht="10.2">
      <c r="A10" s="64">
        <v>471</v>
      </c>
      <c r="B10" s="100" t="s">
        <v>108</v>
      </c>
      <c r="C10" s="92"/>
      <c r="D10" s="178">
        <v>36</v>
      </c>
      <c r="E10" s="54">
        <v>147352</v>
      </c>
      <c r="F10" s="68">
        <v>99.6</v>
      </c>
      <c r="G10" s="54">
        <v>7163</v>
      </c>
      <c r="H10" s="68">
        <v>133.7</v>
      </c>
    </row>
    <row r="11" spans="1:8" s="4" customFormat="1" ht="10.2">
      <c r="A11" s="64">
        <v>472</v>
      </c>
      <c r="B11" s="100" t="s">
        <v>109</v>
      </c>
      <c r="C11" s="92"/>
      <c r="D11" s="178">
        <v>33</v>
      </c>
      <c r="E11" s="54">
        <v>103674</v>
      </c>
      <c r="F11" s="68">
        <v>98.8</v>
      </c>
      <c r="G11" s="54">
        <v>5443</v>
      </c>
      <c r="H11" s="68">
        <v>145.6</v>
      </c>
    </row>
    <row r="12" spans="1:8" s="4" customFormat="1" ht="10.2">
      <c r="A12" s="64">
        <v>473</v>
      </c>
      <c r="B12" s="100" t="s">
        <v>110</v>
      </c>
      <c r="C12" s="92"/>
      <c r="D12" s="178">
        <v>17</v>
      </c>
      <c r="E12" s="54">
        <v>86805</v>
      </c>
      <c r="F12" s="68">
        <v>99.9</v>
      </c>
      <c r="G12" s="54">
        <v>4887</v>
      </c>
      <c r="H12" s="68">
        <v>154.3</v>
      </c>
    </row>
    <row r="13" spans="1:8" s="4" customFormat="1" ht="10.2">
      <c r="A13" s="64">
        <v>474</v>
      </c>
      <c r="B13" s="100" t="s">
        <v>113</v>
      </c>
      <c r="C13" s="92"/>
      <c r="D13" s="178">
        <v>29</v>
      </c>
      <c r="E13" s="54">
        <v>116109</v>
      </c>
      <c r="F13" s="68">
        <v>99.7</v>
      </c>
      <c r="G13" s="54">
        <v>6330</v>
      </c>
      <c r="H13" s="68">
        <v>149.8</v>
      </c>
    </row>
    <row r="14" spans="1:8" s="4" customFormat="1" ht="10.2">
      <c r="A14" s="64">
        <v>475</v>
      </c>
      <c r="B14" s="100" t="s">
        <v>111</v>
      </c>
      <c r="C14" s="92"/>
      <c r="D14" s="178">
        <v>27</v>
      </c>
      <c r="E14" s="54">
        <v>95106</v>
      </c>
      <c r="F14" s="68">
        <v>99.6</v>
      </c>
      <c r="G14" s="54">
        <v>5559</v>
      </c>
      <c r="H14" s="68">
        <v>160.8</v>
      </c>
    </row>
    <row r="15" spans="1:8" s="4" customFormat="1" ht="10.2">
      <c r="A15" s="64">
        <v>476</v>
      </c>
      <c r="B15" s="100" t="s">
        <v>114</v>
      </c>
      <c r="C15" s="92"/>
      <c r="D15" s="178">
        <v>18</v>
      </c>
      <c r="E15" s="54">
        <v>66953</v>
      </c>
      <c r="F15" s="68">
        <v>99.8</v>
      </c>
      <c r="G15" s="54">
        <v>3324</v>
      </c>
      <c r="H15" s="68">
        <v>136.3</v>
      </c>
    </row>
    <row r="16" spans="1:8" s="4" customFormat="1" ht="10.2">
      <c r="A16" s="64">
        <v>477</v>
      </c>
      <c r="B16" s="100" t="s">
        <v>115</v>
      </c>
      <c r="C16" s="92"/>
      <c r="D16" s="178">
        <v>22</v>
      </c>
      <c r="E16" s="54">
        <v>71699</v>
      </c>
      <c r="F16" s="68">
        <v>97.3</v>
      </c>
      <c r="G16" s="54">
        <v>4555</v>
      </c>
      <c r="H16" s="68">
        <v>179</v>
      </c>
    </row>
    <row r="17" spans="1:8" s="4" customFormat="1" ht="10.2">
      <c r="A17" s="64">
        <v>478</v>
      </c>
      <c r="B17" s="100" t="s">
        <v>116</v>
      </c>
      <c r="C17" s="92"/>
      <c r="D17" s="178">
        <v>11</v>
      </c>
      <c r="E17" s="54">
        <v>66806</v>
      </c>
      <c r="F17" s="68">
        <v>99.7</v>
      </c>
      <c r="G17" s="54">
        <v>3577</v>
      </c>
      <c r="H17" s="68">
        <v>147.1</v>
      </c>
    </row>
    <row r="18" spans="1:8" s="4" customFormat="1" ht="10.2">
      <c r="A18" s="64">
        <v>479</v>
      </c>
      <c r="B18" s="100" t="s">
        <v>117</v>
      </c>
      <c r="C18" s="92"/>
      <c r="D18" s="178">
        <v>17</v>
      </c>
      <c r="E18" s="54">
        <v>73019</v>
      </c>
      <c r="F18" s="68">
        <v>99.7</v>
      </c>
      <c r="G18" s="54">
        <v>4268</v>
      </c>
      <c r="H18" s="68">
        <v>160.6</v>
      </c>
    </row>
    <row r="19" spans="1:8" s="4" customFormat="1" ht="13.5" customHeight="1">
      <c r="A19" s="95">
        <v>4</v>
      </c>
      <c r="B19" s="103" t="s">
        <v>206</v>
      </c>
      <c r="C19" s="113"/>
      <c r="D19" s="179">
        <v>214</v>
      </c>
      <c r="E19" s="55">
        <v>1066522</v>
      </c>
      <c r="F19" s="164">
        <v>99.5</v>
      </c>
      <c r="G19" s="55">
        <v>60542</v>
      </c>
      <c r="H19" s="164">
        <v>156.3</v>
      </c>
    </row>
    <row r="20" spans="1:8" s="4" customFormat="1" ht="6.75" customHeight="1">
      <c r="A20" s="64"/>
      <c r="B20" s="20"/>
      <c r="C20" s="24"/>
      <c r="D20" s="178"/>
      <c r="E20" s="54"/>
      <c r="F20" s="68"/>
      <c r="G20" s="54"/>
      <c r="H20" s="68"/>
    </row>
    <row r="21" spans="1:8" s="4" customFormat="1" ht="13.5" customHeight="1">
      <c r="A21" s="64"/>
      <c r="B21" s="102" t="s">
        <v>78</v>
      </c>
      <c r="C21" s="112"/>
      <c r="D21" s="178"/>
      <c r="E21" s="54"/>
      <c r="F21" s="68"/>
      <c r="G21" s="54"/>
      <c r="H21" s="68"/>
    </row>
    <row r="22" spans="1:8" s="4" customFormat="1" ht="10.2">
      <c r="A22" s="64">
        <v>561</v>
      </c>
      <c r="B22" s="100" t="s">
        <v>118</v>
      </c>
      <c r="C22" s="92"/>
      <c r="D22" s="178">
        <v>1</v>
      </c>
      <c r="E22" s="54">
        <v>41768</v>
      </c>
      <c r="F22" s="68">
        <v>99.9</v>
      </c>
      <c r="G22" s="54">
        <v>2337</v>
      </c>
      <c r="H22" s="68">
        <v>153.5</v>
      </c>
    </row>
    <row r="23" spans="1:8" s="4" customFormat="1" ht="10.2">
      <c r="A23" s="64">
        <v>562</v>
      </c>
      <c r="B23" s="100" t="s">
        <v>119</v>
      </c>
      <c r="C23" s="92"/>
      <c r="D23" s="178">
        <v>1</v>
      </c>
      <c r="E23" s="54">
        <v>112039</v>
      </c>
      <c r="F23" s="68">
        <v>100</v>
      </c>
      <c r="G23" s="54">
        <v>7155</v>
      </c>
      <c r="H23" s="68">
        <v>175</v>
      </c>
    </row>
    <row r="24" spans="1:8" s="4" customFormat="1" ht="10.2">
      <c r="A24" s="64">
        <v>563</v>
      </c>
      <c r="B24" s="100" t="s">
        <v>120</v>
      </c>
      <c r="C24" s="92"/>
      <c r="D24" s="178">
        <v>1</v>
      </c>
      <c r="E24" s="54">
        <v>128076</v>
      </c>
      <c r="F24" s="68">
        <v>100</v>
      </c>
      <c r="G24" s="54">
        <v>7108</v>
      </c>
      <c r="H24" s="68">
        <v>152.1</v>
      </c>
    </row>
    <row r="25" spans="1:8" s="4" customFormat="1" ht="10.2">
      <c r="A25" s="64">
        <v>564</v>
      </c>
      <c r="B25" s="100" t="s">
        <v>121</v>
      </c>
      <c r="C25" s="92"/>
      <c r="D25" s="178">
        <v>1</v>
      </c>
      <c r="E25" s="54">
        <v>519114</v>
      </c>
      <c r="F25" s="68">
        <v>100</v>
      </c>
      <c r="G25" s="54">
        <v>31195</v>
      </c>
      <c r="H25" s="68">
        <v>164.6</v>
      </c>
    </row>
    <row r="26" spans="1:8" s="4" customFormat="1" ht="10.2">
      <c r="A26" s="64">
        <v>565</v>
      </c>
      <c r="B26" s="100" t="s">
        <v>122</v>
      </c>
      <c r="C26" s="92"/>
      <c r="D26" s="178">
        <v>1</v>
      </c>
      <c r="E26" s="54">
        <v>40984</v>
      </c>
      <c r="F26" s="68">
        <v>100</v>
      </c>
      <c r="G26" s="54">
        <v>2151</v>
      </c>
      <c r="H26" s="68">
        <v>143.8</v>
      </c>
    </row>
    <row r="27" spans="1:8" s="4" customFormat="1" ht="13.5" customHeight="1">
      <c r="A27" s="64"/>
      <c r="B27" s="102" t="s">
        <v>95</v>
      </c>
      <c r="C27" s="112"/>
      <c r="D27" s="178"/>
      <c r="E27" s="54"/>
      <c r="F27" s="68"/>
      <c r="G27" s="54"/>
      <c r="H27" s="68"/>
    </row>
    <row r="28" spans="1:8" s="4" customFormat="1" ht="10.2">
      <c r="A28" s="64">
        <v>571</v>
      </c>
      <c r="B28" s="100" t="s">
        <v>118</v>
      </c>
      <c r="C28" s="92"/>
      <c r="D28" s="178">
        <v>58</v>
      </c>
      <c r="E28" s="54">
        <v>184293</v>
      </c>
      <c r="F28" s="68">
        <v>98.4</v>
      </c>
      <c r="G28" s="54">
        <v>9620</v>
      </c>
      <c r="H28" s="68">
        <v>145.3</v>
      </c>
    </row>
    <row r="29" spans="1:8" s="4" customFormat="1" ht="10.2">
      <c r="A29" s="64">
        <v>572</v>
      </c>
      <c r="B29" s="100" t="s">
        <v>219</v>
      </c>
      <c r="C29" s="92"/>
      <c r="D29" s="178">
        <v>25</v>
      </c>
      <c r="E29" s="54">
        <v>136780</v>
      </c>
      <c r="F29" s="68">
        <v>99.9</v>
      </c>
      <c r="G29" s="54">
        <v>7186</v>
      </c>
      <c r="H29" s="68">
        <v>144.1</v>
      </c>
    </row>
    <row r="30" spans="1:8" s="4" customFormat="1" ht="10.2">
      <c r="A30" s="64">
        <v>573</v>
      </c>
      <c r="B30" s="100" t="s">
        <v>120</v>
      </c>
      <c r="C30" s="92"/>
      <c r="D30" s="178">
        <v>14</v>
      </c>
      <c r="E30" s="54">
        <v>117644</v>
      </c>
      <c r="F30" s="68">
        <v>100</v>
      </c>
      <c r="G30" s="54">
        <v>6244</v>
      </c>
      <c r="H30" s="68">
        <v>145.5</v>
      </c>
    </row>
    <row r="31" spans="1:8" s="4" customFormat="1" ht="10.2">
      <c r="A31" s="64">
        <v>574</v>
      </c>
      <c r="B31" s="100" t="s">
        <v>139</v>
      </c>
      <c r="C31" s="92"/>
      <c r="D31" s="178">
        <v>27</v>
      </c>
      <c r="E31" s="54">
        <v>170624</v>
      </c>
      <c r="F31" s="68">
        <v>99.8</v>
      </c>
      <c r="G31" s="54">
        <v>9158</v>
      </c>
      <c r="H31" s="68">
        <v>147.3</v>
      </c>
    </row>
    <row r="32" spans="1:8" s="4" customFormat="1" ht="10.2">
      <c r="A32" s="64">
        <v>575</v>
      </c>
      <c r="B32" s="115" t="s">
        <v>232</v>
      </c>
      <c r="C32" s="92"/>
      <c r="D32" s="178">
        <v>38</v>
      </c>
      <c r="E32" s="54">
        <v>100734</v>
      </c>
      <c r="F32" s="68">
        <v>97.2</v>
      </c>
      <c r="G32" s="54">
        <v>5372</v>
      </c>
      <c r="H32" s="68">
        <v>150.3</v>
      </c>
    </row>
    <row r="33" spans="1:8" s="4" customFormat="1" ht="10.2">
      <c r="A33" s="64">
        <v>576</v>
      </c>
      <c r="B33" s="100" t="s">
        <v>140</v>
      </c>
      <c r="C33" s="92"/>
      <c r="D33" s="178">
        <v>16</v>
      </c>
      <c r="E33" s="54">
        <v>127044</v>
      </c>
      <c r="F33" s="68">
        <v>99.9</v>
      </c>
      <c r="G33" s="54">
        <v>7228</v>
      </c>
      <c r="H33" s="68">
        <v>156.1</v>
      </c>
    </row>
    <row r="34" spans="1:8" s="4" customFormat="1" ht="10.2">
      <c r="A34" s="64">
        <v>577</v>
      </c>
      <c r="B34" s="100" t="s">
        <v>220</v>
      </c>
      <c r="C34" s="92"/>
      <c r="D34" s="178">
        <v>27</v>
      </c>
      <c r="E34" s="54">
        <v>94530</v>
      </c>
      <c r="F34" s="68">
        <v>99.8</v>
      </c>
      <c r="G34" s="54">
        <v>5492</v>
      </c>
      <c r="H34" s="68">
        <v>159.5</v>
      </c>
    </row>
    <row r="35" spans="1:8" s="4" customFormat="1" ht="13.5" customHeight="1">
      <c r="A35" s="95">
        <v>5</v>
      </c>
      <c r="B35" s="103" t="s">
        <v>207</v>
      </c>
      <c r="C35" s="113"/>
      <c r="D35" s="179">
        <v>210</v>
      </c>
      <c r="E35" s="55">
        <v>1773630</v>
      </c>
      <c r="F35" s="68">
        <v>99.6</v>
      </c>
      <c r="G35" s="55">
        <v>100246</v>
      </c>
      <c r="H35" s="68">
        <v>155.4</v>
      </c>
    </row>
    <row r="36" spans="1:8" s="4" customFormat="1" ht="6.75" customHeight="1">
      <c r="A36" s="64"/>
      <c r="B36" s="20"/>
      <c r="C36" s="24"/>
      <c r="D36" s="178"/>
      <c r="E36" s="54"/>
      <c r="F36" s="68"/>
      <c r="G36" s="54"/>
      <c r="H36" s="68"/>
    </row>
    <row r="37" spans="1:8" s="4" customFormat="1" ht="10.2">
      <c r="A37" s="64"/>
      <c r="B37" s="102" t="s">
        <v>78</v>
      </c>
      <c r="C37" s="112"/>
      <c r="D37" s="178"/>
      <c r="E37" s="54"/>
      <c r="F37" s="68"/>
      <c r="G37" s="54"/>
      <c r="H37" s="68"/>
    </row>
    <row r="38" spans="1:8" s="4" customFormat="1" ht="10.2">
      <c r="A38" s="64">
        <v>661</v>
      </c>
      <c r="B38" s="100" t="s">
        <v>123</v>
      </c>
      <c r="C38" s="92"/>
      <c r="D38" s="178">
        <v>1</v>
      </c>
      <c r="E38" s="54">
        <v>70768</v>
      </c>
      <c r="F38" s="68">
        <v>100</v>
      </c>
      <c r="G38" s="54">
        <v>4219</v>
      </c>
      <c r="H38" s="68">
        <v>163.4</v>
      </c>
    </row>
    <row r="39" spans="1:8" s="4" customFormat="1" ht="10.2">
      <c r="A39" s="64">
        <v>662</v>
      </c>
      <c r="B39" s="100" t="s">
        <v>124</v>
      </c>
      <c r="C39" s="92"/>
      <c r="D39" s="178">
        <v>1</v>
      </c>
      <c r="E39" s="54">
        <v>53953</v>
      </c>
      <c r="F39" s="68">
        <v>99.9</v>
      </c>
      <c r="G39" s="54">
        <v>3861</v>
      </c>
      <c r="H39" s="68">
        <v>196.2</v>
      </c>
    </row>
    <row r="40" spans="1:8" s="4" customFormat="1" ht="10.2">
      <c r="A40" s="64">
        <v>663</v>
      </c>
      <c r="B40" s="100" t="s">
        <v>125</v>
      </c>
      <c r="C40" s="92"/>
      <c r="D40" s="178">
        <v>1</v>
      </c>
      <c r="E40" s="54">
        <v>127404</v>
      </c>
      <c r="F40" s="68">
        <v>99.9</v>
      </c>
      <c r="G40" s="54">
        <v>9087</v>
      </c>
      <c r="H40" s="68">
        <v>195.6</v>
      </c>
    </row>
    <row r="41" spans="1:8" s="4" customFormat="1" ht="13.5" customHeight="1">
      <c r="A41" s="64"/>
      <c r="B41" s="102" t="s">
        <v>95</v>
      </c>
      <c r="C41" s="112"/>
      <c r="D41" s="178"/>
      <c r="E41" s="54"/>
      <c r="F41" s="68"/>
      <c r="G41" s="54"/>
      <c r="H41" s="68"/>
    </row>
    <row r="42" spans="1:8" s="4" customFormat="1" ht="10.2">
      <c r="A42" s="64">
        <v>671</v>
      </c>
      <c r="B42" s="100" t="s">
        <v>123</v>
      </c>
      <c r="C42" s="92"/>
      <c r="D42" s="178">
        <v>32</v>
      </c>
      <c r="E42" s="54">
        <v>174249</v>
      </c>
      <c r="F42" s="68">
        <v>99.9</v>
      </c>
      <c r="G42" s="54">
        <v>8494</v>
      </c>
      <c r="H42" s="68">
        <v>133.7</v>
      </c>
    </row>
    <row r="43" spans="1:8" s="4" customFormat="1" ht="10.2">
      <c r="A43" s="64">
        <v>672</v>
      </c>
      <c r="B43" s="100" t="s">
        <v>126</v>
      </c>
      <c r="C43" s="92"/>
      <c r="D43" s="178">
        <v>26</v>
      </c>
      <c r="E43" s="54">
        <v>103162</v>
      </c>
      <c r="F43" s="68">
        <v>99.9</v>
      </c>
      <c r="G43" s="54">
        <v>5709</v>
      </c>
      <c r="H43" s="68">
        <v>151.8</v>
      </c>
    </row>
    <row r="44" spans="1:8" s="4" customFormat="1" ht="10.2">
      <c r="A44" s="64">
        <v>673</v>
      </c>
      <c r="B44" s="100" t="s">
        <v>225</v>
      </c>
      <c r="C44" s="92"/>
      <c r="D44" s="178">
        <v>37</v>
      </c>
      <c r="E44" s="54">
        <v>79630</v>
      </c>
      <c r="F44" s="68">
        <v>99.8</v>
      </c>
      <c r="G44" s="54">
        <v>4350</v>
      </c>
      <c r="H44" s="68">
        <v>149.9</v>
      </c>
    </row>
    <row r="45" spans="1:8" s="4" customFormat="1" ht="10.2">
      <c r="A45" s="64">
        <v>674</v>
      </c>
      <c r="B45" s="100" t="s">
        <v>127</v>
      </c>
      <c r="C45" s="92"/>
      <c r="D45" s="178">
        <v>26</v>
      </c>
      <c r="E45" s="54">
        <v>84552</v>
      </c>
      <c r="F45" s="68">
        <v>99.7</v>
      </c>
      <c r="G45" s="54">
        <v>4978</v>
      </c>
      <c r="H45" s="68">
        <v>161.7</v>
      </c>
    </row>
    <row r="46" spans="1:8" s="4" customFormat="1" ht="10.2">
      <c r="A46" s="64">
        <v>675</v>
      </c>
      <c r="B46" s="100" t="s">
        <v>128</v>
      </c>
      <c r="C46" s="92"/>
      <c r="D46" s="178">
        <v>31</v>
      </c>
      <c r="E46" s="54">
        <v>91074</v>
      </c>
      <c r="F46" s="68">
        <v>99.6</v>
      </c>
      <c r="G46" s="54">
        <v>6076</v>
      </c>
      <c r="H46" s="68">
        <v>183.5</v>
      </c>
    </row>
    <row r="47" spans="1:8" s="4" customFormat="1" ht="10.2">
      <c r="A47" s="64">
        <v>676</v>
      </c>
      <c r="B47" s="100" t="s">
        <v>129</v>
      </c>
      <c r="C47" s="92"/>
      <c r="D47" s="178">
        <v>32</v>
      </c>
      <c r="E47" s="54">
        <v>128695</v>
      </c>
      <c r="F47" s="68">
        <v>99.9</v>
      </c>
      <c r="G47" s="54">
        <v>6287</v>
      </c>
      <c r="H47" s="68">
        <v>134</v>
      </c>
    </row>
    <row r="48" spans="1:8" s="4" customFormat="1" ht="10.2">
      <c r="A48" s="64">
        <v>677</v>
      </c>
      <c r="B48" s="100" t="s">
        <v>224</v>
      </c>
      <c r="C48" s="92"/>
      <c r="D48" s="178">
        <v>40</v>
      </c>
      <c r="E48" s="54">
        <v>126309</v>
      </c>
      <c r="F48" s="68">
        <v>99.9</v>
      </c>
      <c r="G48" s="54">
        <v>5975</v>
      </c>
      <c r="H48" s="68">
        <v>129.8</v>
      </c>
    </row>
    <row r="49" spans="1:8" s="4" customFormat="1" ht="10.2">
      <c r="A49" s="64">
        <v>678</v>
      </c>
      <c r="B49" s="100" t="s">
        <v>124</v>
      </c>
      <c r="C49" s="92"/>
      <c r="D49" s="178">
        <v>29</v>
      </c>
      <c r="E49" s="54">
        <v>115238</v>
      </c>
      <c r="F49" s="68">
        <v>99.8</v>
      </c>
      <c r="G49" s="54">
        <v>5190</v>
      </c>
      <c r="H49" s="68">
        <v>123.6</v>
      </c>
    </row>
    <row r="50" spans="1:8" s="4" customFormat="1" ht="10.2">
      <c r="A50" s="64">
        <v>679</v>
      </c>
      <c r="B50" s="100" t="s">
        <v>125</v>
      </c>
      <c r="C50" s="92"/>
      <c r="D50" s="178">
        <v>52</v>
      </c>
      <c r="E50" s="54">
        <v>162031</v>
      </c>
      <c r="F50" s="68">
        <v>99.8</v>
      </c>
      <c r="G50" s="54">
        <v>7391</v>
      </c>
      <c r="H50" s="68">
        <v>125.2</v>
      </c>
    </row>
    <row r="51" spans="1:8" s="4" customFormat="1" ht="13.5" customHeight="1">
      <c r="A51" s="95">
        <v>6</v>
      </c>
      <c r="B51" s="103" t="s">
        <v>208</v>
      </c>
      <c r="C51" s="113"/>
      <c r="D51" s="179">
        <v>308</v>
      </c>
      <c r="E51" s="55">
        <v>1317065</v>
      </c>
      <c r="F51" s="164">
        <v>99.8</v>
      </c>
      <c r="G51" s="55">
        <v>71617</v>
      </c>
      <c r="H51" s="164">
        <v>149.2</v>
      </c>
    </row>
    <row r="52" spans="1:8" s="4" customFormat="1" ht="6.75" customHeight="1">
      <c r="A52" s="64"/>
      <c r="B52" s="20"/>
      <c r="C52" s="24"/>
      <c r="D52" s="178"/>
      <c r="E52" s="54"/>
      <c r="F52" s="68"/>
      <c r="G52" s="54"/>
      <c r="H52" s="68"/>
    </row>
    <row r="53" spans="1:8" s="4" customFormat="1" ht="13.5" customHeight="1">
      <c r="A53" s="64"/>
      <c r="B53" s="102" t="s">
        <v>78</v>
      </c>
      <c r="C53" s="112"/>
      <c r="D53" s="178"/>
      <c r="E53" s="54"/>
      <c r="F53" s="68"/>
      <c r="G53" s="54"/>
      <c r="H53" s="68"/>
    </row>
    <row r="54" spans="1:8" s="4" customFormat="1" ht="10.2">
      <c r="A54" s="64">
        <v>761</v>
      </c>
      <c r="B54" s="100" t="s">
        <v>130</v>
      </c>
      <c r="C54" s="92"/>
      <c r="D54" s="178">
        <v>1</v>
      </c>
      <c r="E54" s="54">
        <v>295511</v>
      </c>
      <c r="F54" s="68">
        <v>99.9</v>
      </c>
      <c r="G54" s="54">
        <v>15617</v>
      </c>
      <c r="H54" s="68">
        <v>144.9</v>
      </c>
    </row>
    <row r="55" spans="1:8" s="4" customFormat="1" ht="10.2">
      <c r="A55" s="64">
        <v>762</v>
      </c>
      <c r="B55" s="100" t="s">
        <v>131</v>
      </c>
      <c r="C55" s="92"/>
      <c r="D55" s="178">
        <v>1</v>
      </c>
      <c r="E55" s="54">
        <v>44015</v>
      </c>
      <c r="F55" s="68">
        <v>99.9</v>
      </c>
      <c r="G55" s="54">
        <v>2311</v>
      </c>
      <c r="H55" s="68">
        <v>144</v>
      </c>
    </row>
    <row r="56" spans="1:8" s="4" customFormat="1" ht="10.2">
      <c r="A56" s="64">
        <v>763</v>
      </c>
      <c r="B56" s="100" t="s">
        <v>132</v>
      </c>
      <c r="C56" s="92"/>
      <c r="D56" s="178">
        <v>1</v>
      </c>
      <c r="E56" s="54">
        <v>68635</v>
      </c>
      <c r="F56" s="68">
        <v>99.2</v>
      </c>
      <c r="G56" s="54">
        <v>4815</v>
      </c>
      <c r="H56" s="68">
        <v>193.7</v>
      </c>
    </row>
    <row r="57" spans="1:8" s="4" customFormat="1" ht="10.2">
      <c r="A57" s="64">
        <v>764</v>
      </c>
      <c r="B57" s="100" t="s">
        <v>133</v>
      </c>
      <c r="C57" s="92"/>
      <c r="D57" s="178">
        <v>1</v>
      </c>
      <c r="E57" s="54">
        <v>43929</v>
      </c>
      <c r="F57" s="68">
        <v>99.7</v>
      </c>
      <c r="G57" s="54">
        <v>2670</v>
      </c>
      <c r="H57" s="68">
        <v>167</v>
      </c>
    </row>
    <row r="58" spans="1:8" s="4" customFormat="1" ht="13.5" customHeight="1">
      <c r="A58" s="64"/>
      <c r="B58" s="102" t="s">
        <v>95</v>
      </c>
      <c r="C58" s="112"/>
      <c r="D58" s="178"/>
      <c r="E58" s="54"/>
      <c r="F58" s="68"/>
      <c r="G58" s="54"/>
      <c r="H58" s="68"/>
    </row>
    <row r="59" spans="1:8" s="4" customFormat="1" ht="10.2">
      <c r="A59" s="64">
        <v>771</v>
      </c>
      <c r="B59" s="100" t="s">
        <v>221</v>
      </c>
      <c r="C59" s="92"/>
      <c r="D59" s="178">
        <v>24</v>
      </c>
      <c r="E59" s="54">
        <v>133998</v>
      </c>
      <c r="F59" s="68">
        <v>99.9</v>
      </c>
      <c r="G59" s="54">
        <v>7702</v>
      </c>
      <c r="H59" s="68">
        <v>157.6</v>
      </c>
    </row>
    <row r="60" spans="1:8" s="4" customFormat="1" ht="10.2">
      <c r="A60" s="64">
        <v>772</v>
      </c>
      <c r="B60" s="100" t="s">
        <v>130</v>
      </c>
      <c r="C60" s="92"/>
      <c r="D60" s="178">
        <v>46</v>
      </c>
      <c r="E60" s="54">
        <v>252482</v>
      </c>
      <c r="F60" s="68">
        <v>99.9</v>
      </c>
      <c r="G60" s="54">
        <v>13815</v>
      </c>
      <c r="H60" s="68">
        <v>150.1</v>
      </c>
    </row>
    <row r="61" spans="1:8" s="4" customFormat="1" ht="10.2">
      <c r="A61" s="64">
        <v>773</v>
      </c>
      <c r="B61" s="100" t="s">
        <v>229</v>
      </c>
      <c r="C61" s="92"/>
      <c r="D61" s="178">
        <v>27</v>
      </c>
      <c r="E61" s="54">
        <v>96387</v>
      </c>
      <c r="F61" s="68">
        <v>99.7</v>
      </c>
      <c r="G61" s="54">
        <v>5167</v>
      </c>
      <c r="H61" s="68">
        <v>147.3</v>
      </c>
    </row>
    <row r="62" spans="1:8" s="4" customFormat="1" ht="10.2">
      <c r="A62" s="64">
        <v>774</v>
      </c>
      <c r="B62" s="100" t="s">
        <v>134</v>
      </c>
      <c r="C62" s="92"/>
      <c r="D62" s="178">
        <v>34</v>
      </c>
      <c r="E62" s="54">
        <v>126678</v>
      </c>
      <c r="F62" s="68">
        <v>99.9</v>
      </c>
      <c r="G62" s="54">
        <v>7951</v>
      </c>
      <c r="H62" s="68">
        <v>172.2</v>
      </c>
    </row>
    <row r="63" spans="1:8" s="4" customFormat="1" ht="10.2">
      <c r="A63" s="64">
        <v>775</v>
      </c>
      <c r="B63" s="100" t="s">
        <v>223</v>
      </c>
      <c r="C63" s="92"/>
      <c r="D63" s="178">
        <v>17</v>
      </c>
      <c r="E63" s="54">
        <v>174722</v>
      </c>
      <c r="F63" s="68">
        <v>99.7</v>
      </c>
      <c r="G63" s="54">
        <v>5687</v>
      </c>
      <c r="H63" s="68">
        <v>134.7</v>
      </c>
    </row>
    <row r="64" spans="1:8" s="4" customFormat="1" ht="10.2">
      <c r="A64" s="64">
        <v>776</v>
      </c>
      <c r="B64" s="100" t="s">
        <v>135</v>
      </c>
      <c r="C64" s="92"/>
      <c r="D64" s="178">
        <v>19</v>
      </c>
      <c r="E64" s="54">
        <v>81989</v>
      </c>
      <c r="F64" s="68">
        <v>99</v>
      </c>
      <c r="G64" s="54">
        <v>5466</v>
      </c>
      <c r="H64" s="68">
        <v>184.5</v>
      </c>
    </row>
    <row r="65" spans="1:8" s="4" customFormat="1" ht="10.2">
      <c r="A65" s="64">
        <v>777</v>
      </c>
      <c r="B65" s="100" t="s">
        <v>136</v>
      </c>
      <c r="C65" s="92"/>
      <c r="D65" s="178">
        <v>45</v>
      </c>
      <c r="E65" s="54">
        <v>140983</v>
      </c>
      <c r="F65" s="68">
        <v>98.1</v>
      </c>
      <c r="G65" s="54">
        <v>10961</v>
      </c>
      <c r="H65" s="68">
        <v>217.1</v>
      </c>
    </row>
    <row r="66" spans="1:8" s="4" customFormat="1" ht="10.2">
      <c r="A66" s="64">
        <v>778</v>
      </c>
      <c r="B66" s="100" t="s">
        <v>137</v>
      </c>
      <c r="C66" s="92"/>
      <c r="D66" s="178">
        <v>52</v>
      </c>
      <c r="E66" s="54">
        <v>144872</v>
      </c>
      <c r="F66" s="68">
        <v>99</v>
      </c>
      <c r="G66" s="54">
        <v>10401</v>
      </c>
      <c r="H66" s="68">
        <v>198.8</v>
      </c>
    </row>
    <row r="67" spans="1:8" s="4" customFormat="1" ht="10.2">
      <c r="A67" s="64">
        <v>779</v>
      </c>
      <c r="B67" s="100" t="s">
        <v>222</v>
      </c>
      <c r="C67" s="92"/>
      <c r="D67" s="178">
        <v>44</v>
      </c>
      <c r="E67" s="54">
        <v>134360</v>
      </c>
      <c r="F67" s="68">
        <v>99.9</v>
      </c>
      <c r="G67" s="54">
        <v>9451</v>
      </c>
      <c r="H67" s="68">
        <v>193</v>
      </c>
    </row>
    <row r="68" spans="1:8" s="4" customFormat="1" ht="10.2">
      <c r="A68" s="64">
        <v>780</v>
      </c>
      <c r="B68" s="100" t="s">
        <v>138</v>
      </c>
      <c r="C68" s="92"/>
      <c r="D68" s="178">
        <v>28</v>
      </c>
      <c r="E68" s="54">
        <v>155697</v>
      </c>
      <c r="F68" s="68">
        <v>95.4</v>
      </c>
      <c r="G68" s="54">
        <v>11087</v>
      </c>
      <c r="H68" s="68">
        <v>204.6</v>
      </c>
    </row>
    <row r="69" spans="1:8" s="4" customFormat="1" ht="13.5" customHeight="1">
      <c r="A69" s="95">
        <v>7</v>
      </c>
      <c r="B69" s="103" t="s">
        <v>209</v>
      </c>
      <c r="C69" s="113"/>
      <c r="D69" s="179">
        <v>340</v>
      </c>
      <c r="E69" s="55">
        <v>1894258</v>
      </c>
      <c r="F69" s="164">
        <v>99.2</v>
      </c>
      <c r="G69" s="55">
        <v>113101</v>
      </c>
      <c r="H69" s="164">
        <v>170.2</v>
      </c>
    </row>
    <row r="70" spans="1:8" s="4" customFormat="1" ht="13.5" customHeight="1">
      <c r="A70" s="95"/>
      <c r="B70" s="62" t="s">
        <v>197</v>
      </c>
      <c r="C70" s="17"/>
      <c r="D70" s="182">
        <v>2056</v>
      </c>
      <c r="E70" s="172">
        <v>13097202</v>
      </c>
      <c r="F70" s="164">
        <v>99.3</v>
      </c>
      <c r="G70" s="172">
        <v>772768</v>
      </c>
      <c r="H70" s="164">
        <v>163.5</v>
      </c>
    </row>
    <row r="71" spans="1:8" s="4" customFormat="1" ht="24" customHeight="1">
      <c r="A71" s="5" t="s">
        <v>63</v>
      </c>
      <c r="F71" s="39"/>
      <c r="H71" s="39"/>
    </row>
    <row r="72" spans="1:8" s="4" customFormat="1" ht="11.4">
      <c r="A72" s="12" t="s">
        <v>1</v>
      </c>
      <c r="F72" s="39"/>
      <c r="H72" s="39"/>
    </row>
    <row r="73" spans="1:8" s="4" customFormat="1" ht="11.4">
      <c r="A73" s="12" t="s">
        <v>2</v>
      </c>
      <c r="F73" s="39"/>
      <c r="H73" s="39"/>
    </row>
    <row r="74" spans="6:8" s="4" customFormat="1" ht="10.2">
      <c r="F74" s="39"/>
      <c r="H74" s="39"/>
    </row>
    <row r="75" spans="6:8" s="4" customFormat="1" ht="10.2">
      <c r="F75" s="39"/>
      <c r="H75" s="39"/>
    </row>
    <row r="76" spans="6:8" s="4" customFormat="1" ht="10.2">
      <c r="F76" s="39"/>
      <c r="H76" s="39"/>
    </row>
    <row r="77" spans="6:8" s="4" customFormat="1" ht="10.2">
      <c r="F77" s="39"/>
      <c r="H77" s="39"/>
    </row>
    <row r="78" spans="6:8" s="4" customFormat="1" ht="10.2">
      <c r="F78" s="39"/>
      <c r="H78" s="39"/>
    </row>
    <row r="79" spans="6:8" s="4" customFormat="1" ht="10.2">
      <c r="F79" s="39"/>
      <c r="H79" s="39"/>
    </row>
    <row r="80" spans="6:8" s="4" customFormat="1" ht="10.2">
      <c r="F80" s="39"/>
      <c r="H80" s="39"/>
    </row>
    <row r="81" spans="6:8" s="4" customFormat="1" ht="10.2">
      <c r="F81" s="39"/>
      <c r="H81" s="39"/>
    </row>
    <row r="82" spans="6:8" s="4" customFormat="1" ht="10.2">
      <c r="F82" s="39"/>
      <c r="H82" s="39"/>
    </row>
    <row r="83" spans="6:8" s="4" customFormat="1" ht="10.2">
      <c r="F83" s="39"/>
      <c r="H83" s="39"/>
    </row>
    <row r="84" spans="6:8" s="4" customFormat="1" ht="10.2">
      <c r="F84" s="39"/>
      <c r="H84" s="39"/>
    </row>
    <row r="85" spans="6:8" s="4" customFormat="1" ht="10.2">
      <c r="F85" s="39"/>
      <c r="H85" s="39"/>
    </row>
    <row r="86" spans="6:8" s="4" customFormat="1" ht="10.2">
      <c r="F86" s="39"/>
      <c r="H86" s="39"/>
    </row>
    <row r="87" spans="6:8" s="4" customFormat="1" ht="10.2">
      <c r="F87" s="39"/>
      <c r="H87" s="39"/>
    </row>
    <row r="88" spans="6:8" s="4" customFormat="1" ht="10.2">
      <c r="F88" s="39"/>
      <c r="H88" s="39"/>
    </row>
    <row r="89" spans="6:8" s="4" customFormat="1" ht="10.2">
      <c r="F89" s="39"/>
      <c r="H89" s="39"/>
    </row>
    <row r="90" spans="6:8" s="4" customFormat="1" ht="10.2">
      <c r="F90" s="39"/>
      <c r="H90" s="39"/>
    </row>
    <row r="91" spans="6:8" s="4" customFormat="1" ht="10.2">
      <c r="F91" s="39"/>
      <c r="H91" s="39"/>
    </row>
    <row r="92" spans="6:8" s="4" customFormat="1" ht="10.2">
      <c r="F92" s="39"/>
      <c r="H92" s="39"/>
    </row>
    <row r="93" spans="6:8" s="4" customFormat="1" ht="10.2">
      <c r="F93" s="39"/>
      <c r="H93" s="39"/>
    </row>
    <row r="94" spans="6:8" s="4" customFormat="1" ht="10.2">
      <c r="F94" s="39"/>
      <c r="H94" s="39"/>
    </row>
    <row r="95" spans="6:8" s="4" customFormat="1" ht="10.2">
      <c r="F95" s="39"/>
      <c r="H95" s="39"/>
    </row>
    <row r="96" spans="6:8" s="4" customFormat="1" ht="10.2">
      <c r="F96" s="39"/>
      <c r="H96" s="39"/>
    </row>
    <row r="97" spans="6:8" s="4" customFormat="1" ht="10.2">
      <c r="F97" s="39"/>
      <c r="H97" s="39"/>
    </row>
    <row r="98" spans="6:8" s="4" customFormat="1" ht="10.2">
      <c r="F98" s="39"/>
      <c r="H98" s="39"/>
    </row>
    <row r="99" spans="6:8" s="4" customFormat="1" ht="10.2">
      <c r="F99" s="39"/>
      <c r="H99" s="39"/>
    </row>
    <row r="100" spans="6:8" s="4" customFormat="1" ht="10.2">
      <c r="F100" s="39"/>
      <c r="H100" s="39"/>
    </row>
    <row r="101" spans="6:8" s="4" customFormat="1" ht="10.2">
      <c r="F101" s="39"/>
      <c r="H101" s="39"/>
    </row>
    <row r="102" spans="6:8" s="4" customFormat="1" ht="10.2">
      <c r="F102" s="39"/>
      <c r="H102" s="39"/>
    </row>
    <row r="103" spans="6:8" s="4" customFormat="1" ht="10.2">
      <c r="F103" s="39"/>
      <c r="H103" s="39"/>
    </row>
    <row r="104" spans="6:8" s="4" customFormat="1" ht="10.2">
      <c r="F104" s="39"/>
      <c r="H104" s="39"/>
    </row>
    <row r="105" spans="6:8" s="4" customFormat="1" ht="10.2">
      <c r="F105" s="39"/>
      <c r="H105" s="39"/>
    </row>
    <row r="106" spans="6:8" s="4" customFormat="1" ht="10.2">
      <c r="F106" s="39"/>
      <c r="H106" s="39"/>
    </row>
    <row r="107" spans="6:8" s="4" customFormat="1" ht="10.2">
      <c r="F107" s="39"/>
      <c r="H107" s="39"/>
    </row>
    <row r="108" spans="6:8" s="4" customFormat="1" ht="10.2">
      <c r="F108" s="39"/>
      <c r="H108" s="39"/>
    </row>
    <row r="109" spans="6:8" s="4" customFormat="1" ht="10.2">
      <c r="F109" s="39"/>
      <c r="H109" s="39"/>
    </row>
    <row r="110" spans="6:8" s="4" customFormat="1" ht="10.2">
      <c r="F110" s="39"/>
      <c r="H110" s="39"/>
    </row>
    <row r="111" spans="6:8" s="4" customFormat="1" ht="10.2">
      <c r="F111" s="39"/>
      <c r="H111" s="39"/>
    </row>
    <row r="112" spans="6:8" s="4" customFormat="1" ht="10.2">
      <c r="F112" s="39"/>
      <c r="H112" s="39"/>
    </row>
    <row r="113" spans="6:8" s="4" customFormat="1" ht="10.2">
      <c r="F113" s="39"/>
      <c r="H113" s="39"/>
    </row>
    <row r="114" spans="6:8" s="4" customFormat="1" ht="10.2">
      <c r="F114" s="39"/>
      <c r="H114" s="39"/>
    </row>
    <row r="115" spans="6:8" s="4" customFormat="1" ht="10.2">
      <c r="F115" s="39"/>
      <c r="H115" s="39"/>
    </row>
    <row r="116" spans="6:8" s="4" customFormat="1" ht="10.2">
      <c r="F116" s="39"/>
      <c r="H116" s="39"/>
    </row>
    <row r="117" spans="6:8" s="4" customFormat="1" ht="10.2">
      <c r="F117" s="39"/>
      <c r="H117" s="39"/>
    </row>
    <row r="118" spans="6:8" s="4" customFormat="1" ht="10.2">
      <c r="F118" s="39"/>
      <c r="H118" s="39"/>
    </row>
    <row r="119" spans="6:8" s="4" customFormat="1" ht="10.2">
      <c r="F119" s="39"/>
      <c r="H119" s="39"/>
    </row>
    <row r="120" spans="6:8" s="4" customFormat="1" ht="10.2">
      <c r="F120" s="39"/>
      <c r="H120" s="39"/>
    </row>
    <row r="121" spans="6:8" s="4" customFormat="1" ht="10.2">
      <c r="F121" s="39"/>
      <c r="H121" s="39"/>
    </row>
    <row r="122" spans="6:8" s="4" customFormat="1" ht="10.2">
      <c r="F122" s="39"/>
      <c r="H122" s="39"/>
    </row>
    <row r="123" spans="6:8" s="4" customFormat="1" ht="10.2">
      <c r="F123" s="39"/>
      <c r="H123" s="39"/>
    </row>
    <row r="124" spans="6:8" s="4" customFormat="1" ht="10.2">
      <c r="F124" s="39"/>
      <c r="H124" s="39"/>
    </row>
    <row r="125" spans="6:8" s="4" customFormat="1" ht="10.2">
      <c r="F125" s="39"/>
      <c r="H125" s="39"/>
    </row>
    <row r="126" spans="6:8" s="4" customFormat="1" ht="10.2">
      <c r="F126" s="39"/>
      <c r="H126" s="39"/>
    </row>
    <row r="127" spans="6:8" s="4" customFormat="1" ht="10.2">
      <c r="F127" s="39"/>
      <c r="H127" s="39"/>
    </row>
    <row r="128" spans="6:8" s="4" customFormat="1" ht="10.2">
      <c r="F128" s="39"/>
      <c r="H128" s="39"/>
    </row>
    <row r="129" spans="6:8" s="4" customFormat="1" ht="10.2">
      <c r="F129" s="39"/>
      <c r="H129" s="39"/>
    </row>
    <row r="130" spans="6:8" s="4" customFormat="1" ht="10.2">
      <c r="F130" s="39"/>
      <c r="H130" s="39"/>
    </row>
    <row r="131" spans="6:8" s="4" customFormat="1" ht="10.2">
      <c r="F131" s="39"/>
      <c r="H131" s="39"/>
    </row>
    <row r="132" spans="6:8" s="4" customFormat="1" ht="10.2">
      <c r="F132" s="39"/>
      <c r="H132" s="39"/>
    </row>
    <row r="133" spans="6:8" s="4" customFormat="1" ht="10.2">
      <c r="F133" s="39"/>
      <c r="H133" s="39"/>
    </row>
    <row r="134" spans="6:8" s="4" customFormat="1" ht="10.2">
      <c r="F134" s="39"/>
      <c r="H134" s="39"/>
    </row>
    <row r="135" spans="6:8" s="4" customFormat="1" ht="10.2">
      <c r="F135" s="39"/>
      <c r="H135" s="39"/>
    </row>
    <row r="136" spans="6:8" s="4" customFormat="1" ht="10.2">
      <c r="F136" s="39"/>
      <c r="H136" s="39"/>
    </row>
    <row r="137" spans="6:8" s="4" customFormat="1" ht="10.2">
      <c r="F137" s="39"/>
      <c r="H137" s="39"/>
    </row>
    <row r="138" spans="6:8" s="4" customFormat="1" ht="10.2">
      <c r="F138" s="39"/>
      <c r="H138" s="39"/>
    </row>
    <row r="139" spans="6:8" s="4" customFormat="1" ht="10.2">
      <c r="F139" s="39"/>
      <c r="H139" s="39"/>
    </row>
    <row r="140" spans="6:8" s="4" customFormat="1" ht="10.2">
      <c r="F140" s="39"/>
      <c r="H140" s="39"/>
    </row>
    <row r="141" spans="6:8" s="4" customFormat="1" ht="10.2">
      <c r="F141" s="39"/>
      <c r="H141" s="39"/>
    </row>
    <row r="142" spans="6:8" s="4" customFormat="1" ht="10.2">
      <c r="F142" s="39"/>
      <c r="H142" s="39"/>
    </row>
    <row r="143" spans="6:8" s="4" customFormat="1" ht="10.2">
      <c r="F143" s="39"/>
      <c r="H143" s="39"/>
    </row>
    <row r="144" spans="6:8" s="4" customFormat="1" ht="10.2">
      <c r="F144" s="39"/>
      <c r="H144" s="39"/>
    </row>
    <row r="145" spans="6:8" s="4" customFormat="1" ht="10.2">
      <c r="F145" s="39"/>
      <c r="H145" s="39"/>
    </row>
    <row r="146" spans="6:8" s="4" customFormat="1" ht="10.2">
      <c r="F146" s="39"/>
      <c r="H146" s="39"/>
    </row>
    <row r="147" spans="6:8" s="4" customFormat="1" ht="10.2">
      <c r="F147" s="39"/>
      <c r="H147" s="39"/>
    </row>
    <row r="148" spans="6:8" s="4" customFormat="1" ht="10.2">
      <c r="F148" s="39"/>
      <c r="H148" s="39"/>
    </row>
    <row r="149" spans="6:8" s="4" customFormat="1" ht="10.2">
      <c r="F149" s="39"/>
      <c r="H149" s="39"/>
    </row>
    <row r="150" spans="6:8" s="4" customFormat="1" ht="10.2">
      <c r="F150" s="39"/>
      <c r="H150" s="39"/>
    </row>
    <row r="151" spans="6:8" s="4" customFormat="1" ht="10.2">
      <c r="F151" s="39"/>
      <c r="H151" s="39"/>
    </row>
    <row r="152" spans="6:8" s="4" customFormat="1" ht="10.2">
      <c r="F152" s="39"/>
      <c r="H152" s="39"/>
    </row>
    <row r="153" spans="6:8" s="4" customFormat="1" ht="10.2">
      <c r="F153" s="39"/>
      <c r="H153" s="39"/>
    </row>
    <row r="154" spans="6:8" s="4" customFormat="1" ht="10.2">
      <c r="F154" s="39"/>
      <c r="H154" s="39"/>
    </row>
    <row r="155" spans="6:8" s="4" customFormat="1" ht="10.2">
      <c r="F155" s="39"/>
      <c r="H155" s="39"/>
    </row>
    <row r="156" spans="6:8" s="4" customFormat="1" ht="10.2">
      <c r="F156" s="39"/>
      <c r="H156" s="39"/>
    </row>
    <row r="157" spans="6:8" s="4" customFormat="1" ht="10.2">
      <c r="F157" s="39"/>
      <c r="H157" s="39"/>
    </row>
    <row r="158" spans="6:8" s="4" customFormat="1" ht="10.2">
      <c r="F158" s="39"/>
      <c r="H158" s="39"/>
    </row>
    <row r="159" spans="6:8" s="4" customFormat="1" ht="10.2">
      <c r="F159" s="39"/>
      <c r="H159" s="39"/>
    </row>
    <row r="160" spans="6:8" s="4" customFormat="1" ht="10.2">
      <c r="F160" s="39"/>
      <c r="H160" s="39"/>
    </row>
    <row r="161" spans="6:8" s="4" customFormat="1" ht="10.2">
      <c r="F161" s="39"/>
      <c r="H161" s="39"/>
    </row>
    <row r="162" spans="6:8" s="4" customFormat="1" ht="10.2">
      <c r="F162" s="39"/>
      <c r="H162" s="39"/>
    </row>
    <row r="163" spans="6:8" s="4" customFormat="1" ht="10.2">
      <c r="F163" s="39"/>
      <c r="H163" s="39"/>
    </row>
    <row r="164" spans="6:8" s="4" customFormat="1" ht="10.2">
      <c r="F164" s="39"/>
      <c r="H164" s="39"/>
    </row>
    <row r="165" spans="6:8" s="4" customFormat="1" ht="10.2">
      <c r="F165" s="39"/>
      <c r="H165" s="39"/>
    </row>
    <row r="166" spans="6:8" s="4" customFormat="1" ht="10.2">
      <c r="F166" s="39"/>
      <c r="H166" s="39"/>
    </row>
    <row r="167" spans="6:8" s="4" customFormat="1" ht="10.2">
      <c r="F167" s="39"/>
      <c r="H167" s="39"/>
    </row>
    <row r="168" spans="6:8" s="4" customFormat="1" ht="10.2">
      <c r="F168" s="39"/>
      <c r="H168" s="39"/>
    </row>
    <row r="169" spans="6:8" s="4" customFormat="1" ht="10.2">
      <c r="F169" s="39"/>
      <c r="H169" s="39"/>
    </row>
    <row r="170" spans="6:8" s="4" customFormat="1" ht="10.2">
      <c r="F170" s="39"/>
      <c r="H170" s="39"/>
    </row>
    <row r="171" spans="6:8" s="4" customFormat="1" ht="10.2">
      <c r="F171" s="39"/>
      <c r="H171" s="39"/>
    </row>
    <row r="172" spans="6:8" s="4" customFormat="1" ht="10.2">
      <c r="F172" s="39"/>
      <c r="H172" s="39"/>
    </row>
    <row r="173" spans="6:8" s="4" customFormat="1" ht="10.2">
      <c r="F173" s="39"/>
      <c r="H173" s="39"/>
    </row>
    <row r="174" spans="6:8" s="4" customFormat="1" ht="10.2">
      <c r="F174" s="39"/>
      <c r="H174" s="39"/>
    </row>
    <row r="175" spans="6:8" s="4" customFormat="1" ht="10.2">
      <c r="F175" s="39"/>
      <c r="H175" s="39"/>
    </row>
    <row r="176" spans="6:8" s="4" customFormat="1" ht="10.2">
      <c r="F176" s="39"/>
      <c r="H176" s="39"/>
    </row>
    <row r="177" spans="6:8" s="4" customFormat="1" ht="10.2">
      <c r="F177" s="39"/>
      <c r="H177" s="39"/>
    </row>
    <row r="178" spans="6:8" s="4" customFormat="1" ht="10.2">
      <c r="F178" s="39"/>
      <c r="H178" s="39"/>
    </row>
    <row r="179" spans="6:8" s="4" customFormat="1" ht="10.2">
      <c r="F179" s="39"/>
      <c r="H179" s="39"/>
    </row>
    <row r="180" spans="6:8" s="4" customFormat="1" ht="10.2">
      <c r="F180" s="39"/>
      <c r="H180" s="39"/>
    </row>
    <row r="181" spans="6:8" s="4" customFormat="1" ht="10.2">
      <c r="F181" s="39"/>
      <c r="H181" s="39"/>
    </row>
    <row r="182" spans="6:8" s="4" customFormat="1" ht="10.2">
      <c r="F182" s="39"/>
      <c r="H182" s="39"/>
    </row>
    <row r="183" spans="6:8" s="4" customFormat="1" ht="10.2">
      <c r="F183" s="39"/>
      <c r="H183" s="39"/>
    </row>
    <row r="184" spans="6:8" s="4" customFormat="1" ht="10.2">
      <c r="F184" s="39"/>
      <c r="H184" s="39"/>
    </row>
    <row r="185" spans="6:8" s="4" customFormat="1" ht="10.2">
      <c r="F185" s="39"/>
      <c r="H185" s="39"/>
    </row>
    <row r="186" spans="6:8" s="4" customFormat="1" ht="10.2">
      <c r="F186" s="39"/>
      <c r="H186" s="39"/>
    </row>
    <row r="187" spans="6:8" s="4" customFormat="1" ht="10.2">
      <c r="F187" s="39"/>
      <c r="H187" s="39"/>
    </row>
    <row r="188" spans="6:8" s="4" customFormat="1" ht="10.2">
      <c r="F188" s="39"/>
      <c r="H188" s="39"/>
    </row>
    <row r="189" spans="6:8" s="4" customFormat="1" ht="10.2">
      <c r="F189" s="39"/>
      <c r="H189" s="39"/>
    </row>
    <row r="190" spans="6:8" s="4" customFormat="1" ht="10.2">
      <c r="F190" s="39"/>
      <c r="H190" s="39"/>
    </row>
    <row r="191" spans="6:8" s="4" customFormat="1" ht="10.2">
      <c r="F191" s="39"/>
      <c r="H191" s="39"/>
    </row>
    <row r="192" spans="6:8" s="4" customFormat="1" ht="10.2">
      <c r="F192" s="39"/>
      <c r="H192" s="39"/>
    </row>
    <row r="193" spans="6:8" s="4" customFormat="1" ht="10.2">
      <c r="F193" s="39"/>
      <c r="H193" s="39"/>
    </row>
    <row r="194" spans="6:8" s="4" customFormat="1" ht="10.2">
      <c r="F194" s="39"/>
      <c r="H194" s="39"/>
    </row>
    <row r="195" spans="6:8" s="4" customFormat="1" ht="10.2">
      <c r="F195" s="39"/>
      <c r="H195" s="39"/>
    </row>
    <row r="196" spans="6:8" s="4" customFormat="1" ht="10.2">
      <c r="F196" s="39"/>
      <c r="H196" s="39"/>
    </row>
    <row r="197" spans="6:8" s="4" customFormat="1" ht="10.2">
      <c r="F197" s="39"/>
      <c r="H197" s="39"/>
    </row>
    <row r="198" spans="6:8" s="4" customFormat="1" ht="10.2">
      <c r="F198" s="39"/>
      <c r="H198" s="39"/>
    </row>
    <row r="199" spans="6:8" s="4" customFormat="1" ht="10.2">
      <c r="F199" s="39"/>
      <c r="H199" s="39"/>
    </row>
    <row r="200" spans="6:8" s="4" customFormat="1" ht="10.2">
      <c r="F200" s="39"/>
      <c r="H200" s="39"/>
    </row>
    <row r="201" spans="6:8" s="4" customFormat="1" ht="10.2">
      <c r="F201" s="39"/>
      <c r="H201" s="39"/>
    </row>
    <row r="202" spans="6:8" s="4" customFormat="1" ht="10.2">
      <c r="F202" s="39"/>
      <c r="H202" s="39"/>
    </row>
    <row r="203" spans="6:8" s="4" customFormat="1" ht="10.2">
      <c r="F203" s="39"/>
      <c r="H203" s="39"/>
    </row>
    <row r="204" spans="6:8" s="4" customFormat="1" ht="10.2">
      <c r="F204" s="39"/>
      <c r="H204" s="39"/>
    </row>
    <row r="205" spans="6:8" s="4" customFormat="1" ht="10.2">
      <c r="F205" s="39"/>
      <c r="H205" s="39"/>
    </row>
    <row r="206" spans="6:8" s="4" customFormat="1" ht="10.2">
      <c r="F206" s="39"/>
      <c r="H206" s="39"/>
    </row>
    <row r="207" spans="6:8" s="4" customFormat="1" ht="10.2">
      <c r="F207" s="39"/>
      <c r="H207" s="39"/>
    </row>
    <row r="208" spans="6:8" s="4" customFormat="1" ht="10.2">
      <c r="F208" s="39"/>
      <c r="H208" s="39"/>
    </row>
    <row r="209" spans="6:8" s="4" customFormat="1" ht="10.2">
      <c r="F209" s="39"/>
      <c r="H209" s="39"/>
    </row>
    <row r="210" spans="6:8" s="4" customFormat="1" ht="10.2">
      <c r="F210" s="39"/>
      <c r="H210" s="39"/>
    </row>
    <row r="211" spans="6:8" s="4" customFormat="1" ht="10.2">
      <c r="F211" s="39"/>
      <c r="H211" s="39"/>
    </row>
    <row r="212" spans="6:8" s="4" customFormat="1" ht="10.2">
      <c r="F212" s="39"/>
      <c r="H212" s="39"/>
    </row>
    <row r="213" spans="6:8" s="4" customFormat="1" ht="10.2">
      <c r="F213" s="39"/>
      <c r="H213" s="39"/>
    </row>
    <row r="214" spans="6:8" s="4" customFormat="1" ht="10.2">
      <c r="F214" s="39"/>
      <c r="H214" s="39"/>
    </row>
    <row r="215" spans="6:8" s="4" customFormat="1" ht="10.2">
      <c r="F215" s="39"/>
      <c r="H215" s="39"/>
    </row>
    <row r="216" spans="6:8" s="4" customFormat="1" ht="10.2">
      <c r="F216" s="39"/>
      <c r="H216" s="39"/>
    </row>
    <row r="217" spans="6:8" s="4" customFormat="1" ht="10.2">
      <c r="F217" s="39"/>
      <c r="H217" s="39"/>
    </row>
    <row r="218" spans="6:8" s="4" customFormat="1" ht="10.2">
      <c r="F218" s="39"/>
      <c r="H218" s="39"/>
    </row>
    <row r="219" spans="6:8" s="4" customFormat="1" ht="10.2">
      <c r="F219" s="39"/>
      <c r="H219" s="39"/>
    </row>
    <row r="220" spans="6:8" s="4" customFormat="1" ht="10.2">
      <c r="F220" s="39"/>
      <c r="H220" s="39"/>
    </row>
    <row r="221" spans="6:8" s="4" customFormat="1" ht="10.2">
      <c r="F221" s="39"/>
      <c r="H221" s="39"/>
    </row>
    <row r="222" spans="6:8" s="4" customFormat="1" ht="10.2">
      <c r="F222" s="39"/>
      <c r="H222" s="39"/>
    </row>
    <row r="223" spans="6:8" s="4" customFormat="1" ht="10.2">
      <c r="F223" s="39"/>
      <c r="H223" s="39"/>
    </row>
    <row r="224" spans="6:8" s="4" customFormat="1" ht="10.2">
      <c r="F224" s="39"/>
      <c r="H224" s="39"/>
    </row>
    <row r="225" spans="6:8" s="4" customFormat="1" ht="10.2">
      <c r="F225" s="39"/>
      <c r="H225" s="39"/>
    </row>
    <row r="226" spans="6:8" s="4" customFormat="1" ht="10.2">
      <c r="F226" s="39"/>
      <c r="H226" s="39"/>
    </row>
    <row r="227" spans="6:8" s="4" customFormat="1" ht="10.2">
      <c r="F227" s="39"/>
      <c r="H227" s="39"/>
    </row>
    <row r="228" spans="6:8" s="4" customFormat="1" ht="10.2">
      <c r="F228" s="39"/>
      <c r="H228" s="39"/>
    </row>
    <row r="229" spans="6:8" s="4" customFormat="1" ht="10.2">
      <c r="F229" s="39"/>
      <c r="H229" s="39"/>
    </row>
    <row r="230" spans="6:8" s="4" customFormat="1" ht="10.2">
      <c r="F230" s="39"/>
      <c r="H230" s="39"/>
    </row>
    <row r="231" spans="6:8" s="4" customFormat="1" ht="10.2">
      <c r="F231" s="39"/>
      <c r="H231" s="39"/>
    </row>
    <row r="232" spans="6:8" s="4" customFormat="1" ht="10.2">
      <c r="F232" s="39"/>
      <c r="H232" s="39"/>
    </row>
    <row r="233" spans="6:8" s="4" customFormat="1" ht="10.2">
      <c r="F233" s="39"/>
      <c r="H233" s="39"/>
    </row>
    <row r="234" spans="6:8" s="4" customFormat="1" ht="10.2">
      <c r="F234" s="39"/>
      <c r="H234" s="39"/>
    </row>
    <row r="235" spans="6:8" s="4" customFormat="1" ht="10.2">
      <c r="F235" s="39"/>
      <c r="H235" s="39"/>
    </row>
    <row r="236" spans="6:8" s="4" customFormat="1" ht="10.2">
      <c r="F236" s="39"/>
      <c r="H236" s="39"/>
    </row>
    <row r="237" spans="6:8" s="4" customFormat="1" ht="10.2">
      <c r="F237" s="39"/>
      <c r="H237" s="39"/>
    </row>
    <row r="238" spans="6:8" s="4" customFormat="1" ht="10.2">
      <c r="F238" s="39"/>
      <c r="H238" s="39"/>
    </row>
    <row r="239" spans="6:8" s="4" customFormat="1" ht="10.2">
      <c r="F239" s="39"/>
      <c r="H239" s="39"/>
    </row>
    <row r="240" spans="6:8" s="4" customFormat="1" ht="10.2">
      <c r="F240" s="39"/>
      <c r="H240" s="39"/>
    </row>
    <row r="241" spans="6:8" s="4" customFormat="1" ht="10.2">
      <c r="F241" s="39"/>
      <c r="H241" s="39"/>
    </row>
    <row r="242" spans="6:8" s="4" customFormat="1" ht="10.2">
      <c r="F242" s="39"/>
      <c r="H242" s="39"/>
    </row>
    <row r="243" spans="6:8" s="4" customFormat="1" ht="10.2">
      <c r="F243" s="39"/>
      <c r="H243" s="39"/>
    </row>
    <row r="244" spans="6:8" s="4" customFormat="1" ht="10.2">
      <c r="F244" s="39"/>
      <c r="H244" s="39"/>
    </row>
    <row r="245" spans="6:8" s="4" customFormat="1" ht="10.2">
      <c r="F245" s="39"/>
      <c r="H245" s="39"/>
    </row>
    <row r="246" spans="6:8" s="4" customFormat="1" ht="10.2">
      <c r="F246" s="39"/>
      <c r="H246" s="39"/>
    </row>
    <row r="247" spans="6:8" s="4" customFormat="1" ht="10.2">
      <c r="F247" s="39"/>
      <c r="H247" s="39"/>
    </row>
    <row r="248" spans="6:8" s="4" customFormat="1" ht="10.2">
      <c r="F248" s="39"/>
      <c r="H248" s="39"/>
    </row>
    <row r="249" spans="6:8" s="4" customFormat="1" ht="10.2">
      <c r="F249" s="39"/>
      <c r="H249" s="39"/>
    </row>
    <row r="250" spans="6:8" s="4" customFormat="1" ht="10.2">
      <c r="F250" s="39"/>
      <c r="H250" s="39"/>
    </row>
    <row r="251" spans="6:8" s="4" customFormat="1" ht="10.2">
      <c r="F251" s="39"/>
      <c r="H251" s="39"/>
    </row>
    <row r="252" spans="6:8" s="4" customFormat="1" ht="10.2">
      <c r="F252" s="39"/>
      <c r="H252" s="39"/>
    </row>
    <row r="253" spans="6:8" s="4" customFormat="1" ht="10.2">
      <c r="F253" s="39"/>
      <c r="H253" s="39"/>
    </row>
    <row r="254" spans="6:8" s="4" customFormat="1" ht="10.2">
      <c r="F254" s="39"/>
      <c r="H254" s="39"/>
    </row>
    <row r="255" spans="6:8" s="4" customFormat="1" ht="10.2">
      <c r="F255" s="39"/>
      <c r="H255" s="39"/>
    </row>
    <row r="256" spans="6:8" s="4" customFormat="1" ht="10.2">
      <c r="F256" s="39"/>
      <c r="H256" s="39"/>
    </row>
    <row r="257" spans="6:8" s="4" customFormat="1" ht="10.2">
      <c r="F257" s="39"/>
      <c r="H257" s="39"/>
    </row>
    <row r="258" spans="6:8" s="4" customFormat="1" ht="10.2">
      <c r="F258" s="39"/>
      <c r="H258" s="39"/>
    </row>
    <row r="259" spans="6:8" s="4" customFormat="1" ht="10.2">
      <c r="F259" s="39"/>
      <c r="H259" s="39"/>
    </row>
    <row r="260" spans="6:8" s="4" customFormat="1" ht="10.2">
      <c r="F260" s="39"/>
      <c r="H260" s="39"/>
    </row>
    <row r="261" spans="6:8" s="4" customFormat="1" ht="10.2">
      <c r="F261" s="39"/>
      <c r="H261" s="39"/>
    </row>
    <row r="262" spans="6:8" s="4" customFormat="1" ht="10.2">
      <c r="F262" s="39"/>
      <c r="H262" s="39"/>
    </row>
    <row r="263" spans="6:8" s="4" customFormat="1" ht="10.2">
      <c r="F263" s="39"/>
      <c r="H263" s="39"/>
    </row>
    <row r="264" spans="6:8" s="4" customFormat="1" ht="10.2">
      <c r="F264" s="39"/>
      <c r="H264" s="39"/>
    </row>
    <row r="265" spans="6:8" s="4" customFormat="1" ht="10.2">
      <c r="F265" s="39"/>
      <c r="H265" s="39"/>
    </row>
    <row r="266" spans="6:8" s="4" customFormat="1" ht="10.2">
      <c r="F266" s="39"/>
      <c r="H266" s="39"/>
    </row>
    <row r="267" spans="6:8" s="4" customFormat="1" ht="10.2">
      <c r="F267" s="39"/>
      <c r="H267" s="39"/>
    </row>
    <row r="268" spans="6:8" s="4" customFormat="1" ht="10.2">
      <c r="F268" s="39"/>
      <c r="H268" s="39"/>
    </row>
    <row r="269" spans="6:8" s="4" customFormat="1" ht="10.2">
      <c r="F269" s="39"/>
      <c r="H269" s="39"/>
    </row>
    <row r="270" spans="6:8" s="4" customFormat="1" ht="10.2">
      <c r="F270" s="39"/>
      <c r="H270" s="39"/>
    </row>
    <row r="271" spans="6:8" s="4" customFormat="1" ht="10.2">
      <c r="F271" s="39"/>
      <c r="H271" s="39"/>
    </row>
    <row r="272" spans="6:8" s="4" customFormat="1" ht="10.2">
      <c r="F272" s="39"/>
      <c r="H272" s="39"/>
    </row>
    <row r="273" spans="6:8" s="4" customFormat="1" ht="10.2">
      <c r="F273" s="39"/>
      <c r="H273" s="39"/>
    </row>
    <row r="274" spans="6:8" s="4" customFormat="1" ht="10.2">
      <c r="F274" s="39"/>
      <c r="H274" s="39"/>
    </row>
    <row r="275" spans="6:8" s="4" customFormat="1" ht="10.2">
      <c r="F275" s="39"/>
      <c r="H275" s="39"/>
    </row>
    <row r="276" spans="6:8" s="4" customFormat="1" ht="10.2">
      <c r="F276" s="39"/>
      <c r="H276" s="39"/>
    </row>
    <row r="277" spans="6:8" s="4" customFormat="1" ht="10.2">
      <c r="F277" s="39"/>
      <c r="H277" s="39"/>
    </row>
    <row r="278" spans="6:8" s="4" customFormat="1" ht="10.2">
      <c r="F278" s="39"/>
      <c r="H278" s="39"/>
    </row>
    <row r="279" spans="6:8" s="4" customFormat="1" ht="10.2">
      <c r="F279" s="39"/>
      <c r="H279" s="39"/>
    </row>
    <row r="280" spans="6:8" s="4" customFormat="1" ht="10.2">
      <c r="F280" s="39"/>
      <c r="H280" s="39"/>
    </row>
    <row r="281" spans="6:8" s="4" customFormat="1" ht="10.2">
      <c r="F281" s="39"/>
      <c r="H281" s="39"/>
    </row>
    <row r="282" spans="6:8" s="4" customFormat="1" ht="10.2">
      <c r="F282" s="39"/>
      <c r="H282" s="39"/>
    </row>
    <row r="283" spans="6:8" s="4" customFormat="1" ht="10.2">
      <c r="F283" s="39"/>
      <c r="H283" s="39"/>
    </row>
    <row r="284" spans="6:8" s="4" customFormat="1" ht="10.2">
      <c r="F284" s="39"/>
      <c r="H284" s="39"/>
    </row>
    <row r="285" spans="6:8" s="4" customFormat="1" ht="10.2">
      <c r="F285" s="39"/>
      <c r="H285" s="39"/>
    </row>
    <row r="286" spans="6:8" s="4" customFormat="1" ht="10.2">
      <c r="F286" s="39"/>
      <c r="H286" s="39"/>
    </row>
    <row r="287" spans="6:8" s="4" customFormat="1" ht="10.2">
      <c r="F287" s="39"/>
      <c r="H287" s="39"/>
    </row>
    <row r="288" spans="6:8" s="4" customFormat="1" ht="10.2">
      <c r="F288" s="39"/>
      <c r="H288" s="39"/>
    </row>
    <row r="289" spans="6:8" s="4" customFormat="1" ht="10.2">
      <c r="F289" s="39"/>
      <c r="H289" s="39"/>
    </row>
    <row r="290" spans="6:8" s="4" customFormat="1" ht="10.2">
      <c r="F290" s="39"/>
      <c r="H290" s="39"/>
    </row>
    <row r="291" spans="6:8" s="4" customFormat="1" ht="10.2">
      <c r="F291" s="39"/>
      <c r="H291" s="39"/>
    </row>
    <row r="292" spans="6:8" s="4" customFormat="1" ht="10.2">
      <c r="F292" s="39"/>
      <c r="H292" s="39"/>
    </row>
    <row r="293" spans="6:8" s="4" customFormat="1" ht="10.2">
      <c r="F293" s="39"/>
      <c r="H293" s="39"/>
    </row>
    <row r="294" spans="6:8" s="4" customFormat="1" ht="10.2">
      <c r="F294" s="39"/>
      <c r="H294" s="39"/>
    </row>
    <row r="295" spans="6:8" s="4" customFormat="1" ht="10.2">
      <c r="F295" s="39"/>
      <c r="H295" s="39"/>
    </row>
    <row r="296" spans="6:8" s="4" customFormat="1" ht="10.2">
      <c r="F296" s="39"/>
      <c r="H296" s="39"/>
    </row>
    <row r="297" spans="6:8" s="4" customFormat="1" ht="10.2">
      <c r="F297" s="39"/>
      <c r="H297" s="39"/>
    </row>
    <row r="298" spans="6:8" s="4" customFormat="1" ht="10.2">
      <c r="F298" s="39"/>
      <c r="H298" s="39"/>
    </row>
    <row r="299" spans="6:8" s="4" customFormat="1" ht="10.2">
      <c r="F299" s="39"/>
      <c r="H299" s="39"/>
    </row>
    <row r="300" spans="6:8" s="4" customFormat="1" ht="10.2">
      <c r="F300" s="39"/>
      <c r="H300" s="39"/>
    </row>
    <row r="301" spans="6:8" s="4" customFormat="1" ht="10.2">
      <c r="F301" s="39"/>
      <c r="H301" s="39"/>
    </row>
    <row r="302" spans="6:8" s="4" customFormat="1" ht="10.2">
      <c r="F302" s="39"/>
      <c r="H302" s="39"/>
    </row>
    <row r="303" spans="6:8" s="4" customFormat="1" ht="10.2">
      <c r="F303" s="39"/>
      <c r="H303" s="39"/>
    </row>
    <row r="304" spans="6:8" s="4" customFormat="1" ht="10.2">
      <c r="F304" s="39"/>
      <c r="H304" s="39"/>
    </row>
    <row r="305" spans="6:8" s="4" customFormat="1" ht="10.2">
      <c r="F305" s="39"/>
      <c r="H305" s="39"/>
    </row>
    <row r="306" spans="6:8" s="4" customFormat="1" ht="10.2">
      <c r="F306" s="39"/>
      <c r="H306" s="39"/>
    </row>
    <row r="307" spans="6:8" s="4" customFormat="1" ht="10.2">
      <c r="F307" s="39"/>
      <c r="H307" s="39"/>
    </row>
    <row r="308" spans="6:8" s="4" customFormat="1" ht="10.2">
      <c r="F308" s="39"/>
      <c r="H308" s="39"/>
    </row>
    <row r="309" spans="6:8" s="4" customFormat="1" ht="10.2">
      <c r="F309" s="39"/>
      <c r="H309" s="39"/>
    </row>
    <row r="310" spans="6:8" s="4" customFormat="1" ht="10.2">
      <c r="F310" s="39"/>
      <c r="H310" s="39"/>
    </row>
    <row r="311" spans="6:8" s="4" customFormat="1" ht="10.2">
      <c r="F311" s="39"/>
      <c r="H311" s="39"/>
    </row>
    <row r="312" spans="6:8" s="4" customFormat="1" ht="10.2">
      <c r="F312" s="39"/>
      <c r="H312" s="39"/>
    </row>
    <row r="313" spans="6:8" s="4" customFormat="1" ht="10.2">
      <c r="F313" s="39"/>
      <c r="H313" s="39"/>
    </row>
    <row r="314" spans="6:8" s="4" customFormat="1" ht="10.2">
      <c r="F314" s="39"/>
      <c r="H314" s="39"/>
    </row>
    <row r="315" spans="6:8" s="4" customFormat="1" ht="10.2">
      <c r="F315" s="39"/>
      <c r="H315" s="39"/>
    </row>
    <row r="316" spans="6:8" s="4" customFormat="1" ht="10.2">
      <c r="F316" s="39"/>
      <c r="H316" s="39"/>
    </row>
    <row r="317" spans="6:8" s="4" customFormat="1" ht="10.2">
      <c r="F317" s="39"/>
      <c r="H317" s="39"/>
    </row>
    <row r="318" spans="6:8" s="4" customFormat="1" ht="10.2">
      <c r="F318" s="39"/>
      <c r="H318" s="39"/>
    </row>
    <row r="319" spans="6:8" s="4" customFormat="1" ht="10.2">
      <c r="F319" s="39"/>
      <c r="H319" s="39"/>
    </row>
    <row r="320" spans="6:8" s="4" customFormat="1" ht="10.2">
      <c r="F320" s="39"/>
      <c r="H320" s="39"/>
    </row>
    <row r="321" spans="6:8" s="4" customFormat="1" ht="10.2">
      <c r="F321" s="39"/>
      <c r="H321" s="39"/>
    </row>
    <row r="322" spans="6:8" s="4" customFormat="1" ht="10.2">
      <c r="F322" s="39"/>
      <c r="H322" s="39"/>
    </row>
    <row r="323" spans="6:8" s="4" customFormat="1" ht="10.2">
      <c r="F323" s="39"/>
      <c r="H323" s="39"/>
    </row>
    <row r="324" spans="6:8" s="4" customFormat="1" ht="10.2">
      <c r="F324" s="39"/>
      <c r="H324" s="39"/>
    </row>
    <row r="325" spans="6:8" s="4" customFormat="1" ht="10.2">
      <c r="F325" s="39"/>
      <c r="H325" s="39"/>
    </row>
    <row r="326" spans="6:8" s="4" customFormat="1" ht="10.2">
      <c r="F326" s="39"/>
      <c r="H326" s="39"/>
    </row>
    <row r="327" spans="6:8" s="4" customFormat="1" ht="10.2">
      <c r="F327" s="39"/>
      <c r="H327" s="39"/>
    </row>
    <row r="328" spans="6:8" s="4" customFormat="1" ht="10.2">
      <c r="F328" s="39"/>
      <c r="H328" s="39"/>
    </row>
    <row r="329" spans="6:8" s="4" customFormat="1" ht="10.2">
      <c r="F329" s="39"/>
      <c r="H329" s="39"/>
    </row>
    <row r="330" spans="6:8" s="4" customFormat="1" ht="10.2">
      <c r="F330" s="39"/>
      <c r="H330" s="39"/>
    </row>
    <row r="331" spans="6:8" s="4" customFormat="1" ht="10.2">
      <c r="F331" s="39"/>
      <c r="H331" s="39"/>
    </row>
    <row r="332" spans="6:8" s="4" customFormat="1" ht="10.2">
      <c r="F332" s="39"/>
      <c r="H332" s="39"/>
    </row>
    <row r="333" spans="6:8" s="4" customFormat="1" ht="10.2">
      <c r="F333" s="39"/>
      <c r="H333" s="39"/>
    </row>
    <row r="334" spans="6:8" s="4" customFormat="1" ht="10.2">
      <c r="F334" s="39"/>
      <c r="H334" s="39"/>
    </row>
    <row r="335" spans="6:8" s="4" customFormat="1" ht="10.2">
      <c r="F335" s="39"/>
      <c r="H335" s="39"/>
    </row>
    <row r="336" spans="6:8" s="4" customFormat="1" ht="10.2">
      <c r="F336" s="39"/>
      <c r="H336" s="39"/>
    </row>
    <row r="337" spans="6:8" s="4" customFormat="1" ht="10.2">
      <c r="F337" s="39"/>
      <c r="H337" s="39"/>
    </row>
    <row r="338" spans="6:8" s="4" customFormat="1" ht="10.2">
      <c r="F338" s="39"/>
      <c r="H338" s="39"/>
    </row>
    <row r="339" spans="6:8" s="4" customFormat="1" ht="10.2">
      <c r="F339" s="39"/>
      <c r="H339" s="39"/>
    </row>
    <row r="340" spans="6:8" s="4" customFormat="1" ht="10.2">
      <c r="F340" s="39"/>
      <c r="H340" s="39"/>
    </row>
    <row r="341" spans="6:8" s="4" customFormat="1" ht="10.2">
      <c r="F341" s="39"/>
      <c r="H341" s="39"/>
    </row>
    <row r="342" spans="6:8" s="4" customFormat="1" ht="10.2">
      <c r="F342" s="39"/>
      <c r="H342" s="39"/>
    </row>
    <row r="343" spans="6:8" s="4" customFormat="1" ht="10.2">
      <c r="F343" s="39"/>
      <c r="H343" s="39"/>
    </row>
    <row r="344" spans="6:8" s="4" customFormat="1" ht="10.2">
      <c r="F344" s="39"/>
      <c r="H344" s="39"/>
    </row>
    <row r="345" spans="6:8" s="4" customFormat="1" ht="10.2">
      <c r="F345" s="39"/>
      <c r="H345" s="39"/>
    </row>
    <row r="346" spans="6:8" s="4" customFormat="1" ht="10.2">
      <c r="F346" s="39"/>
      <c r="H346" s="39"/>
    </row>
    <row r="347" spans="6:8" s="4" customFormat="1" ht="10.2">
      <c r="F347" s="39"/>
      <c r="H347" s="39"/>
    </row>
    <row r="348" spans="6:8" s="4" customFormat="1" ht="10.2">
      <c r="F348" s="39"/>
      <c r="H348" s="39"/>
    </row>
    <row r="349" spans="6:8" s="4" customFormat="1" ht="10.2">
      <c r="F349" s="39"/>
      <c r="H349" s="39"/>
    </row>
    <row r="350" spans="6:8" s="4" customFormat="1" ht="10.2">
      <c r="F350" s="39"/>
      <c r="H350" s="39"/>
    </row>
    <row r="351" spans="6:8" s="4" customFormat="1" ht="10.2">
      <c r="F351" s="39"/>
      <c r="H351" s="39"/>
    </row>
    <row r="352" spans="6:8" s="4" customFormat="1" ht="10.2">
      <c r="F352" s="39"/>
      <c r="H352" s="39"/>
    </row>
    <row r="353" spans="6:8" s="4" customFormat="1" ht="10.2">
      <c r="F353" s="39"/>
      <c r="H353" s="39"/>
    </row>
    <row r="354" spans="6:8" s="4" customFormat="1" ht="10.2">
      <c r="F354" s="39"/>
      <c r="H354" s="39"/>
    </row>
    <row r="355" spans="6:8" s="4" customFormat="1" ht="10.2">
      <c r="F355" s="39"/>
      <c r="H355" s="39"/>
    </row>
    <row r="356" spans="6:8" s="4" customFormat="1" ht="10.2">
      <c r="F356" s="39"/>
      <c r="H356" s="39"/>
    </row>
    <row r="357" spans="6:8" s="4" customFormat="1" ht="10.2">
      <c r="F357" s="39"/>
      <c r="H357" s="39"/>
    </row>
    <row r="358" spans="6:8" s="4" customFormat="1" ht="10.2">
      <c r="F358" s="39"/>
      <c r="H358" s="39"/>
    </row>
    <row r="359" spans="6:8" s="4" customFormat="1" ht="10.2">
      <c r="F359" s="39"/>
      <c r="H359" s="39"/>
    </row>
    <row r="360" spans="6:8" s="4" customFormat="1" ht="10.2">
      <c r="F360" s="39"/>
      <c r="H360" s="39"/>
    </row>
    <row r="361" spans="6:8" s="4" customFormat="1" ht="10.2">
      <c r="F361" s="39"/>
      <c r="H361" s="39"/>
    </row>
    <row r="362" spans="6:8" s="4" customFormat="1" ht="10.2">
      <c r="F362" s="39"/>
      <c r="H362" s="39"/>
    </row>
    <row r="363" spans="6:8" s="4" customFormat="1" ht="10.2">
      <c r="F363" s="39"/>
      <c r="H363" s="39"/>
    </row>
    <row r="364" spans="6:8" s="4" customFormat="1" ht="10.2">
      <c r="F364" s="39"/>
      <c r="H364" s="39"/>
    </row>
    <row r="365" spans="6:8" s="4" customFormat="1" ht="10.2">
      <c r="F365" s="39"/>
      <c r="H365" s="39"/>
    </row>
    <row r="366" spans="6:8" s="4" customFormat="1" ht="10.2">
      <c r="F366" s="39"/>
      <c r="H366" s="39"/>
    </row>
    <row r="367" spans="6:8" s="4" customFormat="1" ht="10.2">
      <c r="F367" s="39"/>
      <c r="H367" s="39"/>
    </row>
    <row r="368" spans="6:8" s="4" customFormat="1" ht="10.2">
      <c r="F368" s="39"/>
      <c r="H368" s="39"/>
    </row>
    <row r="369" spans="6:8" s="4" customFormat="1" ht="10.2">
      <c r="F369" s="39"/>
      <c r="H369" s="39"/>
    </row>
    <row r="370" spans="6:8" s="4" customFormat="1" ht="10.2">
      <c r="F370" s="39"/>
      <c r="H370" s="39"/>
    </row>
    <row r="371" spans="6:8" s="4" customFormat="1" ht="10.2">
      <c r="F371" s="39"/>
      <c r="H371" s="39"/>
    </row>
    <row r="372" spans="6:8" s="4" customFormat="1" ht="10.2">
      <c r="F372" s="39"/>
      <c r="H372" s="39"/>
    </row>
    <row r="373" spans="6:8" s="4" customFormat="1" ht="10.2">
      <c r="F373" s="39"/>
      <c r="H373" s="39"/>
    </row>
    <row r="374" spans="6:8" s="4" customFormat="1" ht="10.2">
      <c r="F374" s="39"/>
      <c r="H374" s="39"/>
    </row>
    <row r="375" spans="6:8" s="4" customFormat="1" ht="10.2">
      <c r="F375" s="39"/>
      <c r="H375" s="39"/>
    </row>
    <row r="376" spans="6:8" s="4" customFormat="1" ht="10.2">
      <c r="F376" s="39"/>
      <c r="H376" s="39"/>
    </row>
    <row r="377" spans="6:8" s="4" customFormat="1" ht="10.2">
      <c r="F377" s="39"/>
      <c r="H377" s="39"/>
    </row>
    <row r="378" spans="6:8" s="4" customFormat="1" ht="10.2">
      <c r="F378" s="39"/>
      <c r="H378" s="39"/>
    </row>
    <row r="379" spans="6:8" s="4" customFormat="1" ht="10.2">
      <c r="F379" s="39"/>
      <c r="H379" s="39"/>
    </row>
    <row r="380" spans="6:8" s="4" customFormat="1" ht="10.2">
      <c r="F380" s="39"/>
      <c r="H380" s="39"/>
    </row>
    <row r="381" spans="6:8" s="4" customFormat="1" ht="10.2">
      <c r="F381" s="39"/>
      <c r="H381" s="39"/>
    </row>
    <row r="382" spans="6:8" s="4" customFormat="1" ht="10.2">
      <c r="F382" s="39"/>
      <c r="H382" s="39"/>
    </row>
    <row r="383" spans="6:8" s="4" customFormat="1" ht="10.2">
      <c r="F383" s="39"/>
      <c r="H383" s="39"/>
    </row>
    <row r="384" spans="6:8" s="4" customFormat="1" ht="10.2">
      <c r="F384" s="39"/>
      <c r="H384" s="39"/>
    </row>
    <row r="385" spans="6:8" s="4" customFormat="1" ht="10.2">
      <c r="F385" s="39"/>
      <c r="H385" s="39"/>
    </row>
    <row r="386" spans="6:8" s="4" customFormat="1" ht="10.2">
      <c r="F386" s="39"/>
      <c r="H386" s="39"/>
    </row>
    <row r="387" spans="6:8" s="4" customFormat="1" ht="10.2">
      <c r="F387" s="39"/>
      <c r="H387" s="39"/>
    </row>
    <row r="388" spans="6:8" s="4" customFormat="1" ht="10.2">
      <c r="F388" s="39"/>
      <c r="H388" s="39"/>
    </row>
    <row r="389" spans="6:8" s="4" customFormat="1" ht="10.2">
      <c r="F389" s="39"/>
      <c r="H389" s="39"/>
    </row>
    <row r="390" spans="6:8" s="4" customFormat="1" ht="10.2">
      <c r="F390" s="39"/>
      <c r="H390" s="39"/>
    </row>
    <row r="391" spans="6:8" s="4" customFormat="1" ht="10.2">
      <c r="F391" s="39"/>
      <c r="H391" s="39"/>
    </row>
    <row r="392" spans="6:8" s="4" customFormat="1" ht="10.2">
      <c r="F392" s="39"/>
      <c r="H392" s="39"/>
    </row>
    <row r="393" spans="6:8" s="4" customFormat="1" ht="10.2">
      <c r="F393" s="39"/>
      <c r="H393" s="39"/>
    </row>
    <row r="394" spans="6:8" s="4" customFormat="1" ht="10.2">
      <c r="F394" s="39"/>
      <c r="H394" s="39"/>
    </row>
    <row r="395" spans="6:8" s="4" customFormat="1" ht="10.2">
      <c r="F395" s="39"/>
      <c r="H395" s="39"/>
    </row>
    <row r="396" spans="6:8" s="4" customFormat="1" ht="10.2">
      <c r="F396" s="39"/>
      <c r="H396" s="39"/>
    </row>
    <row r="397" spans="6:8" s="4" customFormat="1" ht="10.2">
      <c r="F397" s="39"/>
      <c r="H397" s="39"/>
    </row>
    <row r="398" spans="6:8" s="4" customFormat="1" ht="10.2">
      <c r="F398" s="39"/>
      <c r="H398" s="39"/>
    </row>
    <row r="399" spans="6:8" s="4" customFormat="1" ht="10.2">
      <c r="F399" s="39"/>
      <c r="H399" s="39"/>
    </row>
    <row r="400" spans="6:8" s="4" customFormat="1" ht="10.2">
      <c r="F400" s="39"/>
      <c r="H400" s="39"/>
    </row>
    <row r="401" spans="6:8" s="4" customFormat="1" ht="10.2">
      <c r="F401" s="39"/>
      <c r="H401" s="39"/>
    </row>
    <row r="402" spans="6:8" s="4" customFormat="1" ht="10.2">
      <c r="F402" s="39"/>
      <c r="H402" s="39"/>
    </row>
    <row r="403" spans="6:8" s="4" customFormat="1" ht="10.2">
      <c r="F403" s="39"/>
      <c r="H403" s="39"/>
    </row>
    <row r="404" spans="6:8" s="4" customFormat="1" ht="10.2">
      <c r="F404" s="39"/>
      <c r="H404" s="39"/>
    </row>
    <row r="405" spans="6:8" s="4" customFormat="1" ht="10.2">
      <c r="F405" s="39"/>
      <c r="H405" s="39"/>
    </row>
    <row r="406" spans="6:8" s="4" customFormat="1" ht="10.2">
      <c r="F406" s="39"/>
      <c r="H406" s="39"/>
    </row>
    <row r="407" spans="6:8" s="4" customFormat="1" ht="10.2">
      <c r="F407" s="39"/>
      <c r="H407" s="39"/>
    </row>
    <row r="408" spans="6:8" s="4" customFormat="1" ht="10.2">
      <c r="F408" s="39"/>
      <c r="H408" s="39"/>
    </row>
    <row r="409" spans="6:8" s="4" customFormat="1" ht="10.2">
      <c r="F409" s="39"/>
      <c r="H409" s="39"/>
    </row>
    <row r="410" spans="6:8" s="4" customFormat="1" ht="10.2">
      <c r="F410" s="39"/>
      <c r="H410" s="39"/>
    </row>
    <row r="411" spans="6:8" s="4" customFormat="1" ht="10.2">
      <c r="F411" s="39"/>
      <c r="H411" s="39"/>
    </row>
    <row r="412" spans="6:8" s="4" customFormat="1" ht="10.2">
      <c r="F412" s="39"/>
      <c r="H412" s="39"/>
    </row>
    <row r="413" spans="6:8" s="4" customFormat="1" ht="10.2">
      <c r="F413" s="39"/>
      <c r="H413" s="39"/>
    </row>
    <row r="414" spans="6:8" s="4" customFormat="1" ht="10.2">
      <c r="F414" s="39"/>
      <c r="H414" s="39"/>
    </row>
    <row r="415" spans="6:8" s="4" customFormat="1" ht="10.2">
      <c r="F415" s="39"/>
      <c r="H415" s="39"/>
    </row>
    <row r="416" spans="6:8" s="4" customFormat="1" ht="10.2">
      <c r="F416" s="39"/>
      <c r="H416" s="39"/>
    </row>
    <row r="417" spans="6:8" s="4" customFormat="1" ht="10.2">
      <c r="F417" s="39"/>
      <c r="H417" s="39"/>
    </row>
    <row r="418" spans="6:8" s="4" customFormat="1" ht="10.2">
      <c r="F418" s="39"/>
      <c r="H418" s="39"/>
    </row>
    <row r="419" spans="6:8" s="4" customFormat="1" ht="10.2">
      <c r="F419" s="39"/>
      <c r="H419" s="39"/>
    </row>
    <row r="420" spans="6:8" s="4" customFormat="1" ht="10.2">
      <c r="F420" s="39"/>
      <c r="H420" s="39"/>
    </row>
    <row r="421" spans="6:8" s="4" customFormat="1" ht="10.2">
      <c r="F421" s="39"/>
      <c r="H421" s="39"/>
    </row>
    <row r="422" spans="6:8" s="4" customFormat="1" ht="10.2">
      <c r="F422" s="39"/>
      <c r="H422" s="39"/>
    </row>
    <row r="423" spans="6:8" s="4" customFormat="1" ht="10.2">
      <c r="F423" s="39"/>
      <c r="H423" s="39"/>
    </row>
    <row r="424" spans="6:8" s="4" customFormat="1" ht="10.2">
      <c r="F424" s="39"/>
      <c r="H424" s="39"/>
    </row>
    <row r="425" spans="6:8" s="4" customFormat="1" ht="10.2">
      <c r="F425" s="39"/>
      <c r="H425" s="39"/>
    </row>
    <row r="426" spans="6:8" s="4" customFormat="1" ht="10.2">
      <c r="F426" s="39"/>
      <c r="H426" s="39"/>
    </row>
    <row r="427" spans="6:8" s="4" customFormat="1" ht="10.2">
      <c r="F427" s="39"/>
      <c r="H427" s="39"/>
    </row>
    <row r="428" spans="6:8" s="4" customFormat="1" ht="10.2">
      <c r="F428" s="39"/>
      <c r="H428" s="39"/>
    </row>
    <row r="429" spans="6:8" s="4" customFormat="1" ht="10.2">
      <c r="F429" s="39"/>
      <c r="H429" s="39"/>
    </row>
    <row r="430" spans="6:8" s="4" customFormat="1" ht="10.2">
      <c r="F430" s="39"/>
      <c r="H430" s="39"/>
    </row>
    <row r="431" spans="6:8" s="4" customFormat="1" ht="10.2">
      <c r="F431" s="39"/>
      <c r="H431" s="39"/>
    </row>
    <row r="432" spans="6:8" s="4" customFormat="1" ht="10.2">
      <c r="F432" s="39"/>
      <c r="H432" s="39"/>
    </row>
    <row r="433" spans="6:8" s="4" customFormat="1" ht="10.2">
      <c r="F433" s="39"/>
      <c r="H433" s="39"/>
    </row>
    <row r="434" spans="6:8" s="4" customFormat="1" ht="10.2">
      <c r="F434" s="39"/>
      <c r="H434" s="39"/>
    </row>
    <row r="435" spans="6:8" s="4" customFormat="1" ht="10.2">
      <c r="F435" s="39"/>
      <c r="H435" s="39"/>
    </row>
    <row r="436" spans="6:8" s="4" customFormat="1" ht="10.2">
      <c r="F436" s="39"/>
      <c r="H436" s="39"/>
    </row>
    <row r="437" spans="6:8" s="4" customFormat="1" ht="10.2">
      <c r="F437" s="39"/>
      <c r="H437" s="39"/>
    </row>
    <row r="438" spans="6:8" s="4" customFormat="1" ht="10.2">
      <c r="F438" s="39"/>
      <c r="H438" s="39"/>
    </row>
    <row r="439" spans="6:8" s="4" customFormat="1" ht="10.2">
      <c r="F439" s="39"/>
      <c r="H439" s="39"/>
    </row>
    <row r="440" spans="6:8" s="4" customFormat="1" ht="10.2">
      <c r="F440" s="39"/>
      <c r="H440" s="39"/>
    </row>
    <row r="441" spans="6:8" s="4" customFormat="1" ht="10.2">
      <c r="F441" s="39"/>
      <c r="H441" s="39"/>
    </row>
    <row r="442" spans="6:8" s="4" customFormat="1" ht="10.2">
      <c r="F442" s="39"/>
      <c r="H442" s="39"/>
    </row>
    <row r="443" spans="6:8" s="4" customFormat="1" ht="10.2">
      <c r="F443" s="39"/>
      <c r="H443" s="39"/>
    </row>
    <row r="444" spans="6:8" s="4" customFormat="1" ht="10.2">
      <c r="F444" s="39"/>
      <c r="H444" s="39"/>
    </row>
    <row r="445" spans="6:8" s="4" customFormat="1" ht="10.2">
      <c r="F445" s="39"/>
      <c r="H445" s="39"/>
    </row>
    <row r="446" spans="6:8" s="4" customFormat="1" ht="10.2">
      <c r="F446" s="39"/>
      <c r="H446" s="39"/>
    </row>
    <row r="447" spans="6:8" s="4" customFormat="1" ht="10.2">
      <c r="F447" s="39"/>
      <c r="H447" s="39"/>
    </row>
    <row r="448" spans="6:8" s="4" customFormat="1" ht="10.2">
      <c r="F448" s="39"/>
      <c r="H448" s="39"/>
    </row>
    <row r="449" spans="6:8" s="4" customFormat="1" ht="10.2">
      <c r="F449" s="39"/>
      <c r="H449" s="39"/>
    </row>
    <row r="450" spans="6:8" s="4" customFormat="1" ht="10.2">
      <c r="F450" s="39"/>
      <c r="H450" s="39"/>
    </row>
    <row r="451" spans="6:8" s="4" customFormat="1" ht="10.2">
      <c r="F451" s="39"/>
      <c r="H451" s="39"/>
    </row>
    <row r="452" spans="6:8" s="4" customFormat="1" ht="10.2">
      <c r="F452" s="39"/>
      <c r="H452" s="39"/>
    </row>
    <row r="453" spans="6:8" s="4" customFormat="1" ht="10.2">
      <c r="F453" s="39"/>
      <c r="H453" s="39"/>
    </row>
    <row r="454" spans="6:8" s="4" customFormat="1" ht="10.2">
      <c r="F454" s="39"/>
      <c r="H454" s="39"/>
    </row>
    <row r="455" spans="6:8" s="4" customFormat="1" ht="10.2">
      <c r="F455" s="39"/>
      <c r="H455" s="39"/>
    </row>
    <row r="456" spans="6:8" s="4" customFormat="1" ht="10.2">
      <c r="F456" s="39"/>
      <c r="H456" s="39"/>
    </row>
    <row r="457" spans="6:8" s="4" customFormat="1" ht="10.2">
      <c r="F457" s="39"/>
      <c r="H457" s="39"/>
    </row>
    <row r="458" spans="6:8" s="4" customFormat="1" ht="10.2">
      <c r="F458" s="39"/>
      <c r="H458" s="39"/>
    </row>
    <row r="459" spans="6:8" s="4" customFormat="1" ht="10.2">
      <c r="F459" s="39"/>
      <c r="H459" s="39"/>
    </row>
    <row r="460" spans="6:8" s="4" customFormat="1" ht="10.2">
      <c r="F460" s="39"/>
      <c r="H460" s="39"/>
    </row>
    <row r="461" spans="6:8" s="4" customFormat="1" ht="10.2">
      <c r="F461" s="39"/>
      <c r="H461" s="39"/>
    </row>
    <row r="462" spans="6:8" s="4" customFormat="1" ht="10.2">
      <c r="F462" s="39"/>
      <c r="H462" s="39"/>
    </row>
    <row r="463" spans="6:8" s="4" customFormat="1" ht="10.2">
      <c r="F463" s="39"/>
      <c r="H463" s="39"/>
    </row>
    <row r="464" spans="6:8" s="4" customFormat="1" ht="10.2">
      <c r="F464" s="39"/>
      <c r="H464" s="39"/>
    </row>
    <row r="465" spans="6:8" s="4" customFormat="1" ht="10.2">
      <c r="F465" s="39"/>
      <c r="H465" s="39"/>
    </row>
    <row r="466" spans="6:8" s="4" customFormat="1" ht="10.2">
      <c r="F466" s="39"/>
      <c r="H466" s="39"/>
    </row>
    <row r="467" spans="6:8" s="4" customFormat="1" ht="10.2">
      <c r="F467" s="39"/>
      <c r="H467" s="39"/>
    </row>
    <row r="468" spans="6:8" s="4" customFormat="1" ht="10.2">
      <c r="F468" s="39"/>
      <c r="H468" s="39"/>
    </row>
    <row r="469" spans="6:8" s="4" customFormat="1" ht="10.2">
      <c r="F469" s="39"/>
      <c r="H469" s="39"/>
    </row>
    <row r="470" spans="6:8" s="4" customFormat="1" ht="10.2">
      <c r="F470" s="39"/>
      <c r="H470" s="39"/>
    </row>
    <row r="471" spans="6:8" s="4" customFormat="1" ht="10.2">
      <c r="F471" s="39"/>
      <c r="H471" s="39"/>
    </row>
    <row r="472" spans="6:8" s="4" customFormat="1" ht="10.2">
      <c r="F472" s="39"/>
      <c r="H472" s="39"/>
    </row>
    <row r="473" spans="6:8" s="4" customFormat="1" ht="10.2">
      <c r="F473" s="39"/>
      <c r="H473" s="39"/>
    </row>
    <row r="474" spans="6:8" s="4" customFormat="1" ht="10.2">
      <c r="F474" s="39"/>
      <c r="H474" s="39"/>
    </row>
    <row r="475" spans="6:8" s="4" customFormat="1" ht="10.2">
      <c r="F475" s="39"/>
      <c r="H475" s="39"/>
    </row>
    <row r="476" spans="6:8" s="4" customFormat="1" ht="10.2">
      <c r="F476" s="39"/>
      <c r="H476" s="39"/>
    </row>
    <row r="477" spans="6:8" s="4" customFormat="1" ht="10.2">
      <c r="F477" s="39"/>
      <c r="H477" s="39"/>
    </row>
    <row r="478" spans="6:8" s="4" customFormat="1" ht="10.2">
      <c r="F478" s="39"/>
      <c r="H478" s="39"/>
    </row>
    <row r="479" spans="6:8" s="4" customFormat="1" ht="10.2">
      <c r="F479" s="39"/>
      <c r="H479" s="39"/>
    </row>
    <row r="480" spans="6:8" s="4" customFormat="1" ht="10.2">
      <c r="F480" s="39"/>
      <c r="H480" s="39"/>
    </row>
    <row r="481" spans="6:8" s="4" customFormat="1" ht="10.2">
      <c r="F481" s="39"/>
      <c r="H481" s="39"/>
    </row>
    <row r="482" spans="6:8" s="4" customFormat="1" ht="10.2">
      <c r="F482" s="39"/>
      <c r="H482" s="39"/>
    </row>
    <row r="483" spans="6:8" s="4" customFormat="1" ht="10.2">
      <c r="F483" s="39"/>
      <c r="H483" s="39"/>
    </row>
    <row r="484" spans="6:8" s="4" customFormat="1" ht="10.2">
      <c r="F484" s="39"/>
      <c r="H484" s="39"/>
    </row>
    <row r="485" spans="6:8" s="4" customFormat="1" ht="10.2">
      <c r="F485" s="39"/>
      <c r="H485" s="39"/>
    </row>
    <row r="486" spans="6:8" s="4" customFormat="1" ht="10.2">
      <c r="F486" s="39"/>
      <c r="H486" s="39"/>
    </row>
    <row r="487" spans="6:8" s="4" customFormat="1" ht="10.2">
      <c r="F487" s="39"/>
      <c r="H487" s="39"/>
    </row>
    <row r="488" spans="6:8" s="4" customFormat="1" ht="10.2">
      <c r="F488" s="39"/>
      <c r="H488" s="39"/>
    </row>
    <row r="489" spans="6:8" s="4" customFormat="1" ht="10.2">
      <c r="F489" s="39"/>
      <c r="H489" s="39"/>
    </row>
    <row r="490" spans="6:8" s="4" customFormat="1" ht="10.2">
      <c r="F490" s="39"/>
      <c r="H490" s="39"/>
    </row>
    <row r="491" spans="6:8" s="4" customFormat="1" ht="10.2">
      <c r="F491" s="39"/>
      <c r="H491" s="39"/>
    </row>
    <row r="492" spans="6:8" s="4" customFormat="1" ht="10.2">
      <c r="F492" s="39"/>
      <c r="H492" s="39"/>
    </row>
    <row r="493" spans="6:8" s="4" customFormat="1" ht="10.2">
      <c r="F493" s="39"/>
      <c r="H493" s="39"/>
    </row>
    <row r="494" spans="6:8" s="4" customFormat="1" ht="10.2">
      <c r="F494" s="39"/>
      <c r="H494" s="39"/>
    </row>
    <row r="495" spans="6:8" s="4" customFormat="1" ht="10.2">
      <c r="F495" s="39"/>
      <c r="H495" s="39"/>
    </row>
    <row r="496" spans="6:8" s="4" customFormat="1" ht="10.2">
      <c r="F496" s="39"/>
      <c r="H496" s="39"/>
    </row>
    <row r="497" spans="6:8" s="4" customFormat="1" ht="10.2">
      <c r="F497" s="39"/>
      <c r="H497" s="39"/>
    </row>
    <row r="498" spans="6:8" s="4" customFormat="1" ht="10.2">
      <c r="F498" s="39"/>
      <c r="H498" s="39"/>
    </row>
    <row r="499" spans="6:8" s="4" customFormat="1" ht="10.2">
      <c r="F499" s="39"/>
      <c r="H499" s="39"/>
    </row>
    <row r="500" spans="6:8" s="4" customFormat="1" ht="10.2">
      <c r="F500" s="39"/>
      <c r="H500" s="39"/>
    </row>
    <row r="501" spans="6:8" s="4" customFormat="1" ht="10.2">
      <c r="F501" s="39"/>
      <c r="H501" s="39"/>
    </row>
    <row r="502" spans="6:8" s="4" customFormat="1" ht="10.2">
      <c r="F502" s="39"/>
      <c r="H502" s="39"/>
    </row>
    <row r="503" spans="6:8" s="4" customFormat="1" ht="10.2">
      <c r="F503" s="39"/>
      <c r="H503" s="39"/>
    </row>
    <row r="504" spans="6:8" s="4" customFormat="1" ht="10.2">
      <c r="F504" s="39"/>
      <c r="H504" s="39"/>
    </row>
    <row r="505" spans="6:8" s="4" customFormat="1" ht="10.2">
      <c r="F505" s="39"/>
      <c r="H505" s="39"/>
    </row>
    <row r="506" spans="6:8" s="4" customFormat="1" ht="10.2">
      <c r="F506" s="39"/>
      <c r="H506" s="39"/>
    </row>
    <row r="507" spans="6:8" s="4" customFormat="1" ht="10.2">
      <c r="F507" s="39"/>
      <c r="H507" s="39"/>
    </row>
    <row r="508" spans="6:8" s="4" customFormat="1" ht="10.2">
      <c r="F508" s="39"/>
      <c r="H508" s="39"/>
    </row>
    <row r="509" spans="6:8" s="4" customFormat="1" ht="10.2">
      <c r="F509" s="39"/>
      <c r="H509" s="39"/>
    </row>
    <row r="510" spans="6:8" s="4" customFormat="1" ht="10.2">
      <c r="F510" s="39"/>
      <c r="H510" s="39"/>
    </row>
    <row r="511" spans="6:8" s="4" customFormat="1" ht="10.2">
      <c r="F511" s="39"/>
      <c r="H511" s="39"/>
    </row>
    <row r="512" spans="6:8" s="4" customFormat="1" ht="10.2">
      <c r="F512" s="39"/>
      <c r="H512" s="39"/>
    </row>
    <row r="513" spans="6:8" s="4" customFormat="1" ht="10.2">
      <c r="F513" s="39"/>
      <c r="H513" s="39"/>
    </row>
    <row r="514" spans="6:8" s="4" customFormat="1" ht="10.2">
      <c r="F514" s="39"/>
      <c r="H514" s="39"/>
    </row>
    <row r="515" spans="6:8" s="4" customFormat="1" ht="10.2">
      <c r="F515" s="39"/>
      <c r="H515" s="39"/>
    </row>
    <row r="516" spans="6:8" s="4" customFormat="1" ht="10.2">
      <c r="F516" s="39"/>
      <c r="H516" s="39"/>
    </row>
    <row r="517" spans="6:8" s="4" customFormat="1" ht="10.2">
      <c r="F517" s="39"/>
      <c r="H517" s="39"/>
    </row>
    <row r="518" spans="6:8" s="4" customFormat="1" ht="10.2">
      <c r="F518" s="39"/>
      <c r="H518" s="39"/>
    </row>
    <row r="519" spans="6:8" s="4" customFormat="1" ht="10.2">
      <c r="F519" s="39"/>
      <c r="H519" s="39"/>
    </row>
    <row r="520" spans="6:8" s="4" customFormat="1" ht="10.2">
      <c r="F520" s="39"/>
      <c r="H520" s="39"/>
    </row>
    <row r="521" spans="6:8" s="4" customFormat="1" ht="10.2">
      <c r="F521" s="39"/>
      <c r="H521" s="39"/>
    </row>
    <row r="522" spans="6:8" s="4" customFormat="1" ht="10.2">
      <c r="F522" s="39"/>
      <c r="H522" s="39"/>
    </row>
    <row r="523" spans="6:8" s="4" customFormat="1" ht="10.2">
      <c r="F523" s="39"/>
      <c r="H523" s="39"/>
    </row>
    <row r="524" spans="6:8" s="4" customFormat="1" ht="10.2">
      <c r="F524" s="39"/>
      <c r="H524" s="39"/>
    </row>
    <row r="525" spans="6:8" s="4" customFormat="1" ht="10.2">
      <c r="F525" s="39"/>
      <c r="H525" s="39"/>
    </row>
    <row r="526" spans="6:8" s="4" customFormat="1" ht="10.2">
      <c r="F526" s="39"/>
      <c r="H526" s="39"/>
    </row>
    <row r="527" spans="6:8" s="4" customFormat="1" ht="10.2">
      <c r="F527" s="39"/>
      <c r="H527" s="39"/>
    </row>
    <row r="528" spans="6:8" s="4" customFormat="1" ht="10.2">
      <c r="F528" s="39"/>
      <c r="H528" s="39"/>
    </row>
    <row r="529" spans="6:8" s="4" customFormat="1" ht="10.2">
      <c r="F529" s="39"/>
      <c r="H529" s="39"/>
    </row>
    <row r="530" spans="6:8" s="4" customFormat="1" ht="10.2">
      <c r="F530" s="39"/>
      <c r="H530" s="39"/>
    </row>
    <row r="531" spans="6:8" s="4" customFormat="1" ht="10.2">
      <c r="F531" s="39"/>
      <c r="H531" s="39"/>
    </row>
    <row r="532" spans="6:8" s="4" customFormat="1" ht="10.2">
      <c r="F532" s="39"/>
      <c r="H532" s="39"/>
    </row>
    <row r="533" spans="6:8" s="4" customFormat="1" ht="10.2">
      <c r="F533" s="39"/>
      <c r="H533" s="39"/>
    </row>
    <row r="534" spans="6:8" s="4" customFormat="1" ht="10.2">
      <c r="F534" s="39"/>
      <c r="H534" s="39"/>
    </row>
    <row r="535" spans="6:8" s="4" customFormat="1" ht="10.2">
      <c r="F535" s="39"/>
      <c r="H535" s="39"/>
    </row>
    <row r="536" spans="6:8" s="4" customFormat="1" ht="10.2">
      <c r="F536" s="39"/>
      <c r="H536" s="39"/>
    </row>
    <row r="537" spans="6:8" s="4" customFormat="1" ht="10.2">
      <c r="F537" s="39"/>
      <c r="H537" s="39"/>
    </row>
    <row r="538" spans="6:8" s="4" customFormat="1" ht="10.2">
      <c r="F538" s="39"/>
      <c r="H538" s="39"/>
    </row>
    <row r="539" spans="6:8" s="4" customFormat="1" ht="10.2">
      <c r="F539" s="39"/>
      <c r="H539" s="39"/>
    </row>
    <row r="540" spans="6:8" s="4" customFormat="1" ht="10.2">
      <c r="F540" s="39"/>
      <c r="H540" s="39"/>
    </row>
    <row r="541" spans="6:8" s="4" customFormat="1" ht="10.2">
      <c r="F541" s="39"/>
      <c r="H541" s="39"/>
    </row>
    <row r="542" spans="6:8" s="4" customFormat="1" ht="10.2">
      <c r="F542" s="39"/>
      <c r="H542" s="39"/>
    </row>
    <row r="543" spans="6:8" s="4" customFormat="1" ht="10.2">
      <c r="F543" s="39"/>
      <c r="H543" s="39"/>
    </row>
    <row r="544" spans="6:8" s="4" customFormat="1" ht="10.2">
      <c r="F544" s="39"/>
      <c r="H544" s="39"/>
    </row>
    <row r="545" spans="6:8" s="4" customFormat="1" ht="10.2">
      <c r="F545" s="39"/>
      <c r="H545" s="39"/>
    </row>
    <row r="546" spans="6:8" s="4" customFormat="1" ht="10.2">
      <c r="F546" s="39"/>
      <c r="H546" s="39"/>
    </row>
    <row r="547" spans="6:8" s="4" customFormat="1" ht="10.2">
      <c r="F547" s="39"/>
      <c r="H547" s="39"/>
    </row>
    <row r="548" spans="6:8" s="4" customFormat="1" ht="10.2">
      <c r="F548" s="39"/>
      <c r="H548" s="39"/>
    </row>
    <row r="549" spans="6:8" s="4" customFormat="1" ht="10.2">
      <c r="F549" s="39"/>
      <c r="H549" s="39"/>
    </row>
    <row r="550" spans="6:8" s="4" customFormat="1" ht="10.2">
      <c r="F550" s="39"/>
      <c r="H550" s="39"/>
    </row>
    <row r="551" spans="6:8" s="4" customFormat="1" ht="10.2">
      <c r="F551" s="39"/>
      <c r="H551" s="39"/>
    </row>
    <row r="552" spans="6:8" s="4" customFormat="1" ht="10.2">
      <c r="F552" s="39"/>
      <c r="H552" s="39"/>
    </row>
    <row r="553" spans="6:8" s="4" customFormat="1" ht="10.2">
      <c r="F553" s="39"/>
      <c r="H553" s="39"/>
    </row>
    <row r="554" spans="6:8" s="4" customFormat="1" ht="10.2">
      <c r="F554" s="39"/>
      <c r="H554" s="39"/>
    </row>
    <row r="555" spans="6:8" s="4" customFormat="1" ht="10.2">
      <c r="F555" s="39"/>
      <c r="H555" s="39"/>
    </row>
    <row r="556" spans="6:8" s="4" customFormat="1" ht="10.2">
      <c r="F556" s="39"/>
      <c r="H556" s="39"/>
    </row>
    <row r="557" spans="6:8" s="4" customFormat="1" ht="10.2">
      <c r="F557" s="39"/>
      <c r="H557" s="39"/>
    </row>
    <row r="558" spans="6:8" s="4" customFormat="1" ht="10.2">
      <c r="F558" s="39"/>
      <c r="H558" s="39"/>
    </row>
    <row r="559" spans="6:8" s="4" customFormat="1" ht="10.2">
      <c r="F559" s="39"/>
      <c r="H559" s="39"/>
    </row>
    <row r="560" spans="6:8" s="4" customFormat="1" ht="10.2">
      <c r="F560" s="39"/>
      <c r="H560" s="39"/>
    </row>
    <row r="561" spans="6:8" s="4" customFormat="1" ht="10.2">
      <c r="F561" s="39"/>
      <c r="H561" s="39"/>
    </row>
    <row r="562" spans="6:8" s="4" customFormat="1" ht="10.2">
      <c r="F562" s="39"/>
      <c r="H562" s="39"/>
    </row>
    <row r="563" spans="6:8" s="4" customFormat="1" ht="10.2">
      <c r="F563" s="39"/>
      <c r="H563" s="39"/>
    </row>
    <row r="564" spans="6:8" s="4" customFormat="1" ht="10.2">
      <c r="F564" s="39"/>
      <c r="H564" s="39"/>
    </row>
    <row r="565" spans="6:8" s="4" customFormat="1" ht="10.2">
      <c r="F565" s="39"/>
      <c r="H565" s="39"/>
    </row>
    <row r="566" spans="6:8" s="4" customFormat="1" ht="10.2">
      <c r="F566" s="39"/>
      <c r="H566" s="39"/>
    </row>
    <row r="567" spans="6:8" s="4" customFormat="1" ht="10.2">
      <c r="F567" s="39"/>
      <c r="H567" s="39"/>
    </row>
    <row r="568" spans="6:8" s="4" customFormat="1" ht="10.2">
      <c r="F568" s="39"/>
      <c r="H568" s="39"/>
    </row>
    <row r="569" spans="6:8" s="4" customFormat="1" ht="10.2">
      <c r="F569" s="39"/>
      <c r="H569" s="39"/>
    </row>
    <row r="570" spans="6:8" s="4" customFormat="1" ht="10.2">
      <c r="F570" s="39"/>
      <c r="H570" s="39"/>
    </row>
    <row r="571" spans="6:8" s="4" customFormat="1" ht="10.2">
      <c r="F571" s="39"/>
      <c r="H571" s="39"/>
    </row>
    <row r="572" spans="6:8" s="4" customFormat="1" ht="10.2">
      <c r="F572" s="39"/>
      <c r="H572" s="39"/>
    </row>
    <row r="573" spans="6:8" s="4" customFormat="1" ht="10.2">
      <c r="F573" s="39"/>
      <c r="H573" s="39"/>
    </row>
    <row r="574" spans="6:8" s="4" customFormat="1" ht="10.2">
      <c r="F574" s="39"/>
      <c r="H574" s="39"/>
    </row>
    <row r="575" spans="6:8" s="4" customFormat="1" ht="10.2">
      <c r="F575" s="39"/>
      <c r="H575" s="39"/>
    </row>
    <row r="576" spans="6:8" s="4" customFormat="1" ht="10.2">
      <c r="F576" s="39"/>
      <c r="H576" s="39"/>
    </row>
    <row r="577" spans="6:8" s="4" customFormat="1" ht="10.2">
      <c r="F577" s="39"/>
      <c r="H577" s="39"/>
    </row>
  </sheetData>
  <mergeCells count="10">
    <mergeCell ref="C1:H1"/>
    <mergeCell ref="A3:A8"/>
    <mergeCell ref="B3:C8"/>
    <mergeCell ref="D3:D7"/>
    <mergeCell ref="E3:E7"/>
    <mergeCell ref="D8:E8"/>
    <mergeCell ref="G5:G7"/>
    <mergeCell ref="H5:H7"/>
    <mergeCell ref="F3:F7"/>
    <mergeCell ref="G3:H4"/>
  </mergeCells>
  <printOptions/>
  <pageMargins left="0.5905511811023623" right="0.5905511811023623" top="0.5905511811023623" bottom="0.7874015748031497" header="0.4724409448818898" footer="0.4724409448818898"/>
  <pageSetup fitToHeight="1" fitToWidth="1" horizontalDpi="600" verticalDpi="600" orientation="portrait" pageOrder="overThenDown" paperSize="9" scale="86" r:id="rId1"/>
  <headerFooter alignWithMargins="0">
    <oddFooter>&amp;C 26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00102615356"/>
  </sheetPr>
  <dimension ref="A1:F72"/>
  <sheetViews>
    <sheetView workbookViewId="0" topLeftCell="A1">
      <selection activeCell="G1" sqref="G1"/>
    </sheetView>
  </sheetViews>
  <sheetFormatPr defaultColWidth="10.8515625" defaultRowHeight="12.75"/>
  <cols>
    <col min="1" max="5" width="18.7109375" style="2" customWidth="1"/>
    <col min="6" max="6" width="11.140625" style="2" customWidth="1"/>
    <col min="7" max="16384" width="10.8515625" style="2" customWidth="1"/>
  </cols>
  <sheetData>
    <row r="1" spans="1:6" s="4" customFormat="1" ht="12.75">
      <c r="A1" s="423" t="s">
        <v>398</v>
      </c>
      <c r="B1" s="423"/>
      <c r="C1" s="423"/>
      <c r="D1" s="423"/>
      <c r="E1" s="423"/>
      <c r="F1" s="423"/>
    </row>
    <row r="2" spans="1:6" s="4" customFormat="1" ht="6" customHeight="1">
      <c r="A2" s="2"/>
      <c r="B2" s="2"/>
      <c r="C2" s="2"/>
      <c r="D2" s="2"/>
      <c r="E2" s="2"/>
      <c r="F2" s="1"/>
    </row>
    <row r="3" spans="1:6" s="4" customFormat="1" ht="13.95" customHeight="1">
      <c r="A3" s="419" t="s">
        <v>148</v>
      </c>
      <c r="B3" s="419"/>
      <c r="C3" s="419"/>
      <c r="D3" s="419"/>
      <c r="E3" s="420"/>
      <c r="F3" s="401" t="s">
        <v>146</v>
      </c>
    </row>
    <row r="4" spans="1:6" s="4" customFormat="1" ht="21.6" customHeight="1">
      <c r="A4" s="419" t="s">
        <v>252</v>
      </c>
      <c r="B4" s="419"/>
      <c r="C4" s="420"/>
      <c r="D4" s="427" t="s">
        <v>158</v>
      </c>
      <c r="E4" s="420"/>
      <c r="F4" s="418"/>
    </row>
    <row r="5" spans="1:6" s="4" customFormat="1" ht="11.25" customHeight="1">
      <c r="A5" s="409" t="s">
        <v>151</v>
      </c>
      <c r="B5" s="404" t="s">
        <v>161</v>
      </c>
      <c r="C5" s="404" t="s">
        <v>253</v>
      </c>
      <c r="D5" s="404" t="s">
        <v>151</v>
      </c>
      <c r="E5" s="404" t="s">
        <v>161</v>
      </c>
      <c r="F5" s="418"/>
    </row>
    <row r="6" spans="1:6" s="4" customFormat="1" ht="10.95" customHeight="1">
      <c r="A6" s="406"/>
      <c r="B6" s="426"/>
      <c r="C6" s="426"/>
      <c r="D6" s="426"/>
      <c r="E6" s="426"/>
      <c r="F6" s="418"/>
    </row>
    <row r="7" spans="1:6" s="4" customFormat="1" ht="10.95" customHeight="1">
      <c r="A7" s="421"/>
      <c r="B7" s="416"/>
      <c r="C7" s="416"/>
      <c r="D7" s="416"/>
      <c r="E7" s="416"/>
      <c r="F7" s="418"/>
    </row>
    <row r="8" spans="1:6" s="4" customFormat="1" ht="15" customHeight="1">
      <c r="A8" s="87" t="s">
        <v>159</v>
      </c>
      <c r="B8" s="86" t="s">
        <v>16</v>
      </c>
      <c r="C8" s="19" t="s">
        <v>160</v>
      </c>
      <c r="D8" s="19" t="s">
        <v>159</v>
      </c>
      <c r="E8" s="87" t="s">
        <v>16</v>
      </c>
      <c r="F8" s="418"/>
    </row>
    <row r="9" spans="1:6" s="4" customFormat="1" ht="13.5" customHeight="1">
      <c r="A9" s="53"/>
      <c r="C9" s="114"/>
      <c r="F9" s="13"/>
    </row>
    <row r="10" spans="1:6" s="4" customFormat="1" ht="10.2">
      <c r="A10" s="54">
        <v>6748</v>
      </c>
      <c r="B10" s="180">
        <f>A10/('noch2.1.2 (3)'!G10/100)</f>
        <v>94.20633812648332</v>
      </c>
      <c r="C10" s="180">
        <v>126</v>
      </c>
      <c r="D10" s="54">
        <v>415</v>
      </c>
      <c r="E10" s="180">
        <f>D10/('noch2.1.2 (3)'!G10/100)</f>
        <v>5.793661873516683</v>
      </c>
      <c r="F10" s="104">
        <v>471</v>
      </c>
    </row>
    <row r="11" spans="1:6" s="4" customFormat="1" ht="10.2">
      <c r="A11" s="54">
        <v>4953</v>
      </c>
      <c r="B11" s="180">
        <f>A11/('noch2.1.2 (3)'!G11/100)</f>
        <v>90.9976116112438</v>
      </c>
      <c r="C11" s="180">
        <v>132.5</v>
      </c>
      <c r="D11" s="54">
        <v>490</v>
      </c>
      <c r="E11" s="180">
        <f>D11/('noch2.1.2 (3)'!G11/100)</f>
        <v>9.0023883887562</v>
      </c>
      <c r="F11" s="104">
        <v>472</v>
      </c>
    </row>
    <row r="12" spans="1:6" s="4" customFormat="1" ht="10.2">
      <c r="A12" s="54">
        <v>4025</v>
      </c>
      <c r="B12" s="180">
        <f>A12/('noch2.1.2 (3)'!G12/100)</f>
        <v>82.36136689175363</v>
      </c>
      <c r="C12" s="180">
        <v>127.1</v>
      </c>
      <c r="D12" s="54">
        <v>862</v>
      </c>
      <c r="E12" s="180">
        <f>D12/('noch2.1.2 (3)'!G12/100)</f>
        <v>17.63863310824637</v>
      </c>
      <c r="F12" s="104">
        <v>473</v>
      </c>
    </row>
    <row r="13" spans="1:6" s="4" customFormat="1" ht="10.2">
      <c r="A13" s="54">
        <v>5669</v>
      </c>
      <c r="B13" s="180">
        <f>A13/('noch2.1.2 (3)'!G13/100)</f>
        <v>89.55766192733017</v>
      </c>
      <c r="C13" s="180">
        <v>134.2</v>
      </c>
      <c r="D13" s="54">
        <v>661</v>
      </c>
      <c r="E13" s="180">
        <f>D13/('noch2.1.2 (3)'!G13/100)</f>
        <v>10.442338072669827</v>
      </c>
      <c r="F13" s="104">
        <v>474</v>
      </c>
    </row>
    <row r="14" spans="1:6" s="4" customFormat="1" ht="10.2">
      <c r="A14" s="54">
        <v>4246</v>
      </c>
      <c r="B14" s="180">
        <f>A14/('noch2.1.2 (3)'!G14/100)</f>
        <v>76.38064400071956</v>
      </c>
      <c r="C14" s="180">
        <v>122.8</v>
      </c>
      <c r="D14" s="54">
        <v>1313</v>
      </c>
      <c r="E14" s="180">
        <f>D14/('noch2.1.2 (3)'!G14/100)</f>
        <v>23.619355999280444</v>
      </c>
      <c r="F14" s="104">
        <v>475</v>
      </c>
    </row>
    <row r="15" spans="1:6" s="4" customFormat="1" ht="10.2">
      <c r="A15" s="54">
        <v>2906</v>
      </c>
      <c r="B15" s="180">
        <f>A15/('noch2.1.2 (3)'!G15/100)</f>
        <v>87.42478941034898</v>
      </c>
      <c r="C15" s="180">
        <v>119.1</v>
      </c>
      <c r="D15" s="54">
        <v>418</v>
      </c>
      <c r="E15" s="180">
        <f>D15/('noch2.1.2 (3)'!G15/100)</f>
        <v>12.575210589651022</v>
      </c>
      <c r="F15" s="104">
        <v>476</v>
      </c>
    </row>
    <row r="16" spans="1:6" s="4" customFormat="1" ht="10.2">
      <c r="A16" s="54">
        <v>3539</v>
      </c>
      <c r="B16" s="180">
        <f>A16/('noch2.1.2 (3)'!G16/100)</f>
        <v>77.69484083424808</v>
      </c>
      <c r="C16" s="180">
        <v>139</v>
      </c>
      <c r="D16" s="54">
        <v>1016</v>
      </c>
      <c r="E16" s="180">
        <f>D16/('noch2.1.2 (3)'!G16/100)</f>
        <v>22.305159165751924</v>
      </c>
      <c r="F16" s="104">
        <v>477</v>
      </c>
    </row>
    <row r="17" spans="1:6" s="4" customFormat="1" ht="10.2">
      <c r="A17" s="54">
        <v>3025</v>
      </c>
      <c r="B17" s="180">
        <f>A17/('noch2.1.2 (3)'!G17/100)</f>
        <v>84.5680738048644</v>
      </c>
      <c r="C17" s="180">
        <v>124.4</v>
      </c>
      <c r="D17" s="54">
        <v>552</v>
      </c>
      <c r="E17" s="180">
        <f>D17/('noch2.1.2 (3)'!G17/100)</f>
        <v>15.431926195135587</v>
      </c>
      <c r="F17" s="104">
        <v>478</v>
      </c>
    </row>
    <row r="18" spans="1:6" s="4" customFormat="1" ht="10.2">
      <c r="A18" s="54">
        <v>3313</v>
      </c>
      <c r="B18" s="180">
        <f>A18/('noch2.1.2 (3)'!G18/100)</f>
        <v>77.62417994376757</v>
      </c>
      <c r="C18" s="180">
        <v>124.7</v>
      </c>
      <c r="D18" s="54">
        <v>955</v>
      </c>
      <c r="E18" s="180">
        <f>D18/('noch2.1.2 (3)'!G18/100)</f>
        <v>22.375820056232428</v>
      </c>
      <c r="F18" s="104">
        <v>479</v>
      </c>
    </row>
    <row r="19" spans="1:6" s="4" customFormat="1" ht="13.5" customHeight="1">
      <c r="A19" s="55">
        <v>51077</v>
      </c>
      <c r="B19" s="181">
        <f>A19/('noch2.1.2 (3)'!G19/100)</f>
        <v>84.36622509993063</v>
      </c>
      <c r="C19" s="181">
        <v>131.9</v>
      </c>
      <c r="D19" s="55">
        <v>9465</v>
      </c>
      <c r="E19" s="181">
        <f>D19/('noch2.1.2 (3)'!G19/100)</f>
        <v>15.633774900069374</v>
      </c>
      <c r="F19" s="105">
        <v>4</v>
      </c>
    </row>
    <row r="20" spans="1:6" s="4" customFormat="1" ht="6.75" customHeight="1">
      <c r="A20" s="54"/>
      <c r="B20" s="180"/>
      <c r="C20" s="180"/>
      <c r="D20" s="54"/>
      <c r="E20" s="180"/>
      <c r="F20" s="104"/>
    </row>
    <row r="21" spans="1:6" s="4" customFormat="1" ht="13.5" customHeight="1">
      <c r="A21" s="54"/>
      <c r="B21" s="180"/>
      <c r="C21" s="180"/>
      <c r="D21" s="54"/>
      <c r="E21" s="180"/>
      <c r="F21" s="104"/>
    </row>
    <row r="22" spans="1:6" s="4" customFormat="1" ht="10.2">
      <c r="A22" s="54">
        <v>2007</v>
      </c>
      <c r="B22" s="180">
        <f>A22/('noch2.1.2 (3)'!G22/100)</f>
        <v>85.8793324775353</v>
      </c>
      <c r="C22" s="180">
        <v>131.8</v>
      </c>
      <c r="D22" s="54">
        <v>330</v>
      </c>
      <c r="E22" s="180">
        <f>D22/('noch2.1.2 (3)'!G22/100)</f>
        <v>14.120667522464698</v>
      </c>
      <c r="F22" s="104">
        <v>561</v>
      </c>
    </row>
    <row r="23" spans="1:6" s="4" customFormat="1" ht="10.2">
      <c r="A23" s="54">
        <v>5067</v>
      </c>
      <c r="B23" s="180">
        <f>A23/('noch2.1.2 (3)'!G23/100)</f>
        <v>70.81761006289308</v>
      </c>
      <c r="C23" s="180">
        <v>123.9</v>
      </c>
      <c r="D23" s="54">
        <v>2088</v>
      </c>
      <c r="E23" s="180">
        <f>D23/('noch2.1.2 (3)'!G23/100)</f>
        <v>29.18238993710692</v>
      </c>
      <c r="F23" s="104">
        <v>562</v>
      </c>
    </row>
    <row r="24" spans="1:6" s="4" customFormat="1" ht="10.2">
      <c r="A24" s="54">
        <v>6600</v>
      </c>
      <c r="B24" s="180">
        <f>A24/('noch2.1.2 (3)'!G24/100)</f>
        <v>92.85312324141812</v>
      </c>
      <c r="C24" s="180">
        <v>141.2</v>
      </c>
      <c r="D24" s="54">
        <v>508</v>
      </c>
      <c r="E24" s="180">
        <f>D24/('noch2.1.2 (3)'!G24/100)</f>
        <v>7.14687675858188</v>
      </c>
      <c r="F24" s="104">
        <v>563</v>
      </c>
    </row>
    <row r="25" spans="1:6" s="4" customFormat="1" ht="10.2">
      <c r="A25" s="54">
        <v>24171</v>
      </c>
      <c r="B25" s="180">
        <f>A25/('noch2.1.2 (3)'!G25/100)</f>
        <v>77.4835710851098</v>
      </c>
      <c r="C25" s="180">
        <v>127.6</v>
      </c>
      <c r="D25" s="54">
        <v>7024</v>
      </c>
      <c r="E25" s="180">
        <f>D25/('noch2.1.2 (3)'!G25/100)</f>
        <v>22.51642891489021</v>
      </c>
      <c r="F25" s="104">
        <v>564</v>
      </c>
    </row>
    <row r="26" spans="1:6" s="4" customFormat="1" ht="10.2">
      <c r="A26" s="54">
        <v>1898</v>
      </c>
      <c r="B26" s="180">
        <f>A26/('noch2.1.2 (3)'!G26/100)</f>
        <v>88.23802882380288</v>
      </c>
      <c r="C26" s="180">
        <v>126.9</v>
      </c>
      <c r="D26" s="54">
        <v>253</v>
      </c>
      <c r="E26" s="180">
        <f>D26/('noch2.1.2 (3)'!G26/100)</f>
        <v>11.761971176197116</v>
      </c>
      <c r="F26" s="104">
        <v>565</v>
      </c>
    </row>
    <row r="27" spans="1:6" s="4" customFormat="1" ht="10.2">
      <c r="A27" s="54"/>
      <c r="B27" s="180"/>
      <c r="C27" s="180"/>
      <c r="D27" s="54"/>
      <c r="E27" s="180"/>
      <c r="F27" s="104"/>
    </row>
    <row r="28" spans="1:6" s="4" customFormat="1" ht="10.2">
      <c r="A28" s="54">
        <v>8007</v>
      </c>
      <c r="B28" s="180">
        <f>A28/('noch2.1.2 (3)'!G28/100)</f>
        <v>83.23284823284823</v>
      </c>
      <c r="C28" s="180">
        <v>121</v>
      </c>
      <c r="D28" s="54">
        <v>1613</v>
      </c>
      <c r="E28" s="180">
        <f>D28/('noch2.1.2 (3)'!G28/100)</f>
        <v>16.767151767151766</v>
      </c>
      <c r="F28" s="104">
        <v>571</v>
      </c>
    </row>
    <row r="29" spans="1:6" s="4" customFormat="1" ht="10.2">
      <c r="A29" s="54">
        <v>5966</v>
      </c>
      <c r="B29" s="180">
        <f>A29/('noch2.1.2 (3)'!G29/100)</f>
        <v>83.02254383523518</v>
      </c>
      <c r="C29" s="180">
        <v>119.6</v>
      </c>
      <c r="D29" s="54">
        <v>1220</v>
      </c>
      <c r="E29" s="180">
        <f>D29/('noch2.1.2 (3)'!G29/100)</f>
        <v>16.97745616476482</v>
      </c>
      <c r="F29" s="104">
        <v>572</v>
      </c>
    </row>
    <row r="30" spans="1:6" s="4" customFormat="1" ht="10.2">
      <c r="A30" s="54">
        <v>5460</v>
      </c>
      <c r="B30" s="180">
        <f>A30/('noch2.1.2 (3)'!G30/100)</f>
        <v>87.44394618834082</v>
      </c>
      <c r="C30" s="180">
        <v>127.2</v>
      </c>
      <c r="D30" s="54">
        <v>784</v>
      </c>
      <c r="E30" s="180">
        <f>D30/('noch2.1.2 (3)'!G30/100)</f>
        <v>12.556053811659194</v>
      </c>
      <c r="F30" s="104">
        <v>573</v>
      </c>
    </row>
    <row r="31" spans="1:6" s="4" customFormat="1" ht="10.2">
      <c r="A31" s="54">
        <v>7787</v>
      </c>
      <c r="B31" s="180">
        <f>A31/('noch2.1.2 (3)'!G31/100)</f>
        <v>85.02948241974231</v>
      </c>
      <c r="C31" s="180">
        <v>125.3</v>
      </c>
      <c r="D31" s="54">
        <v>1371</v>
      </c>
      <c r="E31" s="180">
        <f>D31/('noch2.1.2 (3)'!G31/100)</f>
        <v>14.970517580257699</v>
      </c>
      <c r="F31" s="104">
        <v>574</v>
      </c>
    </row>
    <row r="32" spans="1:6" s="4" customFormat="1" ht="10.2">
      <c r="A32" s="54">
        <v>4072</v>
      </c>
      <c r="B32" s="180">
        <f>A32/('noch2.1.2 (3)'!G32/100)</f>
        <v>75.80044676098288</v>
      </c>
      <c r="C32" s="180">
        <v>114</v>
      </c>
      <c r="D32" s="54">
        <v>1300</v>
      </c>
      <c r="E32" s="180">
        <f>D32/('noch2.1.2 (3)'!G32/100)</f>
        <v>24.199553239017128</v>
      </c>
      <c r="F32" s="104">
        <v>575</v>
      </c>
    </row>
    <row r="33" spans="1:6" s="4" customFormat="1" ht="10.2">
      <c r="A33" s="54">
        <v>5875</v>
      </c>
      <c r="B33" s="180">
        <f>A33/('noch2.1.2 (3)'!G33/100)</f>
        <v>81.28112894299944</v>
      </c>
      <c r="C33" s="180">
        <v>126.9</v>
      </c>
      <c r="D33" s="54">
        <v>1353</v>
      </c>
      <c r="E33" s="180">
        <f>D33/('noch2.1.2 (3)'!G33/100)</f>
        <v>18.718871057000552</v>
      </c>
      <c r="F33" s="104">
        <v>576</v>
      </c>
    </row>
    <row r="34" spans="1:6" s="4" customFormat="1" ht="10.2">
      <c r="A34" s="54">
        <v>4389</v>
      </c>
      <c r="B34" s="180">
        <f>A34/('noch2.1.2 (3)'!G34/100)</f>
        <v>79.91624180626366</v>
      </c>
      <c r="C34" s="180">
        <v>127.4</v>
      </c>
      <c r="D34" s="54">
        <v>1103</v>
      </c>
      <c r="E34" s="180">
        <f>D34/('noch2.1.2 (3)'!G34/100)</f>
        <v>20.083758193736344</v>
      </c>
      <c r="F34" s="104">
        <v>577</v>
      </c>
    </row>
    <row r="35" spans="1:6" s="4" customFormat="1" ht="13.5" customHeight="1">
      <c r="A35" s="55">
        <v>81299</v>
      </c>
      <c r="B35" s="181">
        <f>A35/('noch2.1.2 (3)'!G35/100)</f>
        <v>81.0994952417054</v>
      </c>
      <c r="C35" s="181">
        <v>126.1</v>
      </c>
      <c r="D35" s="55">
        <v>18947</v>
      </c>
      <c r="E35" s="181">
        <f>D35/('noch2.1.2 (3)'!G35/100)</f>
        <v>18.900504758294595</v>
      </c>
      <c r="F35" s="105">
        <v>5</v>
      </c>
    </row>
    <row r="36" spans="1:6" s="4" customFormat="1" ht="6.75" customHeight="1">
      <c r="A36" s="54"/>
      <c r="B36" s="180"/>
      <c r="C36" s="180"/>
      <c r="D36" s="54"/>
      <c r="E36" s="180"/>
      <c r="F36" s="104"/>
    </row>
    <row r="37" spans="1:6" s="4" customFormat="1" ht="13.5" customHeight="1">
      <c r="A37" s="54"/>
      <c r="B37" s="180"/>
      <c r="C37" s="180"/>
      <c r="D37" s="54"/>
      <c r="E37" s="180"/>
      <c r="F37" s="104"/>
    </row>
    <row r="38" spans="1:6" s="4" customFormat="1" ht="10.2">
      <c r="A38" s="54">
        <v>4108</v>
      </c>
      <c r="B38" s="180">
        <f>A38/('noch2.1.2 (3)'!G38/100)</f>
        <v>97.36904479734535</v>
      </c>
      <c r="C38" s="180">
        <v>159.1</v>
      </c>
      <c r="D38" s="54">
        <v>111</v>
      </c>
      <c r="E38" s="180">
        <f>D38/('noch2.1.2 (3)'!G38/100)</f>
        <v>2.6309552026546577</v>
      </c>
      <c r="F38" s="104">
        <v>661</v>
      </c>
    </row>
    <row r="39" spans="1:6" s="4" customFormat="1" ht="10.2">
      <c r="A39" s="54">
        <v>3514</v>
      </c>
      <c r="B39" s="180">
        <f>A39/('noch2.1.2 (3)'!G39/100)</f>
        <v>91.01269101269101</v>
      </c>
      <c r="C39" s="180">
        <v>178.6</v>
      </c>
      <c r="D39" s="54">
        <v>347</v>
      </c>
      <c r="E39" s="180">
        <f>D39/('noch2.1.2 (3)'!G39/100)</f>
        <v>8.987308987308987</v>
      </c>
      <c r="F39" s="104">
        <v>662</v>
      </c>
    </row>
    <row r="40" spans="1:6" s="4" customFormat="1" ht="10.2">
      <c r="A40" s="54">
        <v>8577</v>
      </c>
      <c r="B40" s="180">
        <f>A40/('noch2.1.2 (3)'!G40/100)</f>
        <v>94.38758666226477</v>
      </c>
      <c r="C40" s="180">
        <v>184.6</v>
      </c>
      <c r="D40" s="54">
        <v>510</v>
      </c>
      <c r="E40" s="180">
        <f>D40/('noch2.1.2 (3)'!G40/100)</f>
        <v>5.612413337735226</v>
      </c>
      <c r="F40" s="104">
        <v>663</v>
      </c>
    </row>
    <row r="41" spans="1:6" s="4" customFormat="1" ht="10.2">
      <c r="A41" s="54"/>
      <c r="B41" s="180"/>
      <c r="C41" s="180"/>
      <c r="D41" s="54"/>
      <c r="E41" s="180"/>
      <c r="F41" s="104"/>
    </row>
    <row r="42" spans="1:6" s="4" customFormat="1" ht="10.2">
      <c r="A42" s="54">
        <v>7756</v>
      </c>
      <c r="B42" s="180">
        <f>A42/('noch2.1.2 (3)'!G42/100)</f>
        <v>91.31151400988934</v>
      </c>
      <c r="C42" s="180">
        <v>122.1</v>
      </c>
      <c r="D42" s="54">
        <v>738</v>
      </c>
      <c r="E42" s="180">
        <f>D42/('noch2.1.2 (3)'!G42/100)</f>
        <v>8.688485990110667</v>
      </c>
      <c r="F42" s="104">
        <v>671</v>
      </c>
    </row>
    <row r="43" spans="1:6" s="4" customFormat="1" ht="10.2">
      <c r="A43" s="54">
        <v>4985</v>
      </c>
      <c r="B43" s="180">
        <f>A43/('noch2.1.2 (3)'!G43/100)</f>
        <v>87.31826939919425</v>
      </c>
      <c r="C43" s="180">
        <v>132.6</v>
      </c>
      <c r="D43" s="54">
        <v>724</v>
      </c>
      <c r="E43" s="180">
        <f>D43/('noch2.1.2 (3)'!G43/100)</f>
        <v>12.681730600805745</v>
      </c>
      <c r="F43" s="104">
        <v>672</v>
      </c>
    </row>
    <row r="44" spans="1:6" s="4" customFormat="1" ht="10.2">
      <c r="A44" s="54">
        <v>3716</v>
      </c>
      <c r="B44" s="180">
        <f>A44/('noch2.1.2 (3)'!G44/100)</f>
        <v>85.42528735632185</v>
      </c>
      <c r="C44" s="180">
        <v>128.1</v>
      </c>
      <c r="D44" s="54">
        <v>634</v>
      </c>
      <c r="E44" s="180">
        <f>D44/('noch2.1.2 (3)'!G44/100)</f>
        <v>14.574712643678161</v>
      </c>
      <c r="F44" s="104">
        <v>673</v>
      </c>
    </row>
    <row r="45" spans="1:6" s="4" customFormat="1" ht="10.2">
      <c r="A45" s="54">
        <v>3737</v>
      </c>
      <c r="B45" s="180">
        <f>A45/('noch2.1.2 (3)'!G45/100)</f>
        <v>75.07030936118923</v>
      </c>
      <c r="C45" s="180">
        <v>121.4</v>
      </c>
      <c r="D45" s="54">
        <v>1241</v>
      </c>
      <c r="E45" s="180">
        <f>D45/('noch2.1.2 (3)'!G45/100)</f>
        <v>24.929690638810765</v>
      </c>
      <c r="F45" s="104">
        <v>674</v>
      </c>
    </row>
    <row r="46" spans="1:6" s="4" customFormat="1" ht="10.2">
      <c r="A46" s="54">
        <v>4487</v>
      </c>
      <c r="B46" s="180">
        <f>A46/('noch2.1.2 (3)'!G46/100)</f>
        <v>73.84792626728111</v>
      </c>
      <c r="C46" s="180">
        <v>135.5</v>
      </c>
      <c r="D46" s="54">
        <v>1589</v>
      </c>
      <c r="E46" s="180">
        <f>D46/('noch2.1.2 (3)'!G46/100)</f>
        <v>26.152073732718893</v>
      </c>
      <c r="F46" s="104">
        <v>675</v>
      </c>
    </row>
    <row r="47" spans="1:6" s="4" customFormat="1" ht="10.2">
      <c r="A47" s="54">
        <v>5096</v>
      </c>
      <c r="B47" s="180">
        <f>A47/('noch2.1.2 (3)'!G47/100)</f>
        <v>81.05614760617146</v>
      </c>
      <c r="C47" s="180">
        <v>108.6</v>
      </c>
      <c r="D47" s="54">
        <v>1191</v>
      </c>
      <c r="E47" s="180">
        <f>D47/('noch2.1.2 (3)'!G47/100)</f>
        <v>18.943852393828536</v>
      </c>
      <c r="F47" s="104">
        <v>676</v>
      </c>
    </row>
    <row r="48" spans="1:6" s="4" customFormat="1" ht="10.2">
      <c r="A48" s="54">
        <v>5315</v>
      </c>
      <c r="B48" s="180">
        <f>A48/('noch2.1.2 (3)'!G48/100)</f>
        <v>88.9539748953975</v>
      </c>
      <c r="C48" s="180">
        <v>115.4</v>
      </c>
      <c r="D48" s="54">
        <v>660</v>
      </c>
      <c r="E48" s="180">
        <f>D48/('noch2.1.2 (3)'!G48/100)</f>
        <v>11.04602510460251</v>
      </c>
      <c r="F48" s="104">
        <v>677</v>
      </c>
    </row>
    <row r="49" spans="1:6" s="4" customFormat="1" ht="10.2">
      <c r="A49" s="54">
        <v>4724</v>
      </c>
      <c r="B49" s="180">
        <f>A49/('noch2.1.2 (3)'!G49/100)</f>
        <v>91.02119460500964</v>
      </c>
      <c r="C49" s="180">
        <v>112.5</v>
      </c>
      <c r="D49" s="54">
        <v>466</v>
      </c>
      <c r="E49" s="180">
        <f>D49/('noch2.1.2 (3)'!G49/100)</f>
        <v>8.978805394990367</v>
      </c>
      <c r="F49" s="104">
        <v>678</v>
      </c>
    </row>
    <row r="50" spans="1:6" s="4" customFormat="1" ht="10.2">
      <c r="A50" s="54">
        <v>6855</v>
      </c>
      <c r="B50" s="180">
        <f>A50/('noch2.1.2 (3)'!G50/100)</f>
        <v>92.74793667974564</v>
      </c>
      <c r="C50" s="180">
        <v>116.1</v>
      </c>
      <c r="D50" s="54">
        <v>536</v>
      </c>
      <c r="E50" s="180">
        <f>D50/('noch2.1.2 (3)'!G50/100)</f>
        <v>7.252063320254364</v>
      </c>
      <c r="F50" s="104">
        <v>679</v>
      </c>
    </row>
    <row r="51" spans="1:6" s="4" customFormat="1" ht="13.5" customHeight="1">
      <c r="A51" s="55">
        <v>62870</v>
      </c>
      <c r="B51" s="181">
        <f>A51/('noch2.1.2 (3)'!G51/100)</f>
        <v>87.7864194255554</v>
      </c>
      <c r="C51" s="181">
        <v>131</v>
      </c>
      <c r="D51" s="55">
        <v>8747</v>
      </c>
      <c r="E51" s="181">
        <f>D51/('noch2.1.2 (3)'!G51/100)</f>
        <v>12.213580574444617</v>
      </c>
      <c r="F51" s="105">
        <v>6</v>
      </c>
    </row>
    <row r="52" spans="1:6" s="4" customFormat="1" ht="6.75" customHeight="1">
      <c r="A52" s="54"/>
      <c r="B52" s="180"/>
      <c r="C52" s="180"/>
      <c r="D52" s="54"/>
      <c r="E52" s="180"/>
      <c r="F52" s="104"/>
    </row>
    <row r="53" spans="1:6" s="4" customFormat="1" ht="12.75" customHeight="1">
      <c r="A53" s="54"/>
      <c r="B53" s="180"/>
      <c r="C53" s="180"/>
      <c r="D53" s="54"/>
      <c r="E53" s="180"/>
      <c r="F53" s="104"/>
    </row>
    <row r="54" spans="1:6" s="4" customFormat="1" ht="10.2">
      <c r="A54" s="54">
        <v>12656</v>
      </c>
      <c r="B54" s="180">
        <f>A54/('noch2.1.2 (3)'!G54/100)</f>
        <v>81.03989242492156</v>
      </c>
      <c r="C54" s="180">
        <v>117.4</v>
      </c>
      <c r="D54" s="54">
        <v>2961</v>
      </c>
      <c r="E54" s="180">
        <f>D54/('noch2.1.2 (3)'!G54/100)</f>
        <v>18.960107575078442</v>
      </c>
      <c r="F54" s="104">
        <v>761</v>
      </c>
    </row>
    <row r="55" spans="1:6" s="4" customFormat="1" ht="10.2">
      <c r="A55" s="54">
        <v>1860</v>
      </c>
      <c r="B55" s="180">
        <f>A55/('noch2.1.2 (3)'!G55/100)</f>
        <v>80.48463868455214</v>
      </c>
      <c r="C55" s="180">
        <v>115.9</v>
      </c>
      <c r="D55" s="54">
        <v>451</v>
      </c>
      <c r="E55" s="180">
        <f>D55/('noch2.1.2 (3)'!G55/100)</f>
        <v>19.51536131544786</v>
      </c>
      <c r="F55" s="104">
        <v>762</v>
      </c>
    </row>
    <row r="56" spans="1:6" s="4" customFormat="1" ht="10.2">
      <c r="A56" s="54">
        <v>4020</v>
      </c>
      <c r="B56" s="180">
        <f>A56/('noch2.1.2 (3)'!G56/100)</f>
        <v>83.48909657320873</v>
      </c>
      <c r="C56" s="180">
        <v>161.7</v>
      </c>
      <c r="D56" s="54">
        <v>795</v>
      </c>
      <c r="E56" s="180">
        <f>D56/('noch2.1.2 (3)'!G56/100)</f>
        <v>16.510903426791277</v>
      </c>
      <c r="F56" s="104">
        <v>763</v>
      </c>
    </row>
    <row r="57" spans="1:6" s="4" customFormat="1" ht="10.2">
      <c r="A57" s="54">
        <v>2579</v>
      </c>
      <c r="B57" s="180">
        <f>A57/('noch2.1.2 (3)'!G57/100)</f>
        <v>96.59176029962548</v>
      </c>
      <c r="C57" s="180">
        <v>161.3</v>
      </c>
      <c r="D57" s="54">
        <v>91</v>
      </c>
      <c r="E57" s="180">
        <f>D57/('noch2.1.2 (3)'!G57/100)</f>
        <v>3.4082397003745317</v>
      </c>
      <c r="F57" s="104">
        <v>764</v>
      </c>
    </row>
    <row r="58" spans="1:6" s="4" customFormat="1" ht="13.5" customHeight="1">
      <c r="A58" s="54"/>
      <c r="B58" s="180"/>
      <c r="C58" s="180"/>
      <c r="D58" s="54"/>
      <c r="E58" s="180"/>
      <c r="F58" s="104"/>
    </row>
    <row r="59" spans="1:6" s="4" customFormat="1" ht="10.2">
      <c r="A59" s="54">
        <v>6739</v>
      </c>
      <c r="B59" s="180">
        <f>A59/('noch2.1.2 (3)'!G59/100)</f>
        <v>87.4967540898468</v>
      </c>
      <c r="C59" s="180">
        <v>137.9</v>
      </c>
      <c r="D59" s="54">
        <v>963</v>
      </c>
      <c r="E59" s="180">
        <f>D59/('noch2.1.2 (3)'!G59/100)</f>
        <v>12.503245910153208</v>
      </c>
      <c r="F59" s="104">
        <v>771</v>
      </c>
    </row>
    <row r="60" spans="1:6" s="4" customFormat="1" ht="10.2">
      <c r="A60" s="54">
        <v>11832</v>
      </c>
      <c r="B60" s="180">
        <f>A60/('noch2.1.2 (3)'!G60/100)</f>
        <v>85.64603691639522</v>
      </c>
      <c r="C60" s="180">
        <v>128.6</v>
      </c>
      <c r="D60" s="54">
        <v>1983</v>
      </c>
      <c r="E60" s="180">
        <f>D60/('noch2.1.2 (3)'!G60/100)</f>
        <v>14.353963083604777</v>
      </c>
      <c r="F60" s="104">
        <v>772</v>
      </c>
    </row>
    <row r="61" spans="1:6" s="4" customFormat="1" ht="10.2">
      <c r="A61" s="54">
        <v>4613</v>
      </c>
      <c r="B61" s="180">
        <f>A61/('noch2.1.2 (3)'!G61/100)</f>
        <v>89.27811108960712</v>
      </c>
      <c r="C61" s="180">
        <v>131.5</v>
      </c>
      <c r="D61" s="54">
        <v>554</v>
      </c>
      <c r="E61" s="180">
        <f>D61/('noch2.1.2 (3)'!G61/100)</f>
        <v>10.721888910392877</v>
      </c>
      <c r="F61" s="104">
        <v>773</v>
      </c>
    </row>
    <row r="62" spans="1:6" s="4" customFormat="1" ht="10.2">
      <c r="A62" s="54">
        <v>5964</v>
      </c>
      <c r="B62" s="180">
        <f>A62/('noch2.1.2 (3)'!G62/100)</f>
        <v>75.00943277575148</v>
      </c>
      <c r="C62" s="180">
        <v>129.2</v>
      </c>
      <c r="D62" s="54">
        <v>1987</v>
      </c>
      <c r="E62" s="180">
        <f>D62/('noch2.1.2 (3)'!G62/100)</f>
        <v>24.99056722424852</v>
      </c>
      <c r="F62" s="104">
        <v>774</v>
      </c>
    </row>
    <row r="63" spans="1:6" s="4" customFormat="1" ht="10.2">
      <c r="A63" s="54">
        <v>4922</v>
      </c>
      <c r="B63" s="180">
        <f>A63/('noch2.1.2 (3)'!G63/100)</f>
        <v>86.54826797960261</v>
      </c>
      <c r="C63" s="180">
        <v>116.6</v>
      </c>
      <c r="D63" s="54">
        <v>765</v>
      </c>
      <c r="E63" s="180">
        <f>D63/('noch2.1.2 (3)'!G63/100)</f>
        <v>13.451732020397397</v>
      </c>
      <c r="F63" s="104">
        <v>775</v>
      </c>
    </row>
    <row r="64" spans="1:6" s="4" customFormat="1" ht="10.2">
      <c r="A64" s="54">
        <v>4014</v>
      </c>
      <c r="B64" s="180">
        <f>A64/('noch2.1.2 (3)'!G64/100)</f>
        <v>73.4357848518112</v>
      </c>
      <c r="C64" s="180">
        <v>135.5</v>
      </c>
      <c r="D64" s="54">
        <v>1452</v>
      </c>
      <c r="E64" s="180">
        <f>D64/('noch2.1.2 (3)'!G64/100)</f>
        <v>26.564215148188804</v>
      </c>
      <c r="F64" s="104">
        <v>776</v>
      </c>
    </row>
    <row r="65" spans="1:6" s="4" customFormat="1" ht="10.2">
      <c r="A65" s="54">
        <v>6896</v>
      </c>
      <c r="B65" s="180">
        <f>A65/('noch2.1.2 (3)'!G65/100)</f>
        <v>62.913967703676676</v>
      </c>
      <c r="C65" s="180">
        <v>136.6</v>
      </c>
      <c r="D65" s="54">
        <v>4065</v>
      </c>
      <c r="E65" s="180">
        <f>D65/('noch2.1.2 (3)'!G65/100)</f>
        <v>37.08603229632333</v>
      </c>
      <c r="F65" s="104">
        <v>777</v>
      </c>
    </row>
    <row r="66" spans="1:6" s="4" customFormat="1" ht="10.2">
      <c r="A66" s="54">
        <v>6862</v>
      </c>
      <c r="B66" s="180">
        <f>A66/('noch2.1.2 (3)'!G66/100)</f>
        <v>65.97442553600615</v>
      </c>
      <c r="C66" s="180">
        <v>131.2</v>
      </c>
      <c r="D66" s="54">
        <v>3539</v>
      </c>
      <c r="E66" s="180">
        <f>D66/('noch2.1.2 (3)'!G66/100)</f>
        <v>34.02557446399385</v>
      </c>
      <c r="F66" s="104">
        <v>778</v>
      </c>
    </row>
    <row r="67" spans="1:6" s="4" customFormat="1" ht="10.2">
      <c r="A67" s="54">
        <v>6351</v>
      </c>
      <c r="B67" s="180">
        <f>A67/('noch2.1.2 (3)'!G67/100)</f>
        <v>67.1992381758544</v>
      </c>
      <c r="C67" s="180">
        <v>129.7</v>
      </c>
      <c r="D67" s="54">
        <v>3100</v>
      </c>
      <c r="E67" s="180">
        <f>D67/('noch2.1.2 (3)'!G67/100)</f>
        <v>32.80076182414559</v>
      </c>
      <c r="F67" s="104">
        <v>779</v>
      </c>
    </row>
    <row r="68" spans="1:6" s="4" customFormat="1" ht="10.2">
      <c r="A68" s="54">
        <v>7305</v>
      </c>
      <c r="B68" s="180">
        <f>A68/('noch2.1.2 (3)'!G68/100)</f>
        <v>65.88797690989446</v>
      </c>
      <c r="C68" s="180">
        <v>134.8</v>
      </c>
      <c r="D68" s="54">
        <v>3782</v>
      </c>
      <c r="E68" s="180">
        <f>D68/('noch2.1.2 (3)'!G68/100)</f>
        <v>34.11202309010553</v>
      </c>
      <c r="F68" s="104">
        <v>780</v>
      </c>
    </row>
    <row r="69" spans="1:6" s="4" customFormat="1" ht="13.5" customHeight="1">
      <c r="A69" s="55">
        <v>86613</v>
      </c>
      <c r="B69" s="181">
        <f>A69/('noch2.1.2 (3)'!G69/100)</f>
        <v>76.58022475486513</v>
      </c>
      <c r="C69" s="181">
        <v>130.3</v>
      </c>
      <c r="D69" s="55">
        <v>26488</v>
      </c>
      <c r="E69" s="181">
        <f>D69/('noch2.1.2 (3)'!G69/100)</f>
        <v>23.41977524513488</v>
      </c>
      <c r="F69" s="105">
        <v>7</v>
      </c>
    </row>
    <row r="70" spans="1:6" s="4" customFormat="1" ht="13.5" customHeight="1">
      <c r="A70" s="172">
        <v>634273</v>
      </c>
      <c r="B70" s="181">
        <f>A70/('noch2.1.2 (3)'!G70/100)</f>
        <v>82.07806223860202</v>
      </c>
      <c r="C70" s="181">
        <v>134.2</v>
      </c>
      <c r="D70" s="172">
        <v>138495</v>
      </c>
      <c r="E70" s="181">
        <f>D70/('noch2.1.2 (3)'!G70/100)</f>
        <v>17.921937761397988</v>
      </c>
      <c r="F70" s="104"/>
    </row>
    <row r="71" s="4" customFormat="1" ht="24" customHeight="1">
      <c r="B71" s="6"/>
    </row>
    <row r="72" spans="1:6" s="4" customFormat="1" ht="11.4">
      <c r="A72" s="4" t="s">
        <v>273</v>
      </c>
      <c r="F72" s="12"/>
    </row>
    <row r="73" s="4" customFormat="1" ht="10.2"/>
    <row r="74" s="4" customFormat="1" ht="10.2"/>
    <row r="75" s="4" customFormat="1" ht="10.2"/>
    <row r="76" s="4" customFormat="1" ht="10.2"/>
    <row r="77" s="4" customFormat="1" ht="10.2"/>
    <row r="78" s="4" customFormat="1" ht="10.2"/>
    <row r="79" s="4" customFormat="1" ht="10.2"/>
    <row r="80" s="4" customFormat="1" ht="10.2"/>
    <row r="81" s="4" customFormat="1" ht="10.2"/>
    <row r="82" s="4" customFormat="1" ht="10.2"/>
    <row r="83" s="4" customFormat="1" ht="10.2"/>
    <row r="84" s="4" customFormat="1" ht="10.2"/>
    <row r="85" s="4" customFormat="1" ht="10.2"/>
    <row r="86" s="4" customFormat="1" ht="10.2"/>
    <row r="87" s="4" customFormat="1" ht="10.2"/>
    <row r="88" s="4" customFormat="1" ht="10.2"/>
    <row r="89" s="4" customFormat="1" ht="10.2"/>
    <row r="90" s="4" customFormat="1" ht="10.2"/>
    <row r="91" s="4" customFormat="1" ht="10.2"/>
    <row r="92" s="4" customFormat="1" ht="10.2"/>
    <row r="93" s="4" customFormat="1" ht="10.2"/>
    <row r="94" s="4" customFormat="1" ht="10.2"/>
    <row r="95" s="4" customFormat="1" ht="10.2"/>
    <row r="96" s="4" customFormat="1" ht="10.2"/>
    <row r="97" s="4" customFormat="1" ht="10.2"/>
    <row r="98" s="4" customFormat="1" ht="10.2"/>
    <row r="99" s="4" customFormat="1" ht="10.2"/>
    <row r="100" s="4" customFormat="1" ht="10.2"/>
    <row r="101" s="4" customFormat="1" ht="10.2"/>
    <row r="102" s="4" customFormat="1" ht="10.2"/>
    <row r="103" s="4" customFormat="1" ht="10.2"/>
    <row r="104" s="4" customFormat="1" ht="10.2"/>
    <row r="105" s="4" customFormat="1" ht="10.2"/>
    <row r="106" s="4" customFormat="1" ht="10.2"/>
    <row r="107" s="4" customFormat="1" ht="10.2"/>
    <row r="108" s="4" customFormat="1" ht="10.2"/>
    <row r="109" s="4" customFormat="1" ht="10.2"/>
    <row r="110" s="4" customFormat="1" ht="10.2"/>
    <row r="111" s="4" customFormat="1" ht="10.2"/>
    <row r="112" s="4" customFormat="1" ht="10.2"/>
    <row r="113" s="4" customFormat="1" ht="10.2"/>
    <row r="114" s="4" customFormat="1" ht="10.2"/>
    <row r="115" s="4" customFormat="1" ht="10.2"/>
    <row r="116" s="4" customFormat="1" ht="10.2"/>
    <row r="117" s="4" customFormat="1" ht="10.2"/>
    <row r="118" s="4" customFormat="1" ht="10.2"/>
    <row r="119" s="4" customFormat="1" ht="10.2"/>
    <row r="120" s="4" customFormat="1" ht="10.2"/>
    <row r="121" s="4" customFormat="1" ht="10.2"/>
    <row r="122" s="4" customFormat="1" ht="10.2"/>
    <row r="123" s="4" customFormat="1" ht="10.2"/>
    <row r="124" s="4" customFormat="1" ht="10.2"/>
    <row r="125" s="4" customFormat="1" ht="10.2"/>
    <row r="126" s="4" customFormat="1" ht="10.2"/>
    <row r="127" s="4" customFormat="1" ht="10.2"/>
    <row r="128" s="4" customFormat="1" ht="10.2"/>
    <row r="129" s="4" customFormat="1" ht="10.2"/>
    <row r="130" s="4" customFormat="1" ht="10.2"/>
    <row r="131" s="4" customFormat="1" ht="10.2"/>
    <row r="132" s="4" customFormat="1" ht="10.2"/>
    <row r="133" s="4" customFormat="1" ht="10.2"/>
    <row r="134" s="4" customFormat="1" ht="10.2"/>
    <row r="135" s="4" customFormat="1" ht="10.2"/>
    <row r="136" s="4" customFormat="1" ht="10.2"/>
    <row r="137" s="4" customFormat="1" ht="10.2"/>
    <row r="138" s="4" customFormat="1" ht="10.2"/>
    <row r="139" s="4" customFormat="1" ht="10.2"/>
    <row r="140" s="4" customFormat="1" ht="10.2"/>
    <row r="141" s="4" customFormat="1" ht="10.2"/>
    <row r="142" s="4" customFormat="1" ht="10.2"/>
    <row r="143" s="4" customFormat="1" ht="10.2"/>
    <row r="144" s="4" customFormat="1" ht="10.2"/>
    <row r="145" s="4" customFormat="1" ht="10.2"/>
    <row r="146" s="4" customFormat="1" ht="10.2"/>
    <row r="147" s="4" customFormat="1" ht="10.2"/>
    <row r="148" s="4" customFormat="1" ht="10.2"/>
    <row r="149" s="4" customFormat="1" ht="10.2"/>
    <row r="150" s="4" customFormat="1" ht="10.2"/>
    <row r="151" s="4" customFormat="1" ht="10.2"/>
    <row r="152" s="4" customFormat="1" ht="10.2"/>
    <row r="153" s="4" customFormat="1" ht="10.2"/>
    <row r="154" s="4" customFormat="1" ht="10.2"/>
    <row r="155" s="4" customFormat="1" ht="10.2"/>
    <row r="156" s="4" customFormat="1" ht="10.2"/>
    <row r="157" s="4" customFormat="1" ht="10.2"/>
    <row r="158" s="4" customFormat="1" ht="10.2"/>
    <row r="159" s="4" customFormat="1" ht="10.2"/>
    <row r="160" s="4" customFormat="1" ht="10.2"/>
    <row r="161" s="4" customFormat="1" ht="10.2"/>
    <row r="162" s="4" customFormat="1" ht="10.2"/>
    <row r="163" s="4" customFormat="1" ht="10.2"/>
    <row r="164" s="4" customFormat="1" ht="10.2"/>
    <row r="165" s="4" customFormat="1" ht="10.2"/>
    <row r="166" s="4" customFormat="1" ht="10.2"/>
    <row r="167" s="4" customFormat="1" ht="10.2"/>
    <row r="168" s="4" customFormat="1" ht="10.2"/>
    <row r="169" s="4" customFormat="1" ht="10.2"/>
    <row r="170" s="4" customFormat="1" ht="10.2"/>
    <row r="171" s="4" customFormat="1" ht="10.2"/>
    <row r="172" s="4" customFormat="1" ht="10.2"/>
    <row r="173" s="4" customFormat="1" ht="10.2"/>
    <row r="174" s="4" customFormat="1" ht="10.2"/>
    <row r="175" s="4" customFormat="1" ht="10.2"/>
    <row r="176" s="4" customFormat="1" ht="10.2"/>
    <row r="177" s="4" customFormat="1" ht="10.2"/>
    <row r="178" s="4" customFormat="1" ht="10.2"/>
    <row r="179" s="4" customFormat="1" ht="10.2"/>
    <row r="180" s="4" customFormat="1" ht="10.2"/>
    <row r="181" s="4" customFormat="1" ht="10.2"/>
    <row r="182" s="4" customFormat="1" ht="10.2"/>
    <row r="183" s="4" customFormat="1" ht="10.2"/>
    <row r="184" s="4" customFormat="1" ht="10.2"/>
    <row r="185" s="4" customFormat="1" ht="10.2"/>
    <row r="186" s="4" customFormat="1" ht="10.2"/>
    <row r="187" s="4" customFormat="1" ht="10.2"/>
    <row r="188" s="4" customFormat="1" ht="10.2"/>
    <row r="189" s="4" customFormat="1" ht="10.2"/>
    <row r="190" s="4" customFormat="1" ht="10.2"/>
    <row r="191" s="4" customFormat="1" ht="10.2"/>
    <row r="192" s="4" customFormat="1" ht="10.2"/>
    <row r="193" s="4" customFormat="1" ht="10.2"/>
    <row r="194" s="4" customFormat="1" ht="10.2"/>
    <row r="195" s="4" customFormat="1" ht="10.2"/>
    <row r="196" s="4" customFormat="1" ht="10.2"/>
    <row r="197" s="4" customFormat="1" ht="10.2"/>
    <row r="198" s="4" customFormat="1" ht="10.2"/>
    <row r="199" s="4" customFormat="1" ht="10.2"/>
    <row r="200" s="4" customFormat="1" ht="10.2"/>
    <row r="201" s="4" customFormat="1" ht="10.2"/>
    <row r="202" s="4" customFormat="1" ht="10.2"/>
    <row r="203" s="4" customFormat="1" ht="10.2"/>
    <row r="204" s="4" customFormat="1" ht="10.2"/>
    <row r="205" s="4" customFormat="1" ht="10.2"/>
    <row r="206" s="4" customFormat="1" ht="10.2"/>
    <row r="207" s="4" customFormat="1" ht="10.2"/>
    <row r="208" s="4" customFormat="1" ht="10.2"/>
    <row r="209" s="4" customFormat="1" ht="10.2"/>
    <row r="210" s="4" customFormat="1" ht="10.2"/>
    <row r="211" s="4" customFormat="1" ht="10.2"/>
    <row r="212" s="4" customFormat="1" ht="10.2"/>
    <row r="213" s="4" customFormat="1" ht="10.2"/>
    <row r="214" s="4" customFormat="1" ht="10.2"/>
    <row r="215" s="4" customFormat="1" ht="10.2"/>
    <row r="216" s="4" customFormat="1" ht="10.2"/>
    <row r="217" s="4" customFormat="1" ht="10.2"/>
    <row r="218" s="4" customFormat="1" ht="10.2"/>
    <row r="219" s="4" customFormat="1" ht="10.2"/>
    <row r="220" s="4" customFormat="1" ht="10.2"/>
    <row r="221" s="4" customFormat="1" ht="10.2"/>
    <row r="222" s="4" customFormat="1" ht="10.2"/>
    <row r="223" s="4" customFormat="1" ht="10.2"/>
    <row r="224" s="4" customFormat="1" ht="10.2"/>
    <row r="225" s="4" customFormat="1" ht="10.2"/>
    <row r="226" s="4" customFormat="1" ht="10.2"/>
    <row r="227" s="4" customFormat="1" ht="10.2"/>
    <row r="228" s="4" customFormat="1" ht="10.2"/>
    <row r="229" s="4" customFormat="1" ht="10.2"/>
    <row r="230" s="4" customFormat="1" ht="10.2"/>
    <row r="231" s="4" customFormat="1" ht="10.2"/>
    <row r="232" s="4" customFormat="1" ht="10.2"/>
    <row r="233" s="4" customFormat="1" ht="10.2"/>
    <row r="234" s="4" customFormat="1" ht="10.2"/>
    <row r="235" s="4" customFormat="1" ht="10.2"/>
    <row r="236" s="4" customFormat="1" ht="10.2"/>
    <row r="237" s="4" customFormat="1" ht="10.2"/>
    <row r="238" s="4" customFormat="1" ht="10.2"/>
    <row r="239" s="4" customFormat="1" ht="10.2"/>
    <row r="240" s="4" customFormat="1" ht="10.2"/>
    <row r="241" s="4" customFormat="1" ht="10.2"/>
    <row r="242" s="4" customFormat="1" ht="10.2"/>
    <row r="243" s="4" customFormat="1" ht="10.2"/>
    <row r="244" s="4" customFormat="1" ht="10.2"/>
    <row r="245" s="4" customFormat="1" ht="10.2"/>
    <row r="246" s="4" customFormat="1" ht="10.2"/>
    <row r="247" s="4" customFormat="1" ht="10.2"/>
    <row r="248" s="4" customFormat="1" ht="10.2"/>
    <row r="249" s="4" customFormat="1" ht="10.2"/>
    <row r="250" s="4" customFormat="1" ht="10.2"/>
    <row r="251" s="4" customFormat="1" ht="10.2"/>
    <row r="252" s="4" customFormat="1" ht="10.2"/>
    <row r="253" s="4" customFormat="1" ht="10.2"/>
    <row r="254" s="4" customFormat="1" ht="10.2"/>
    <row r="255" s="4" customFormat="1" ht="10.2"/>
    <row r="256" s="4" customFormat="1" ht="10.2"/>
    <row r="257" s="4" customFormat="1" ht="10.2"/>
    <row r="258" s="4" customFormat="1" ht="10.2"/>
    <row r="259" s="4" customFormat="1" ht="10.2"/>
    <row r="260" s="4" customFormat="1" ht="10.2"/>
    <row r="261" s="4" customFormat="1" ht="10.2"/>
    <row r="262" s="4" customFormat="1" ht="10.2"/>
    <row r="263" s="4" customFormat="1" ht="10.2"/>
    <row r="264" s="4" customFormat="1" ht="10.2"/>
    <row r="265" s="4" customFormat="1" ht="10.2"/>
    <row r="266" s="4" customFormat="1" ht="10.2"/>
    <row r="267" s="4" customFormat="1" ht="10.2"/>
    <row r="268" s="4" customFormat="1" ht="10.2"/>
    <row r="269" s="4" customFormat="1" ht="10.2"/>
    <row r="270" s="4" customFormat="1" ht="10.2"/>
    <row r="271" s="4" customFormat="1" ht="10.2"/>
    <row r="272" s="4" customFormat="1" ht="10.2"/>
    <row r="273" s="4" customFormat="1" ht="10.2"/>
    <row r="274" s="4" customFormat="1" ht="10.2"/>
    <row r="275" s="4" customFormat="1" ht="10.2"/>
    <row r="276" s="4" customFormat="1" ht="10.2"/>
    <row r="277" s="4" customFormat="1" ht="10.2"/>
    <row r="278" s="4" customFormat="1" ht="10.2"/>
    <row r="279" s="4" customFormat="1" ht="10.2"/>
    <row r="280" s="4" customFormat="1" ht="10.2"/>
    <row r="281" s="4" customFormat="1" ht="10.2"/>
    <row r="282" s="4" customFormat="1" ht="10.2"/>
    <row r="283" s="4" customFormat="1" ht="10.2"/>
    <row r="284" s="4" customFormat="1" ht="10.2"/>
    <row r="285" s="4" customFormat="1" ht="10.2"/>
    <row r="286" s="4" customFormat="1" ht="10.2"/>
    <row r="287" s="4" customFormat="1" ht="10.2"/>
    <row r="288" s="4" customFormat="1" ht="10.2"/>
    <row r="289" s="4" customFormat="1" ht="10.2"/>
    <row r="290" s="4" customFormat="1" ht="10.2"/>
    <row r="291" s="4" customFormat="1" ht="10.2"/>
    <row r="292" s="4" customFormat="1" ht="10.2"/>
    <row r="293" s="4" customFormat="1" ht="10.2"/>
    <row r="294" s="4" customFormat="1" ht="10.2"/>
    <row r="295" s="4" customFormat="1" ht="10.2"/>
    <row r="296" s="4" customFormat="1" ht="10.2"/>
    <row r="297" s="4" customFormat="1" ht="10.2"/>
    <row r="298" s="4" customFormat="1" ht="10.2"/>
    <row r="299" s="4" customFormat="1" ht="10.2"/>
    <row r="300" s="4" customFormat="1" ht="10.2"/>
    <row r="301" s="4" customFormat="1" ht="10.2"/>
    <row r="302" s="4" customFormat="1" ht="10.2"/>
    <row r="303" s="4" customFormat="1" ht="10.2"/>
    <row r="304" s="4" customFormat="1" ht="10.2"/>
    <row r="305" s="4" customFormat="1" ht="10.2"/>
    <row r="306" s="4" customFormat="1" ht="10.2"/>
    <row r="307" s="4" customFormat="1" ht="10.2"/>
    <row r="308" s="4" customFormat="1" ht="10.2"/>
    <row r="309" s="4" customFormat="1" ht="10.2"/>
    <row r="310" s="4" customFormat="1" ht="10.2"/>
    <row r="311" s="4" customFormat="1" ht="10.2"/>
    <row r="312" s="4" customFormat="1" ht="10.2"/>
    <row r="313" s="4" customFormat="1" ht="10.2"/>
    <row r="314" s="4" customFormat="1" ht="10.2"/>
    <row r="315" s="4" customFormat="1" ht="10.2"/>
    <row r="316" s="4" customFormat="1" ht="10.2"/>
    <row r="317" s="4" customFormat="1" ht="10.2"/>
    <row r="318" s="4" customFormat="1" ht="10.2"/>
    <row r="319" s="4" customFormat="1" ht="10.2"/>
    <row r="320" s="4" customFormat="1" ht="10.2"/>
    <row r="321" s="4" customFormat="1" ht="10.2"/>
    <row r="322" s="4" customFormat="1" ht="10.2"/>
    <row r="323" s="4" customFormat="1" ht="10.2"/>
    <row r="324" s="4" customFormat="1" ht="10.2"/>
    <row r="325" s="4" customFormat="1" ht="10.2"/>
    <row r="326" s="4" customFormat="1" ht="10.2"/>
    <row r="327" s="4" customFormat="1" ht="10.2"/>
    <row r="328" s="4" customFormat="1" ht="10.2"/>
    <row r="329" s="4" customFormat="1" ht="10.2"/>
    <row r="330" s="4" customFormat="1" ht="10.2"/>
    <row r="331" s="4" customFormat="1" ht="10.2"/>
    <row r="332" s="4" customFormat="1" ht="10.2"/>
    <row r="333" s="4" customFormat="1" ht="10.2"/>
    <row r="334" s="4" customFormat="1" ht="10.2"/>
    <row r="335" s="4" customFormat="1" ht="10.2"/>
    <row r="336" s="4" customFormat="1" ht="10.2"/>
    <row r="337" s="4" customFormat="1" ht="10.2"/>
    <row r="338" s="4" customFormat="1" ht="10.2"/>
    <row r="339" s="4" customFormat="1" ht="10.2"/>
    <row r="340" s="4" customFormat="1" ht="10.2"/>
    <row r="341" s="4" customFormat="1" ht="10.2"/>
    <row r="342" s="4" customFormat="1" ht="10.2"/>
    <row r="343" s="4" customFormat="1" ht="10.2"/>
    <row r="344" s="4" customFormat="1" ht="10.2"/>
    <row r="345" s="4" customFormat="1" ht="10.2"/>
    <row r="346" s="4" customFormat="1" ht="10.2"/>
    <row r="347" s="4" customFormat="1" ht="10.2"/>
    <row r="348" s="4" customFormat="1" ht="10.2"/>
    <row r="349" s="4" customFormat="1" ht="10.2"/>
    <row r="350" s="4" customFormat="1" ht="10.2"/>
    <row r="351" s="4" customFormat="1" ht="10.2"/>
    <row r="352" s="4" customFormat="1" ht="10.2"/>
    <row r="353" s="4" customFormat="1" ht="10.2"/>
    <row r="354" s="4" customFormat="1" ht="10.2"/>
    <row r="355" s="4" customFormat="1" ht="10.2"/>
    <row r="356" s="4" customFormat="1" ht="10.2"/>
    <row r="357" s="4" customFormat="1" ht="10.2"/>
    <row r="358" s="4" customFormat="1" ht="10.2"/>
    <row r="359" s="4" customFormat="1" ht="10.2"/>
    <row r="360" s="4" customFormat="1" ht="10.2"/>
    <row r="361" s="4" customFormat="1" ht="10.2"/>
    <row r="362" s="4" customFormat="1" ht="10.2"/>
    <row r="363" s="4" customFormat="1" ht="10.2"/>
    <row r="364" s="4" customFormat="1" ht="10.2"/>
    <row r="365" s="4" customFormat="1" ht="10.2"/>
    <row r="366" s="4" customFormat="1" ht="10.2"/>
    <row r="367" s="4" customFormat="1" ht="10.2"/>
    <row r="368" s="4" customFormat="1" ht="10.2"/>
    <row r="369" s="4" customFormat="1" ht="10.2"/>
    <row r="370" s="4" customFormat="1" ht="10.2"/>
    <row r="371" s="4" customFormat="1" ht="10.2"/>
    <row r="372" s="4" customFormat="1" ht="10.2"/>
    <row r="373" s="4" customFormat="1" ht="10.2"/>
    <row r="374" s="4" customFormat="1" ht="10.2"/>
    <row r="375" s="4" customFormat="1" ht="10.2"/>
    <row r="376" s="4" customFormat="1" ht="10.2"/>
    <row r="377" s="4" customFormat="1" ht="10.2"/>
    <row r="378" s="4" customFormat="1" ht="10.2"/>
    <row r="379" s="4" customFormat="1" ht="10.2"/>
    <row r="380" s="4" customFormat="1" ht="10.2"/>
    <row r="381" s="4" customFormat="1" ht="10.2"/>
    <row r="382" s="4" customFormat="1" ht="10.2"/>
    <row r="383" s="4" customFormat="1" ht="10.2"/>
    <row r="384" s="4" customFormat="1" ht="10.2"/>
    <row r="385" s="4" customFormat="1" ht="10.2"/>
    <row r="386" s="4" customFormat="1" ht="10.2"/>
    <row r="387" s="4" customFormat="1" ht="10.2"/>
    <row r="388" s="4" customFormat="1" ht="10.2"/>
    <row r="389" s="4" customFormat="1" ht="10.2"/>
    <row r="390" s="4" customFormat="1" ht="10.2"/>
    <row r="391" s="4" customFormat="1" ht="10.2"/>
    <row r="392" s="4" customFormat="1" ht="10.2"/>
    <row r="393" s="4" customFormat="1" ht="10.2"/>
    <row r="394" s="4" customFormat="1" ht="10.2"/>
    <row r="395" s="4" customFormat="1" ht="10.2"/>
    <row r="396" s="4" customFormat="1" ht="10.2"/>
    <row r="397" s="4" customFormat="1" ht="10.2"/>
    <row r="398" s="4" customFormat="1" ht="10.2"/>
    <row r="399" s="4" customFormat="1" ht="10.2"/>
    <row r="400" s="4" customFormat="1" ht="10.2"/>
    <row r="401" s="4" customFormat="1" ht="10.2"/>
    <row r="402" s="4" customFormat="1" ht="10.2"/>
    <row r="403" s="4" customFormat="1" ht="10.2"/>
    <row r="404" s="4" customFormat="1" ht="10.2"/>
    <row r="405" s="4" customFormat="1" ht="10.2"/>
    <row r="406" s="4" customFormat="1" ht="10.2"/>
    <row r="407" s="4" customFormat="1" ht="10.2"/>
    <row r="408" s="4" customFormat="1" ht="10.2"/>
    <row r="409" s="4" customFormat="1" ht="10.2"/>
    <row r="410" s="4" customFormat="1" ht="10.2"/>
    <row r="411" s="4" customFormat="1" ht="10.2"/>
    <row r="412" s="4" customFormat="1" ht="10.2"/>
    <row r="413" s="4" customFormat="1" ht="10.2"/>
    <row r="414" s="4" customFormat="1" ht="10.2"/>
    <row r="415" s="4" customFormat="1" ht="10.2"/>
    <row r="416" s="4" customFormat="1" ht="10.2"/>
    <row r="417" s="4" customFormat="1" ht="10.2"/>
    <row r="418" s="4" customFormat="1" ht="10.2"/>
    <row r="419" s="4" customFormat="1" ht="10.2"/>
    <row r="420" s="4" customFormat="1" ht="10.2"/>
    <row r="421" s="4" customFormat="1" ht="10.2"/>
    <row r="422" s="4" customFormat="1" ht="10.2"/>
    <row r="423" s="4" customFormat="1" ht="10.2"/>
    <row r="424" s="4" customFormat="1" ht="10.2"/>
    <row r="425" s="4" customFormat="1" ht="10.2"/>
    <row r="426" s="4" customFormat="1" ht="10.2"/>
    <row r="427" s="4" customFormat="1" ht="10.2"/>
    <row r="428" s="4" customFormat="1" ht="10.2"/>
    <row r="429" s="4" customFormat="1" ht="10.2"/>
    <row r="430" s="4" customFormat="1" ht="10.2"/>
    <row r="431" s="4" customFormat="1" ht="10.2"/>
    <row r="432" s="4" customFormat="1" ht="10.2"/>
    <row r="433" s="4" customFormat="1" ht="10.2"/>
    <row r="434" s="4" customFormat="1" ht="10.2"/>
    <row r="435" s="4" customFormat="1" ht="10.2"/>
    <row r="436" s="4" customFormat="1" ht="10.2"/>
    <row r="437" s="4" customFormat="1" ht="10.2"/>
    <row r="438" s="4" customFormat="1" ht="10.2"/>
    <row r="439" s="4" customFormat="1" ht="10.2"/>
    <row r="440" s="4" customFormat="1" ht="10.2"/>
    <row r="441" s="4" customFormat="1" ht="10.2"/>
    <row r="442" s="4" customFormat="1" ht="10.2"/>
    <row r="443" s="4" customFormat="1" ht="10.2"/>
    <row r="444" s="4" customFormat="1" ht="10.2"/>
    <row r="445" s="4" customFormat="1" ht="10.2"/>
    <row r="446" s="4" customFormat="1" ht="10.2"/>
    <row r="447" s="4" customFormat="1" ht="10.2"/>
    <row r="448" s="4" customFormat="1" ht="10.2"/>
    <row r="449" s="4" customFormat="1" ht="10.2"/>
    <row r="450" s="4" customFormat="1" ht="10.2"/>
    <row r="451" s="4" customFormat="1" ht="10.2"/>
    <row r="452" s="4" customFormat="1" ht="10.2"/>
    <row r="453" s="4" customFormat="1" ht="10.2"/>
    <row r="454" s="4" customFormat="1" ht="10.2"/>
    <row r="455" s="4" customFormat="1" ht="10.2"/>
    <row r="456" s="4" customFormat="1" ht="10.2"/>
    <row r="457" s="4" customFormat="1" ht="10.2"/>
    <row r="458" s="4" customFormat="1" ht="10.2"/>
    <row r="459" s="4" customFormat="1" ht="10.2"/>
    <row r="460" s="4" customFormat="1" ht="10.2"/>
    <row r="461" s="4" customFormat="1" ht="10.2"/>
    <row r="462" s="4" customFormat="1" ht="10.2"/>
    <row r="463" s="4" customFormat="1" ht="10.2"/>
    <row r="464" s="4" customFormat="1" ht="10.2"/>
    <row r="465" s="4" customFormat="1" ht="10.2"/>
    <row r="466" s="4" customFormat="1" ht="10.2"/>
    <row r="467" s="4" customFormat="1" ht="10.2"/>
    <row r="468" s="4" customFormat="1" ht="10.2"/>
    <row r="469" s="4" customFormat="1" ht="10.2"/>
    <row r="470" s="4" customFormat="1" ht="10.2"/>
    <row r="471" s="4" customFormat="1" ht="10.2"/>
    <row r="472" s="4" customFormat="1" ht="10.2"/>
    <row r="473" s="4" customFormat="1" ht="10.2"/>
    <row r="474" s="4" customFormat="1" ht="10.2"/>
    <row r="475" s="4" customFormat="1" ht="10.2"/>
    <row r="476" s="4" customFormat="1" ht="10.2"/>
    <row r="477" s="4" customFormat="1" ht="10.2"/>
    <row r="478" s="4" customFormat="1" ht="10.2"/>
    <row r="479" s="4" customFormat="1" ht="10.2"/>
    <row r="480" s="4" customFormat="1" ht="10.2"/>
    <row r="481" s="4" customFormat="1" ht="10.2"/>
    <row r="482" s="4" customFormat="1" ht="10.2"/>
    <row r="483" s="4" customFormat="1" ht="10.2"/>
    <row r="484" s="4" customFormat="1" ht="10.2"/>
    <row r="485" s="4" customFormat="1" ht="10.2"/>
    <row r="486" s="4" customFormat="1" ht="10.2"/>
    <row r="487" s="4" customFormat="1" ht="10.2"/>
    <row r="488" s="4" customFormat="1" ht="10.2"/>
    <row r="489" s="4" customFormat="1" ht="10.2"/>
    <row r="490" s="4" customFormat="1" ht="10.2"/>
    <row r="491" s="4" customFormat="1" ht="10.2"/>
    <row r="492" s="4" customFormat="1" ht="10.2"/>
    <row r="493" s="4" customFormat="1" ht="10.2"/>
    <row r="494" s="4" customFormat="1" ht="10.2"/>
    <row r="495" s="4" customFormat="1" ht="10.2"/>
    <row r="496" s="4" customFormat="1" ht="10.2"/>
    <row r="497" s="4" customFormat="1" ht="10.2"/>
    <row r="498" s="4" customFormat="1" ht="10.2"/>
    <row r="499" s="4" customFormat="1" ht="10.2"/>
    <row r="500" s="4" customFormat="1" ht="10.2"/>
    <row r="501" s="4" customFormat="1" ht="10.2"/>
    <row r="502" s="4" customFormat="1" ht="10.2"/>
    <row r="503" s="4" customFormat="1" ht="10.2"/>
    <row r="504" s="4" customFormat="1" ht="10.2"/>
    <row r="505" s="4" customFormat="1" ht="10.2"/>
    <row r="506" s="4" customFormat="1" ht="10.2"/>
    <row r="507" s="4" customFormat="1" ht="10.2"/>
    <row r="508" s="4" customFormat="1" ht="10.2"/>
    <row r="509" s="4" customFormat="1" ht="10.2"/>
    <row r="510" s="4" customFormat="1" ht="10.2"/>
    <row r="511" s="4" customFormat="1" ht="10.2"/>
    <row r="512" s="4" customFormat="1" ht="10.2"/>
    <row r="513" s="4" customFormat="1" ht="10.2"/>
    <row r="514" s="4" customFormat="1" ht="10.2"/>
    <row r="515" s="4" customFormat="1" ht="10.2"/>
    <row r="516" s="4" customFormat="1" ht="10.2"/>
    <row r="517" s="4" customFormat="1" ht="10.2"/>
    <row r="518" s="4" customFormat="1" ht="10.2"/>
    <row r="519" s="4" customFormat="1" ht="10.2"/>
    <row r="520" s="4" customFormat="1" ht="10.2"/>
    <row r="521" s="4" customFormat="1" ht="10.2"/>
    <row r="522" s="4" customFormat="1" ht="10.2"/>
    <row r="523" s="4" customFormat="1" ht="10.2"/>
    <row r="524" s="4" customFormat="1" ht="10.2"/>
    <row r="525" s="4" customFormat="1" ht="10.2"/>
    <row r="526" s="4" customFormat="1" ht="10.2"/>
    <row r="527" s="4" customFormat="1" ht="10.2"/>
    <row r="528" s="4" customFormat="1" ht="10.2"/>
    <row r="529" s="4" customFormat="1" ht="10.2"/>
    <row r="530" s="4" customFormat="1" ht="10.2"/>
    <row r="531" s="4" customFormat="1" ht="10.2"/>
    <row r="532" s="4" customFormat="1" ht="10.2"/>
    <row r="533" s="4" customFormat="1" ht="10.2"/>
    <row r="534" s="4" customFormat="1" ht="10.2"/>
    <row r="535" s="4" customFormat="1" ht="10.2"/>
    <row r="536" s="4" customFormat="1" ht="10.2"/>
    <row r="537" s="4" customFormat="1" ht="10.2"/>
    <row r="538" s="4" customFormat="1" ht="10.2"/>
    <row r="539" s="4" customFormat="1" ht="10.2"/>
    <row r="540" s="4" customFormat="1" ht="10.2"/>
    <row r="541" s="4" customFormat="1" ht="10.2"/>
    <row r="542" s="4" customFormat="1" ht="10.2"/>
    <row r="543" s="4" customFormat="1" ht="10.2"/>
    <row r="544" s="4" customFormat="1" ht="10.2"/>
    <row r="545" s="4" customFormat="1" ht="10.2"/>
    <row r="546" s="4" customFormat="1" ht="10.2"/>
    <row r="547" s="4" customFormat="1" ht="10.2"/>
    <row r="548" s="4" customFormat="1" ht="10.2"/>
    <row r="549" s="4" customFormat="1" ht="10.2"/>
    <row r="550" s="4" customFormat="1" ht="10.2"/>
    <row r="551" s="4" customFormat="1" ht="10.2"/>
    <row r="552" s="4" customFormat="1" ht="10.2"/>
    <row r="553" s="4" customFormat="1" ht="10.2"/>
    <row r="554" s="4" customFormat="1" ht="10.2"/>
    <row r="555" s="4" customFormat="1" ht="10.2"/>
    <row r="556" s="4" customFormat="1" ht="10.2"/>
    <row r="557" s="4" customFormat="1" ht="10.2"/>
    <row r="558" s="4" customFormat="1" ht="10.2"/>
    <row r="559" s="4" customFormat="1" ht="10.2"/>
    <row r="560" s="4" customFormat="1" ht="10.2"/>
    <row r="561" s="4" customFormat="1" ht="10.2"/>
    <row r="562" s="4" customFormat="1" ht="10.2"/>
    <row r="563" s="4" customFormat="1" ht="10.2"/>
    <row r="564" s="4" customFormat="1" ht="10.2"/>
    <row r="565" s="4" customFormat="1" ht="10.2"/>
    <row r="566" s="4" customFormat="1" ht="10.2"/>
    <row r="567" s="4" customFormat="1" ht="10.2"/>
    <row r="568" s="4" customFormat="1" ht="10.2"/>
    <row r="569" s="4" customFormat="1" ht="10.2"/>
    <row r="570" s="4" customFormat="1" ht="10.2"/>
    <row r="571" s="4" customFormat="1" ht="10.2"/>
    <row r="572" s="4" customFormat="1" ht="10.2"/>
    <row r="573" s="4" customFormat="1" ht="10.2"/>
    <row r="574" s="4" customFormat="1" ht="10.2"/>
    <row r="575" s="4" customFormat="1" ht="10.2"/>
    <row r="576" s="4" customFormat="1" ht="10.2"/>
    <row r="577" s="4" customFormat="1" ht="10.2"/>
  </sheetData>
  <mergeCells count="10">
    <mergeCell ref="A1:F1"/>
    <mergeCell ref="F3:F8"/>
    <mergeCell ref="A4:C4"/>
    <mergeCell ref="D4:E4"/>
    <mergeCell ref="C5:C7"/>
    <mergeCell ref="D5:D7"/>
    <mergeCell ref="E5:E7"/>
    <mergeCell ref="A5:A7"/>
    <mergeCell ref="B5:B7"/>
    <mergeCell ref="A3:E3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7" r:id="rId1"/>
  <headerFooter alignWithMargins="0">
    <oddFooter>&amp;C&amp;8 &amp;10 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000396251678"/>
    <pageSetUpPr fitToPage="1"/>
  </sheetPr>
  <dimension ref="A1:Z922"/>
  <sheetViews>
    <sheetView workbookViewId="0" topLeftCell="A1">
      <selection activeCell="L1" sqref="L1"/>
    </sheetView>
  </sheetViews>
  <sheetFormatPr defaultColWidth="10.8515625" defaultRowHeight="12.75"/>
  <cols>
    <col min="1" max="2" width="9.00390625" style="2" customWidth="1"/>
    <col min="3" max="3" width="12.28125" style="2" customWidth="1"/>
    <col min="4" max="4" width="0.71875" style="2" customWidth="1"/>
    <col min="5" max="5" width="10.140625" style="2" customWidth="1"/>
    <col min="6" max="6" width="9.8515625" style="2" customWidth="1"/>
    <col min="7" max="9" width="10.140625" style="2" customWidth="1"/>
    <col min="10" max="10" width="10.140625" style="56" customWidth="1"/>
    <col min="11" max="12" width="10.140625" style="2" customWidth="1"/>
    <col min="13" max="13" width="9.7109375" style="2" customWidth="1"/>
    <col min="14" max="16384" width="10.8515625" style="2" customWidth="1"/>
  </cols>
  <sheetData>
    <row r="1" spans="1:12" s="16" customFormat="1" ht="12.75">
      <c r="A1" s="354" t="s">
        <v>399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6"/>
    </row>
    <row r="2" ht="12" customHeight="1"/>
    <row r="3" spans="1:13" ht="12.6" customHeight="1">
      <c r="A3" s="401" t="s">
        <v>164</v>
      </c>
      <c r="B3" s="401"/>
      <c r="C3" s="401"/>
      <c r="D3" s="409"/>
      <c r="E3" s="371" t="s">
        <v>163</v>
      </c>
      <c r="F3" s="372"/>
      <c r="G3" s="372"/>
      <c r="H3" s="372"/>
      <c r="I3" s="372"/>
      <c r="J3" s="372"/>
      <c r="K3" s="372"/>
      <c r="L3" s="148"/>
      <c r="M3" s="4"/>
    </row>
    <row r="4" spans="1:13" ht="12.75">
      <c r="A4" s="402"/>
      <c r="B4" s="402"/>
      <c r="C4" s="402"/>
      <c r="D4" s="406"/>
      <c r="E4" s="432" t="s">
        <v>152</v>
      </c>
      <c r="F4" s="367"/>
      <c r="G4" s="371" t="s">
        <v>148</v>
      </c>
      <c r="H4" s="372"/>
      <c r="I4" s="372"/>
      <c r="J4" s="372"/>
      <c r="K4" s="372"/>
      <c r="L4" s="147"/>
      <c r="M4" s="4"/>
    </row>
    <row r="5" spans="1:13" ht="12.75" customHeight="1">
      <c r="A5" s="402"/>
      <c r="B5" s="402"/>
      <c r="C5" s="402"/>
      <c r="D5" s="406"/>
      <c r="E5" s="424"/>
      <c r="F5" s="418"/>
      <c r="G5" s="393" t="s">
        <v>306</v>
      </c>
      <c r="H5" s="402"/>
      <c r="I5" s="406"/>
      <c r="J5" s="380" t="s">
        <v>313</v>
      </c>
      <c r="K5" s="381"/>
      <c r="L5" s="147"/>
      <c r="M5" s="4"/>
    </row>
    <row r="6" spans="1:13" ht="12.6" customHeight="1">
      <c r="A6" s="402"/>
      <c r="B6" s="402"/>
      <c r="C6" s="402"/>
      <c r="D6" s="406"/>
      <c r="E6" s="424"/>
      <c r="F6" s="418"/>
      <c r="G6" s="404" t="s">
        <v>308</v>
      </c>
      <c r="H6" s="404" t="s">
        <v>309</v>
      </c>
      <c r="I6" s="404" t="s">
        <v>307</v>
      </c>
      <c r="J6" s="383" t="s">
        <v>178</v>
      </c>
      <c r="K6" s="392" t="s">
        <v>312</v>
      </c>
      <c r="L6" s="147"/>
      <c r="M6" s="4"/>
    </row>
    <row r="7" spans="1:13" ht="12.6" customHeight="1">
      <c r="A7" s="402"/>
      <c r="B7" s="402"/>
      <c r="C7" s="402"/>
      <c r="D7" s="406"/>
      <c r="E7" s="424"/>
      <c r="F7" s="418"/>
      <c r="G7" s="426"/>
      <c r="H7" s="426"/>
      <c r="I7" s="426"/>
      <c r="J7" s="384"/>
      <c r="K7" s="393"/>
      <c r="L7" s="147"/>
      <c r="M7" s="4"/>
    </row>
    <row r="8" spans="1:13" ht="12.75">
      <c r="A8" s="402"/>
      <c r="B8" s="402"/>
      <c r="C8" s="402"/>
      <c r="D8" s="406"/>
      <c r="E8" s="424"/>
      <c r="F8" s="418"/>
      <c r="G8" s="426"/>
      <c r="H8" s="426"/>
      <c r="I8" s="426"/>
      <c r="J8" s="384"/>
      <c r="K8" s="393"/>
      <c r="L8" s="147"/>
      <c r="M8" s="4"/>
    </row>
    <row r="9" spans="1:13" ht="12.75">
      <c r="A9" s="402"/>
      <c r="B9" s="402"/>
      <c r="C9" s="402"/>
      <c r="D9" s="406"/>
      <c r="E9" s="424"/>
      <c r="F9" s="418"/>
      <c r="G9" s="426"/>
      <c r="H9" s="426"/>
      <c r="I9" s="426"/>
      <c r="J9" s="384"/>
      <c r="K9" s="393"/>
      <c r="L9" s="147"/>
      <c r="M9" s="4"/>
    </row>
    <row r="10" spans="1:13" ht="12.75">
      <c r="A10" s="402"/>
      <c r="B10" s="402"/>
      <c r="C10" s="402"/>
      <c r="D10" s="406"/>
      <c r="E10" s="424"/>
      <c r="F10" s="418"/>
      <c r="G10" s="426"/>
      <c r="H10" s="426"/>
      <c r="I10" s="426"/>
      <c r="J10" s="384"/>
      <c r="K10" s="393"/>
      <c r="L10" s="147"/>
      <c r="M10" s="4"/>
    </row>
    <row r="11" spans="1:13" ht="12.75">
      <c r="A11" s="402"/>
      <c r="B11" s="402"/>
      <c r="C11" s="402"/>
      <c r="D11" s="406"/>
      <c r="E11" s="424"/>
      <c r="F11" s="418"/>
      <c r="G11" s="426"/>
      <c r="H11" s="426"/>
      <c r="I11" s="426"/>
      <c r="J11" s="384"/>
      <c r="K11" s="393"/>
      <c r="L11" s="147"/>
      <c r="M11" s="4"/>
    </row>
    <row r="12" spans="1:13" ht="12.75">
      <c r="A12" s="402"/>
      <c r="B12" s="402"/>
      <c r="C12" s="402"/>
      <c r="D12" s="406"/>
      <c r="E12" s="425"/>
      <c r="F12" s="368"/>
      <c r="G12" s="416"/>
      <c r="H12" s="416"/>
      <c r="I12" s="416"/>
      <c r="J12" s="385"/>
      <c r="K12" s="394"/>
      <c r="L12" s="147"/>
      <c r="M12" s="4"/>
    </row>
    <row r="13" spans="1:13" ht="12.75">
      <c r="A13" s="403"/>
      <c r="B13" s="403"/>
      <c r="C13" s="403"/>
      <c r="D13" s="421"/>
      <c r="E13" s="365" t="s">
        <v>24</v>
      </c>
      <c r="F13" s="399"/>
      <c r="G13" s="399"/>
      <c r="H13" s="399"/>
      <c r="I13" s="399"/>
      <c r="J13" s="399"/>
      <c r="K13" s="399"/>
      <c r="L13" s="146"/>
      <c r="M13" s="4"/>
    </row>
    <row r="14" spans="1:13" ht="21.75" customHeight="1">
      <c r="A14" s="367" t="s">
        <v>165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418"/>
      <c r="M14" s="4"/>
    </row>
    <row r="15" spans="1:13" ht="12.75">
      <c r="A15" s="4"/>
      <c r="B15" s="4"/>
      <c r="C15" s="24" t="s">
        <v>233</v>
      </c>
      <c r="D15" s="24"/>
      <c r="E15" s="428">
        <f>99+G15</f>
        <v>852</v>
      </c>
      <c r="F15" s="429"/>
      <c r="G15" s="137">
        <v>753</v>
      </c>
      <c r="H15" s="116">
        <v>2</v>
      </c>
      <c r="I15" s="116" t="s">
        <v>112</v>
      </c>
      <c r="J15" s="137">
        <f>1+3</f>
        <v>4</v>
      </c>
      <c r="K15" s="137">
        <v>95</v>
      </c>
      <c r="L15" s="152"/>
      <c r="M15" s="67"/>
    </row>
    <row r="16" spans="1:13" ht="12.75">
      <c r="A16" s="22" t="s">
        <v>167</v>
      </c>
      <c r="B16" s="64" t="s">
        <v>169</v>
      </c>
      <c r="C16" s="65" t="s">
        <v>168</v>
      </c>
      <c r="D16" s="65"/>
      <c r="E16" s="428">
        <f>349+G16</f>
        <v>1772</v>
      </c>
      <c r="F16" s="429"/>
      <c r="G16" s="137">
        <v>1423</v>
      </c>
      <c r="H16" s="116" t="s">
        <v>112</v>
      </c>
      <c r="I16" s="116" t="s">
        <v>112</v>
      </c>
      <c r="J16" s="137">
        <f>16</f>
        <v>16</v>
      </c>
      <c r="K16" s="137">
        <v>333</v>
      </c>
      <c r="L16" s="152"/>
      <c r="M16" s="67"/>
    </row>
    <row r="17" spans="1:13" ht="12.75">
      <c r="A17" s="22" t="s">
        <v>168</v>
      </c>
      <c r="B17" s="64" t="s">
        <v>169</v>
      </c>
      <c r="C17" s="65" t="s">
        <v>170</v>
      </c>
      <c r="D17" s="65"/>
      <c r="E17" s="428">
        <f>557+G17</f>
        <v>1974</v>
      </c>
      <c r="F17" s="429"/>
      <c r="G17" s="137">
        <v>1417</v>
      </c>
      <c r="H17" s="116" t="s">
        <v>112</v>
      </c>
      <c r="I17" s="116" t="s">
        <v>112</v>
      </c>
      <c r="J17" s="137">
        <v>0</v>
      </c>
      <c r="K17" s="137">
        <v>557</v>
      </c>
      <c r="L17" s="152"/>
      <c r="M17" s="67"/>
    </row>
    <row r="18" spans="1:13" ht="12.75">
      <c r="A18" s="22" t="s">
        <v>170</v>
      </c>
      <c r="B18" s="64" t="s">
        <v>169</v>
      </c>
      <c r="C18" s="65" t="s">
        <v>171</v>
      </c>
      <c r="D18" s="65"/>
      <c r="E18" s="428">
        <f>928+1847+G18</f>
        <v>6733</v>
      </c>
      <c r="F18" s="429"/>
      <c r="G18" s="137">
        <v>3958</v>
      </c>
      <c r="H18" s="116" t="s">
        <v>112</v>
      </c>
      <c r="I18" s="116" t="s">
        <v>112</v>
      </c>
      <c r="J18" s="137">
        <f>37+5+0</f>
        <v>42</v>
      </c>
      <c r="K18" s="137">
        <f>886+1847</f>
        <v>2733</v>
      </c>
      <c r="L18" s="152"/>
      <c r="M18" s="67"/>
    </row>
    <row r="19" spans="1:13" ht="12.75">
      <c r="A19" s="22" t="s">
        <v>171</v>
      </c>
      <c r="B19" s="64" t="s">
        <v>169</v>
      </c>
      <c r="C19" s="65" t="s">
        <v>172</v>
      </c>
      <c r="D19" s="65"/>
      <c r="E19" s="428">
        <f>11778+G19</f>
        <v>29666</v>
      </c>
      <c r="F19" s="429"/>
      <c r="G19" s="137">
        <v>17888</v>
      </c>
      <c r="H19" s="116" t="s">
        <v>112</v>
      </c>
      <c r="I19" s="116">
        <v>5837</v>
      </c>
      <c r="J19" s="137">
        <f>89+340+0</f>
        <v>429</v>
      </c>
      <c r="K19" s="137">
        <v>11349</v>
      </c>
      <c r="L19" s="152"/>
      <c r="M19" s="67"/>
    </row>
    <row r="20" spans="1:13" ht="12.75">
      <c r="A20" s="22" t="s">
        <v>172</v>
      </c>
      <c r="B20" s="64" t="s">
        <v>169</v>
      </c>
      <c r="C20" s="65" t="s">
        <v>184</v>
      </c>
      <c r="D20" s="65"/>
      <c r="E20" s="428">
        <f>24071+G20</f>
        <v>71741</v>
      </c>
      <c r="F20" s="429"/>
      <c r="G20" s="137">
        <v>47670</v>
      </c>
      <c r="H20" s="116" t="s">
        <v>112</v>
      </c>
      <c r="I20" s="116" t="s">
        <v>112</v>
      </c>
      <c r="J20" s="137">
        <f>89+272+0</f>
        <v>361</v>
      </c>
      <c r="K20" s="137">
        <v>23710</v>
      </c>
      <c r="L20" s="152"/>
      <c r="M20" s="67"/>
    </row>
    <row r="21" spans="1:13" ht="12.75">
      <c r="A21" s="22" t="s">
        <v>184</v>
      </c>
      <c r="B21" s="64" t="s">
        <v>169</v>
      </c>
      <c r="C21" s="65" t="s">
        <v>173</v>
      </c>
      <c r="D21" s="65"/>
      <c r="E21" s="428">
        <f>18758+G21</f>
        <v>63150</v>
      </c>
      <c r="F21" s="429"/>
      <c r="G21" s="137">
        <v>44392</v>
      </c>
      <c r="H21" s="116" t="s">
        <v>112</v>
      </c>
      <c r="I21" s="116" t="s">
        <v>112</v>
      </c>
      <c r="J21" s="137">
        <f>201</f>
        <v>201</v>
      </c>
      <c r="K21" s="137">
        <v>18557</v>
      </c>
      <c r="L21" s="152"/>
      <c r="M21" s="67"/>
    </row>
    <row r="22" spans="1:13" ht="12.75">
      <c r="A22" s="22" t="s">
        <v>173</v>
      </c>
      <c r="B22" s="64" t="s">
        <v>169</v>
      </c>
      <c r="C22" s="117" t="s">
        <v>185</v>
      </c>
      <c r="D22" s="65"/>
      <c r="E22" s="428">
        <f>24718+G22</f>
        <v>85662</v>
      </c>
      <c r="F22" s="429"/>
      <c r="G22" s="137">
        <v>60944</v>
      </c>
      <c r="H22" s="116" t="s">
        <v>112</v>
      </c>
      <c r="I22" s="116" t="s">
        <v>112</v>
      </c>
      <c r="J22" s="137">
        <f>35+582+0</f>
        <v>617</v>
      </c>
      <c r="K22" s="137">
        <v>24101</v>
      </c>
      <c r="L22" s="152"/>
      <c r="M22" s="67"/>
    </row>
    <row r="23" spans="1:13" ht="12.75">
      <c r="A23" s="22" t="s">
        <v>185</v>
      </c>
      <c r="B23" s="64" t="s">
        <v>169</v>
      </c>
      <c r="C23" s="65" t="s">
        <v>174</v>
      </c>
      <c r="D23" s="65"/>
      <c r="E23" s="428">
        <f>24196+G23</f>
        <v>150083</v>
      </c>
      <c r="F23" s="429"/>
      <c r="G23" s="137">
        <v>125887</v>
      </c>
      <c r="H23" s="116" t="s">
        <v>112</v>
      </c>
      <c r="I23" s="116" t="s">
        <v>112</v>
      </c>
      <c r="J23" s="137">
        <f>3+525+0</f>
        <v>528</v>
      </c>
      <c r="K23" s="137">
        <v>23668</v>
      </c>
      <c r="L23" s="152"/>
      <c r="M23" s="67"/>
    </row>
    <row r="24" spans="1:13" ht="12.75">
      <c r="A24" s="22" t="s">
        <v>174</v>
      </c>
      <c r="B24" s="64" t="s">
        <v>169</v>
      </c>
      <c r="C24" s="65" t="s">
        <v>190</v>
      </c>
      <c r="D24" s="65"/>
      <c r="E24" s="428">
        <f>28758+5664+14234+G24</f>
        <v>403139</v>
      </c>
      <c r="F24" s="429"/>
      <c r="G24" s="137">
        <v>354483</v>
      </c>
      <c r="H24" s="116" t="s">
        <v>112</v>
      </c>
      <c r="I24" s="116" t="s">
        <v>112</v>
      </c>
      <c r="J24" s="137">
        <f>22+1505</f>
        <v>1527</v>
      </c>
      <c r="K24" s="137">
        <f>27231+5664+14234</f>
        <v>47129</v>
      </c>
      <c r="L24" s="152"/>
      <c r="M24" s="67"/>
    </row>
    <row r="25" spans="1:13" ht="12.75">
      <c r="A25" s="4"/>
      <c r="B25" s="4"/>
      <c r="C25" s="65" t="s">
        <v>336</v>
      </c>
      <c r="D25" s="65"/>
      <c r="E25" s="428">
        <f>51120+G25</f>
        <v>299367</v>
      </c>
      <c r="F25" s="429"/>
      <c r="G25" s="137">
        <v>248247</v>
      </c>
      <c r="H25" s="116" t="s">
        <v>112</v>
      </c>
      <c r="I25" s="116" t="s">
        <v>112</v>
      </c>
      <c r="J25" s="137">
        <v>0</v>
      </c>
      <c r="K25" s="137">
        <v>51120</v>
      </c>
      <c r="L25" s="152"/>
      <c r="M25" s="67"/>
    </row>
    <row r="26" spans="1:13" ht="5.25" customHeight="1">
      <c r="A26" s="4"/>
      <c r="B26" s="4"/>
      <c r="C26" s="24"/>
      <c r="D26" s="24"/>
      <c r="E26" s="428"/>
      <c r="F26" s="429"/>
      <c r="G26" s="137"/>
      <c r="H26" s="144"/>
      <c r="I26" s="144"/>
      <c r="J26" s="137"/>
      <c r="K26" s="137"/>
      <c r="L26" s="152"/>
      <c r="M26" s="67"/>
    </row>
    <row r="27" spans="1:18" ht="12.75">
      <c r="A27" s="4"/>
      <c r="B27" s="4"/>
      <c r="C27" s="17" t="s">
        <v>177</v>
      </c>
      <c r="D27" s="17"/>
      <c r="E27" s="430">
        <f>207077+G27</f>
        <v>1114139</v>
      </c>
      <c r="F27" s="431"/>
      <c r="G27" s="118">
        <v>907062</v>
      </c>
      <c r="H27" s="183">
        <v>2</v>
      </c>
      <c r="I27" s="118">
        <v>5837</v>
      </c>
      <c r="J27" s="118">
        <f>471+1749+1505</f>
        <v>3725</v>
      </c>
      <c r="K27" s="118">
        <v>203352</v>
      </c>
      <c r="L27" s="152"/>
      <c r="M27" s="67"/>
      <c r="R27" s="74"/>
    </row>
    <row r="28" spans="1:13" ht="5.25" customHeight="1">
      <c r="A28" s="4"/>
      <c r="B28" s="4"/>
      <c r="C28" s="24"/>
      <c r="D28" s="24"/>
      <c r="E28" s="24"/>
      <c r="F28" s="4"/>
      <c r="G28" s="4"/>
      <c r="H28" s="24"/>
      <c r="I28" s="24"/>
      <c r="J28" s="137"/>
      <c r="K28" s="116"/>
      <c r="L28" s="116"/>
      <c r="M28" s="4"/>
    </row>
    <row r="29" spans="10:26" ht="15.75" customHeight="1">
      <c r="J29" s="2"/>
      <c r="M29" s="4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</row>
    <row r="30" spans="10:26" ht="5.25" customHeight="1">
      <c r="J30" s="2"/>
      <c r="M30" s="4"/>
      <c r="O30" s="4"/>
      <c r="P30" s="4"/>
      <c r="Q30" s="4"/>
      <c r="R30" s="4"/>
      <c r="S30" s="4"/>
      <c r="T30" s="4"/>
      <c r="U30" s="4"/>
      <c r="V30" s="4"/>
      <c r="W30" s="4"/>
      <c r="X30" s="39"/>
      <c r="Y30" s="4"/>
      <c r="Z30" s="4"/>
    </row>
    <row r="31" spans="10:26" ht="12.75">
      <c r="J31" s="2"/>
      <c r="M31" s="4"/>
      <c r="Z31" s="116"/>
    </row>
    <row r="32" spans="1:13" ht="9.6" customHeight="1">
      <c r="A32" s="4" t="s">
        <v>63</v>
      </c>
      <c r="B32" s="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4"/>
    </row>
    <row r="33" spans="1:13" ht="15" customHeight="1">
      <c r="A33" s="12" t="s">
        <v>340</v>
      </c>
      <c r="B33" s="4"/>
      <c r="C33" s="4"/>
      <c r="D33" s="4"/>
      <c r="E33" s="4"/>
      <c r="F33" s="4"/>
      <c r="G33" s="4"/>
      <c r="H33" s="4"/>
      <c r="I33" s="4"/>
      <c r="J33" s="39"/>
      <c r="K33" s="4"/>
      <c r="L33" s="4"/>
      <c r="M33" s="4"/>
    </row>
    <row r="34" spans="1:13" s="119" customFormat="1" ht="1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29"/>
    </row>
    <row r="35" spans="1:13" s="119" customFormat="1" ht="1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29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39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39"/>
      <c r="K37" s="4"/>
      <c r="L37" s="4"/>
      <c r="M37" s="4"/>
    </row>
    <row r="38" spans="1:13" ht="12.75">
      <c r="A38" s="354" t="s">
        <v>400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6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39"/>
      <c r="K39" s="4"/>
      <c r="L39" s="4"/>
      <c r="M39" s="4"/>
    </row>
    <row r="40" spans="1:13" ht="12.75" customHeight="1">
      <c r="A40" s="401" t="s">
        <v>164</v>
      </c>
      <c r="B40" s="401"/>
      <c r="C40" s="401"/>
      <c r="D40" s="409"/>
      <c r="E40" s="404" t="s">
        <v>4</v>
      </c>
      <c r="F40" s="365" t="s">
        <v>148</v>
      </c>
      <c r="G40" s="399"/>
      <c r="H40" s="399"/>
      <c r="I40" s="399"/>
      <c r="J40" s="399"/>
      <c r="K40" s="399"/>
      <c r="L40" s="146"/>
      <c r="M40" s="24"/>
    </row>
    <row r="41" spans="1:13" ht="12.6" customHeight="1">
      <c r="A41" s="402"/>
      <c r="B41" s="402"/>
      <c r="C41" s="402"/>
      <c r="D41" s="406"/>
      <c r="E41" s="426"/>
      <c r="F41" s="392" t="s">
        <v>5</v>
      </c>
      <c r="G41" s="409"/>
      <c r="H41" s="404" t="s">
        <v>310</v>
      </c>
      <c r="I41" s="383" t="s">
        <v>3</v>
      </c>
      <c r="J41" s="404" t="s">
        <v>234</v>
      </c>
      <c r="K41" s="401" t="s">
        <v>254</v>
      </c>
      <c r="L41" s="146"/>
      <c r="M41" s="24"/>
    </row>
    <row r="42" spans="1:15" ht="12.6" customHeight="1">
      <c r="A42" s="402"/>
      <c r="B42" s="402"/>
      <c r="C42" s="402"/>
      <c r="D42" s="406"/>
      <c r="E42" s="426"/>
      <c r="F42" s="393"/>
      <c r="G42" s="406"/>
      <c r="H42" s="426"/>
      <c r="I42" s="384"/>
      <c r="J42" s="426"/>
      <c r="K42" s="402"/>
      <c r="L42" s="146"/>
      <c r="M42" s="24"/>
      <c r="N42" s="147"/>
      <c r="O42" s="147"/>
    </row>
    <row r="43" spans="1:15" ht="12.6" customHeight="1">
      <c r="A43" s="402"/>
      <c r="B43" s="402"/>
      <c r="C43" s="402"/>
      <c r="D43" s="406"/>
      <c r="E43" s="426"/>
      <c r="F43" s="394"/>
      <c r="G43" s="421"/>
      <c r="H43" s="426"/>
      <c r="I43" s="384"/>
      <c r="J43" s="426"/>
      <c r="K43" s="402"/>
      <c r="L43" s="147"/>
      <c r="M43" s="24"/>
      <c r="N43" s="147"/>
      <c r="O43" s="147"/>
    </row>
    <row r="44" spans="1:15" ht="12.6" customHeight="1">
      <c r="A44" s="402"/>
      <c r="B44" s="402"/>
      <c r="C44" s="402"/>
      <c r="D44" s="406"/>
      <c r="E44" s="426"/>
      <c r="F44" s="369" t="s">
        <v>179</v>
      </c>
      <c r="G44" s="404" t="s">
        <v>6</v>
      </c>
      <c r="H44" s="426"/>
      <c r="I44" s="384"/>
      <c r="J44" s="426"/>
      <c r="K44" s="402"/>
      <c r="L44" s="147"/>
      <c r="M44" s="24"/>
      <c r="N44" s="147"/>
      <c r="O44" s="147"/>
    </row>
    <row r="45" spans="1:15" ht="12.75">
      <c r="A45" s="402"/>
      <c r="B45" s="402"/>
      <c r="C45" s="402"/>
      <c r="D45" s="406"/>
      <c r="E45" s="426"/>
      <c r="F45" s="405"/>
      <c r="G45" s="426"/>
      <c r="H45" s="426"/>
      <c r="I45" s="384"/>
      <c r="J45" s="426"/>
      <c r="K45" s="402"/>
      <c r="L45" s="147"/>
      <c r="M45" s="24"/>
      <c r="N45" s="148"/>
      <c r="O45" s="148"/>
    </row>
    <row r="46" spans="1:15" ht="12.75">
      <c r="A46" s="402"/>
      <c r="B46" s="402"/>
      <c r="C46" s="402"/>
      <c r="D46" s="406"/>
      <c r="E46" s="426"/>
      <c r="F46" s="405"/>
      <c r="G46" s="426"/>
      <c r="H46" s="426"/>
      <c r="I46" s="384"/>
      <c r="J46" s="426"/>
      <c r="K46" s="402"/>
      <c r="L46" s="147"/>
      <c r="M46" s="24"/>
      <c r="N46" s="148"/>
      <c r="O46" s="148"/>
    </row>
    <row r="47" spans="1:15" ht="12.75">
      <c r="A47" s="402"/>
      <c r="B47" s="402"/>
      <c r="C47" s="402"/>
      <c r="D47" s="406"/>
      <c r="E47" s="426"/>
      <c r="F47" s="405"/>
      <c r="G47" s="426"/>
      <c r="H47" s="426"/>
      <c r="I47" s="384"/>
      <c r="J47" s="426"/>
      <c r="K47" s="402"/>
      <c r="L47" s="147"/>
      <c r="M47" s="24"/>
      <c r="N47" s="148"/>
      <c r="O47" s="148"/>
    </row>
    <row r="48" spans="1:15" ht="12.75">
      <c r="A48" s="402"/>
      <c r="B48" s="402"/>
      <c r="C48" s="402"/>
      <c r="D48" s="406"/>
      <c r="E48" s="426"/>
      <c r="F48" s="405"/>
      <c r="G48" s="426"/>
      <c r="H48" s="426"/>
      <c r="I48" s="384"/>
      <c r="J48" s="426"/>
      <c r="K48" s="402"/>
      <c r="L48" s="147"/>
      <c r="M48" s="24"/>
      <c r="N48" s="148"/>
      <c r="O48" s="148"/>
    </row>
    <row r="49" spans="1:15" ht="12.75">
      <c r="A49" s="402"/>
      <c r="B49" s="402"/>
      <c r="C49" s="402"/>
      <c r="D49" s="406"/>
      <c r="E49" s="416"/>
      <c r="F49" s="370"/>
      <c r="G49" s="416"/>
      <c r="H49" s="416"/>
      <c r="I49" s="385"/>
      <c r="J49" s="416"/>
      <c r="K49" s="403"/>
      <c r="L49" s="147"/>
      <c r="M49" s="24"/>
      <c r="N49" s="148"/>
      <c r="O49" s="148"/>
    </row>
    <row r="50" spans="1:13" ht="12.75">
      <c r="A50" s="403"/>
      <c r="B50" s="403"/>
      <c r="C50" s="403"/>
      <c r="D50" s="421"/>
      <c r="E50" s="371" t="s">
        <v>24</v>
      </c>
      <c r="F50" s="372"/>
      <c r="G50" s="372"/>
      <c r="H50" s="372"/>
      <c r="I50" s="372"/>
      <c r="J50" s="372"/>
      <c r="K50" s="372"/>
      <c r="L50" s="18"/>
      <c r="M50" s="24"/>
    </row>
    <row r="51" spans="1:13" ht="16.5" customHeight="1">
      <c r="A51" s="367" t="s">
        <v>268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418"/>
      <c r="M51" s="24"/>
    </row>
    <row r="52" spans="1:13" ht="12.6" customHeight="1">
      <c r="A52" s="4"/>
      <c r="B52" s="4"/>
      <c r="C52" s="65" t="s">
        <v>166</v>
      </c>
      <c r="D52" s="24"/>
      <c r="E52" s="428">
        <v>795</v>
      </c>
      <c r="F52" s="429">
        <v>760</v>
      </c>
      <c r="G52" s="116">
        <v>2</v>
      </c>
      <c r="H52" s="116" t="s">
        <v>112</v>
      </c>
      <c r="I52" s="116" t="s">
        <v>112</v>
      </c>
      <c r="J52" s="137">
        <v>16</v>
      </c>
      <c r="K52" s="137">
        <v>19</v>
      </c>
      <c r="L52" s="116"/>
      <c r="M52" s="67"/>
    </row>
    <row r="53" spans="1:13" ht="12.75">
      <c r="A53" s="22" t="s">
        <v>167</v>
      </c>
      <c r="B53" s="64" t="s">
        <v>169</v>
      </c>
      <c r="C53" s="65" t="s">
        <v>168</v>
      </c>
      <c r="D53" s="65"/>
      <c r="E53" s="428">
        <v>1547</v>
      </c>
      <c r="F53" s="429">
        <v>1437</v>
      </c>
      <c r="G53" s="116" t="s">
        <v>112</v>
      </c>
      <c r="H53" s="116">
        <v>23</v>
      </c>
      <c r="I53" s="116">
        <v>16</v>
      </c>
      <c r="J53" s="137">
        <v>44</v>
      </c>
      <c r="K53" s="137">
        <v>66</v>
      </c>
      <c r="L53" s="116"/>
      <c r="M53" s="67"/>
    </row>
    <row r="54" spans="1:13" ht="12.75">
      <c r="A54" s="22" t="s">
        <v>168</v>
      </c>
      <c r="B54" s="64" t="s">
        <v>169</v>
      </c>
      <c r="C54" s="65" t="s">
        <v>170</v>
      </c>
      <c r="D54" s="65"/>
      <c r="E54" s="428">
        <v>1680</v>
      </c>
      <c r="F54" s="429">
        <v>1533</v>
      </c>
      <c r="G54" s="116" t="s">
        <v>112</v>
      </c>
      <c r="H54" s="116">
        <v>30</v>
      </c>
      <c r="I54" s="116">
        <v>21</v>
      </c>
      <c r="J54" s="137">
        <v>58</v>
      </c>
      <c r="K54" s="137">
        <v>89</v>
      </c>
      <c r="L54" s="116"/>
      <c r="M54" s="67"/>
    </row>
    <row r="55" spans="1:13" ht="12.75">
      <c r="A55" s="22" t="s">
        <v>170</v>
      </c>
      <c r="B55" s="64" t="s">
        <v>169</v>
      </c>
      <c r="C55" s="65" t="s">
        <v>255</v>
      </c>
      <c r="D55" s="65"/>
      <c r="E55" s="428">
        <v>1885</v>
      </c>
      <c r="F55" s="429">
        <v>1687</v>
      </c>
      <c r="G55" s="116" t="s">
        <v>112</v>
      </c>
      <c r="H55" s="116">
        <v>5</v>
      </c>
      <c r="I55" s="116" t="s">
        <v>112</v>
      </c>
      <c r="J55" s="137">
        <v>19</v>
      </c>
      <c r="K55" s="137">
        <v>179</v>
      </c>
      <c r="L55" s="116"/>
      <c r="M55" s="67"/>
    </row>
    <row r="56" spans="1:14" ht="12.75">
      <c r="A56" s="22" t="s">
        <v>255</v>
      </c>
      <c r="B56" s="64" t="s">
        <v>169</v>
      </c>
      <c r="C56" s="65" t="s">
        <v>171</v>
      </c>
      <c r="D56" s="65"/>
      <c r="E56" s="428">
        <v>3354</v>
      </c>
      <c r="F56" s="429">
        <v>3040</v>
      </c>
      <c r="G56" s="116" t="s">
        <v>112</v>
      </c>
      <c r="H56" s="116">
        <v>81</v>
      </c>
      <c r="I56" s="116">
        <v>38</v>
      </c>
      <c r="J56" s="137">
        <v>95</v>
      </c>
      <c r="K56" s="137">
        <v>219</v>
      </c>
      <c r="L56" s="116"/>
      <c r="M56" s="67"/>
      <c r="N56" s="116"/>
    </row>
    <row r="57" spans="1:13" ht="12.75">
      <c r="A57" s="22" t="s">
        <v>171</v>
      </c>
      <c r="B57" s="64" t="s">
        <v>169</v>
      </c>
      <c r="C57" s="65" t="s">
        <v>172</v>
      </c>
      <c r="D57" s="65"/>
      <c r="E57" s="428">
        <v>26511</v>
      </c>
      <c r="F57" s="429">
        <v>23333</v>
      </c>
      <c r="G57" s="116" t="s">
        <v>112</v>
      </c>
      <c r="H57" s="116">
        <v>408</v>
      </c>
      <c r="I57" s="116" t="s">
        <v>112</v>
      </c>
      <c r="J57" s="137">
        <v>698</v>
      </c>
      <c r="K57" s="137">
        <v>2480</v>
      </c>
      <c r="L57" s="137"/>
      <c r="M57" s="67"/>
    </row>
    <row r="58" spans="1:13" ht="12.75">
      <c r="A58" s="22" t="s">
        <v>172</v>
      </c>
      <c r="B58" s="64" t="s">
        <v>169</v>
      </c>
      <c r="C58" s="65" t="s">
        <v>184</v>
      </c>
      <c r="D58" s="65"/>
      <c r="E58" s="428">
        <v>63844</v>
      </c>
      <c r="F58" s="429">
        <v>55226</v>
      </c>
      <c r="G58" s="116" t="s">
        <v>112</v>
      </c>
      <c r="H58" s="116">
        <v>2193</v>
      </c>
      <c r="I58" s="116">
        <f>132+1</f>
        <v>133</v>
      </c>
      <c r="J58" s="137">
        <v>2076</v>
      </c>
      <c r="K58" s="137">
        <v>6542</v>
      </c>
      <c r="L58" s="137"/>
      <c r="M58" s="67"/>
    </row>
    <row r="59" spans="1:13" ht="12.75">
      <c r="A59" s="22" t="s">
        <v>184</v>
      </c>
      <c r="B59" s="64" t="s">
        <v>169</v>
      </c>
      <c r="C59" s="65" t="s">
        <v>173</v>
      </c>
      <c r="D59" s="65"/>
      <c r="E59" s="428">
        <v>60046</v>
      </c>
      <c r="F59" s="429">
        <v>51446</v>
      </c>
      <c r="G59" s="116" t="s">
        <v>112</v>
      </c>
      <c r="H59" s="116">
        <v>2692</v>
      </c>
      <c r="I59" s="116">
        <f>32+10</f>
        <v>42</v>
      </c>
      <c r="J59" s="137">
        <v>2067</v>
      </c>
      <c r="K59" s="137">
        <v>6533</v>
      </c>
      <c r="L59" s="137"/>
      <c r="M59" s="67"/>
    </row>
    <row r="60" spans="1:13" ht="12.75">
      <c r="A60" s="22" t="s">
        <v>173</v>
      </c>
      <c r="B60" s="64" t="s">
        <v>169</v>
      </c>
      <c r="C60" s="65" t="s">
        <v>185</v>
      </c>
      <c r="D60" s="65"/>
      <c r="E60" s="428">
        <v>81086</v>
      </c>
      <c r="F60" s="429">
        <v>70515</v>
      </c>
      <c r="G60" s="116">
        <v>1</v>
      </c>
      <c r="H60" s="116">
        <v>8342</v>
      </c>
      <c r="I60" s="116">
        <f>392+51</f>
        <v>443</v>
      </c>
      <c r="J60" s="137">
        <v>2551</v>
      </c>
      <c r="K60" s="137">
        <v>8020</v>
      </c>
      <c r="L60" s="137"/>
      <c r="M60" s="67"/>
    </row>
    <row r="61" spans="1:16" ht="12.75">
      <c r="A61" s="22" t="s">
        <v>185</v>
      </c>
      <c r="B61" s="64" t="s">
        <v>169</v>
      </c>
      <c r="C61" s="65" t="s">
        <v>174</v>
      </c>
      <c r="D61" s="65"/>
      <c r="E61" s="428">
        <v>128336</v>
      </c>
      <c r="F61" s="429">
        <v>109846</v>
      </c>
      <c r="G61" s="116">
        <v>10</v>
      </c>
      <c r="H61" s="116">
        <v>15410</v>
      </c>
      <c r="I61" s="116">
        <f>1845+145</f>
        <v>1990</v>
      </c>
      <c r="J61" s="137">
        <v>4675</v>
      </c>
      <c r="K61" s="137">
        <v>13815</v>
      </c>
      <c r="L61" s="137"/>
      <c r="M61" s="67"/>
      <c r="N61" s="116"/>
      <c r="O61" s="137"/>
      <c r="P61" s="152"/>
    </row>
    <row r="62" spans="1:16" ht="12.75">
      <c r="A62" s="22" t="s">
        <v>174</v>
      </c>
      <c r="B62" s="64" t="s">
        <v>169</v>
      </c>
      <c r="C62" s="65" t="s">
        <v>175</v>
      </c>
      <c r="D62" s="65"/>
      <c r="E62" s="428">
        <v>205406</v>
      </c>
      <c r="F62" s="429">
        <v>178805</v>
      </c>
      <c r="G62" s="116">
        <v>3</v>
      </c>
      <c r="H62" s="116">
        <v>43862</v>
      </c>
      <c r="I62" s="116">
        <f>4386+35+49</f>
        <v>4470</v>
      </c>
      <c r="J62" s="137">
        <v>6254</v>
      </c>
      <c r="K62" s="137">
        <v>20347</v>
      </c>
      <c r="L62" s="137"/>
      <c r="M62" s="67"/>
      <c r="N62" s="116"/>
      <c r="O62" s="137"/>
      <c r="P62" s="152"/>
    </row>
    <row r="63" spans="1:16" ht="12.75">
      <c r="A63" s="22" t="s">
        <v>175</v>
      </c>
      <c r="B63" s="64" t="s">
        <v>169</v>
      </c>
      <c r="C63" s="65" t="s">
        <v>176</v>
      </c>
      <c r="D63" s="65"/>
      <c r="E63" s="428">
        <v>49927</v>
      </c>
      <c r="F63" s="429">
        <v>43960</v>
      </c>
      <c r="G63" s="116" t="s">
        <v>112</v>
      </c>
      <c r="H63" s="116">
        <v>14992</v>
      </c>
      <c r="I63" s="116">
        <f>596+554</f>
        <v>1150</v>
      </c>
      <c r="J63" s="137">
        <v>1575</v>
      </c>
      <c r="K63" s="137">
        <v>4392</v>
      </c>
      <c r="L63" s="137"/>
      <c r="M63" s="67"/>
      <c r="N63" s="116"/>
      <c r="O63" s="137"/>
      <c r="P63" s="152"/>
    </row>
    <row r="64" spans="1:16" ht="12.75">
      <c r="A64" s="22" t="s">
        <v>176</v>
      </c>
      <c r="B64" s="64" t="s">
        <v>169</v>
      </c>
      <c r="C64" s="65" t="s">
        <v>190</v>
      </c>
      <c r="D64" s="65"/>
      <c r="E64" s="428">
        <v>66282</v>
      </c>
      <c r="F64" s="429">
        <v>57236</v>
      </c>
      <c r="G64" s="116">
        <v>12</v>
      </c>
      <c r="H64" s="116">
        <v>26068</v>
      </c>
      <c r="I64" s="116">
        <f>3872+125</f>
        <v>3997</v>
      </c>
      <c r="J64" s="137">
        <v>2180</v>
      </c>
      <c r="K64" s="137">
        <v>6866</v>
      </c>
      <c r="L64" s="137"/>
      <c r="M64" s="67"/>
      <c r="N64" s="116"/>
      <c r="O64" s="137"/>
      <c r="P64" s="152"/>
    </row>
    <row r="65" spans="1:16" ht="12.75">
      <c r="A65" s="4"/>
      <c r="B65" s="4"/>
      <c r="C65" s="65" t="s">
        <v>336</v>
      </c>
      <c r="D65" s="65"/>
      <c r="E65" s="428">
        <v>207301</v>
      </c>
      <c r="F65" s="429">
        <v>173972</v>
      </c>
      <c r="G65" s="116" t="s">
        <v>112</v>
      </c>
      <c r="H65" s="116">
        <v>102033</v>
      </c>
      <c r="I65" s="116">
        <f>429+17</f>
        <v>446</v>
      </c>
      <c r="J65" s="137">
        <v>10708</v>
      </c>
      <c r="K65" s="137">
        <v>22621</v>
      </c>
      <c r="L65" s="137"/>
      <c r="M65" s="67"/>
      <c r="N65" s="116"/>
      <c r="O65" s="137"/>
      <c r="P65" s="152"/>
    </row>
    <row r="66" spans="1:16" ht="12.75">
      <c r="A66" s="4"/>
      <c r="B66" s="4"/>
      <c r="C66" s="24"/>
      <c r="D66" s="24"/>
      <c r="E66" s="428" t="s">
        <v>382</v>
      </c>
      <c r="F66" s="429" t="s">
        <v>382</v>
      </c>
      <c r="G66" s="116" t="s">
        <v>382</v>
      </c>
      <c r="H66" s="116" t="s">
        <v>382</v>
      </c>
      <c r="I66" s="116"/>
      <c r="J66" s="137" t="s">
        <v>382</v>
      </c>
      <c r="K66" s="137" t="s">
        <v>382</v>
      </c>
      <c r="M66" s="67"/>
      <c r="N66" s="116"/>
      <c r="O66" s="137"/>
      <c r="P66" s="152"/>
    </row>
    <row r="67" spans="1:16" ht="12.75">
      <c r="A67" s="4"/>
      <c r="B67" s="4"/>
      <c r="C67" s="17" t="s">
        <v>177</v>
      </c>
      <c r="D67" s="140"/>
      <c r="E67" s="430">
        <v>898000</v>
      </c>
      <c r="F67" s="431">
        <v>772796</v>
      </c>
      <c r="G67" s="183">
        <v>28</v>
      </c>
      <c r="H67" s="183">
        <v>216139</v>
      </c>
      <c r="I67" s="118">
        <f>11759+813+174</f>
        <v>12746</v>
      </c>
      <c r="J67" s="118">
        <v>33016</v>
      </c>
      <c r="K67" s="118">
        <v>92188</v>
      </c>
      <c r="M67" s="67"/>
      <c r="N67" s="118"/>
      <c r="O67" s="118"/>
      <c r="P67" s="152"/>
    </row>
    <row r="68" spans="1:13" ht="9.75" customHeight="1">
      <c r="A68" s="4" t="s">
        <v>63</v>
      </c>
      <c r="B68" s="4"/>
      <c r="C68" s="24"/>
      <c r="D68" s="4"/>
      <c r="E68" s="4"/>
      <c r="F68" s="4"/>
      <c r="G68" s="4"/>
      <c r="H68" s="4"/>
      <c r="I68" s="4"/>
      <c r="J68" s="39"/>
      <c r="K68" s="4"/>
      <c r="L68" s="4"/>
      <c r="M68" s="67"/>
    </row>
    <row r="69" spans="1:13" ht="15" customHeight="1">
      <c r="A69" s="12" t="s">
        <v>244</v>
      </c>
      <c r="B69" s="4"/>
      <c r="C69" s="4"/>
      <c r="D69" s="4"/>
      <c r="E69" s="4"/>
      <c r="F69" s="4"/>
      <c r="G69" s="4"/>
      <c r="H69" s="4"/>
      <c r="I69" s="4"/>
      <c r="J69" s="39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39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39"/>
      <c r="K71" s="4"/>
      <c r="L71" s="4"/>
      <c r="M71" s="4"/>
    </row>
    <row r="72" spans="1:13" ht="12.75">
      <c r="A72" s="4"/>
      <c r="B72" s="4"/>
      <c r="C72" s="4"/>
      <c r="D72" s="4"/>
      <c r="E72" s="66"/>
      <c r="F72" s="67"/>
      <c r="G72" s="67"/>
      <c r="H72" s="67"/>
      <c r="I72" s="67"/>
      <c r="J72" s="67"/>
      <c r="K72" s="67"/>
      <c r="L72" s="67"/>
      <c r="M72" s="4"/>
    </row>
    <row r="73" spans="1:13" ht="12.75">
      <c r="A73" s="4"/>
      <c r="B73" s="4"/>
      <c r="C73" s="4"/>
      <c r="D73" s="4"/>
      <c r="E73" s="39"/>
      <c r="F73" s="4"/>
      <c r="G73" s="4"/>
      <c r="H73" s="4"/>
      <c r="I73" s="4"/>
      <c r="J73" s="39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39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39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39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39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39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39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39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39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39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39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39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39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39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39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39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39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39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39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39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39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39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39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39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39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39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39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39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39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39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39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39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39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39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39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39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39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39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39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39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39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39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39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39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39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39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39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39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39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39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39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39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39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39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39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39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39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39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39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39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39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39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39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39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39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39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39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39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39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39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39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39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39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39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39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39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39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39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39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39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39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39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39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39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39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39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39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39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39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39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39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39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39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39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39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39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39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39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39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39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39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39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39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39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39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39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39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39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39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39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39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39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39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39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39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39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39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39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39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39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39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39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39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39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39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39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39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39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39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39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39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39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39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39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39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39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39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39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39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39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39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39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39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39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39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39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39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39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39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39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39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39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39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39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39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39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39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39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39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39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39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39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39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39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39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39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39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39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39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39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39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39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39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39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39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39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39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39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39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39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39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39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39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39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39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39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39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39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39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39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39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39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39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39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39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39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39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39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39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39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39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39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39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39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39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39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39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39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39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39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39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39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39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39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39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39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39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39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39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39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39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39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39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39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39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39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39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39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39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39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39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39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39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39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39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39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39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39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39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39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39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39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39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39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39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39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39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39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39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39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39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39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39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39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39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39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39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39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39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39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39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39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39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39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39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39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39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39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39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39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39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39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39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39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39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39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39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39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39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39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39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39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39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39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39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39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39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39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39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39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39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39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39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39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39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39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39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39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39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39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39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39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39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39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39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39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39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39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39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39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39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39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39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39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39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39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39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39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39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39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39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39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39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39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39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39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39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39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39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39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39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39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39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39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39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39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39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39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39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39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39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39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39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39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39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39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39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39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39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39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39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39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39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39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39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39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39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39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39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39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39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39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39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39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39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39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39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39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39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39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39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39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39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39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39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39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39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39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39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39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39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39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39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39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39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39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39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39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39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39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39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39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39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39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39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39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39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39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39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39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39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39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39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39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39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39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39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39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39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39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39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39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39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39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39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39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39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39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39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39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39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39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39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39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39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39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39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39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39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39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39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39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39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39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39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39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39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39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39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39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39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39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39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39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39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39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39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39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39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39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39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39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39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39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39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39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39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39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39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39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39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39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39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39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39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39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39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39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39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39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39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39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39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39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39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39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39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39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39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39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39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39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39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39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39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39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39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39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39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39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39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39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39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39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39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39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39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39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39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39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39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39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39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39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39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39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39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39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39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39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39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39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39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39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39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39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39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39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39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39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39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39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39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39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39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39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39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39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39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39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39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39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39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39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39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39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39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39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39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39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39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39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39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39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39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39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39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39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39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39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39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39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39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39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39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39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39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39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39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39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39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39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39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39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39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39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39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39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39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39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39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39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39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39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39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39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39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39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39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39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39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39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39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39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39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39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39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39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39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39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39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39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39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39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39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39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39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39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39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39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39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39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39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39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39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39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39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39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39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39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39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39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39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39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39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39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39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39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39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39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39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39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39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39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39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39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39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39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39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39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39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39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39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39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39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39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39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39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39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39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39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39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39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39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39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39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39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39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39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39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39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39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39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39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39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39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39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39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39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39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39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39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39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39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39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39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39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39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39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39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39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39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39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39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39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39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39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39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39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39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39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39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39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39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39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39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39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39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39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39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39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39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39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39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39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39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39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39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39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39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39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39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39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39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39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39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39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39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39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39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39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39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39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39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39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39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39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39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39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39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39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39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39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39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39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39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39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39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39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39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39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39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39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39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39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39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39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39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39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39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39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39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39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39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39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39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39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39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39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39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39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39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39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39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39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39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39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39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39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39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39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39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39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39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39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39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39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39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39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39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39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39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39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39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39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39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39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39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39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39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39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39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39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39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39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39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39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39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39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39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39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39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39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39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39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39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39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39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39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39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39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39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39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39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39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39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39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39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39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39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39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39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39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39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39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39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39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39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39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39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39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39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39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39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39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39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39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39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39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39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39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39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39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39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39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39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39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39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39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39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39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39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39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39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39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39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39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39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39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39"/>
      <c r="K922" s="4"/>
      <c r="L922" s="4"/>
      <c r="M922" s="4"/>
    </row>
  </sheetData>
  <mergeCells count="57">
    <mergeCell ref="E64:F64"/>
    <mergeCell ref="E65:F65"/>
    <mergeCell ref="E66:F66"/>
    <mergeCell ref="E67:F67"/>
    <mergeCell ref="O29:Z2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A1:K1"/>
    <mergeCell ref="G5:I5"/>
    <mergeCell ref="G6:G12"/>
    <mergeCell ref="H6:H12"/>
    <mergeCell ref="I6:I12"/>
    <mergeCell ref="J6:J12"/>
    <mergeCell ref="K6:K12"/>
    <mergeCell ref="G4:K4"/>
    <mergeCell ref="J5:K5"/>
    <mergeCell ref="A3:D13"/>
    <mergeCell ref="A51:L51"/>
    <mergeCell ref="J41:J49"/>
    <mergeCell ref="K41:K49"/>
    <mergeCell ref="A40:D50"/>
    <mergeCell ref="E40:E49"/>
    <mergeCell ref="F41:G43"/>
    <mergeCell ref="H41:H49"/>
    <mergeCell ref="F40:K40"/>
    <mergeCell ref="E50:K50"/>
    <mergeCell ref="E3:K3"/>
    <mergeCell ref="E4:F12"/>
    <mergeCell ref="A14:L14"/>
    <mergeCell ref="E15:F15"/>
    <mergeCell ref="G44:G49"/>
    <mergeCell ref="F44:F49"/>
    <mergeCell ref="I41:I49"/>
    <mergeCell ref="E17:F17"/>
    <mergeCell ref="E18:F18"/>
    <mergeCell ref="E13:K13"/>
    <mergeCell ref="A38:K38"/>
    <mergeCell ref="E24:F24"/>
    <mergeCell ref="E25:F25"/>
    <mergeCell ref="E26:F26"/>
    <mergeCell ref="E27:F27"/>
    <mergeCell ref="E16:F16"/>
    <mergeCell ref="E19:F19"/>
    <mergeCell ref="E20:F20"/>
    <mergeCell ref="E21:F21"/>
    <mergeCell ref="E22:F22"/>
    <mergeCell ref="E23:F23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1"/>
  <headerFooter>
    <oddFooter>&amp;C28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8000860214233"/>
  </sheetPr>
  <dimension ref="A1:L326"/>
  <sheetViews>
    <sheetView workbookViewId="0" topLeftCell="A1">
      <selection activeCell="K1" sqref="K1"/>
    </sheetView>
  </sheetViews>
  <sheetFormatPr defaultColWidth="10.8515625" defaultRowHeight="12.75"/>
  <cols>
    <col min="1" max="1" width="7.57421875" style="2" customWidth="1"/>
    <col min="2" max="2" width="12.57421875" style="2" customWidth="1"/>
    <col min="3" max="3" width="13.57421875" style="2" customWidth="1"/>
    <col min="4" max="4" width="0.71875" style="2" customWidth="1"/>
    <col min="5" max="6" width="12.00390625" style="56" customWidth="1"/>
    <col min="7" max="10" width="12.00390625" style="2" customWidth="1"/>
    <col min="11" max="12" width="13.00390625" style="2" customWidth="1"/>
    <col min="13" max="16384" width="10.8515625" style="2" customWidth="1"/>
  </cols>
  <sheetData>
    <row r="1" spans="2:10" ht="12.75">
      <c r="B1" s="83"/>
      <c r="C1" s="83"/>
      <c r="D1" s="83"/>
      <c r="E1" s="50"/>
      <c r="F1" s="50"/>
      <c r="G1" s="83"/>
      <c r="H1" s="83"/>
      <c r="I1" s="83"/>
      <c r="J1" s="83" t="s">
        <v>401</v>
      </c>
    </row>
    <row r="2" ht="6" customHeight="1"/>
    <row r="3" spans="1:10" ht="15" customHeight="1">
      <c r="A3" s="401" t="s">
        <v>279</v>
      </c>
      <c r="B3" s="401"/>
      <c r="C3" s="401"/>
      <c r="D3" s="409"/>
      <c r="E3" s="383" t="s">
        <v>280</v>
      </c>
      <c r="F3" s="383" t="s">
        <v>281</v>
      </c>
      <c r="G3" s="427" t="s">
        <v>180</v>
      </c>
      <c r="H3" s="419"/>
      <c r="I3" s="419"/>
      <c r="J3" s="419"/>
    </row>
    <row r="4" spans="1:10" ht="15" customHeight="1">
      <c r="A4" s="402"/>
      <c r="B4" s="402"/>
      <c r="C4" s="402"/>
      <c r="D4" s="406"/>
      <c r="E4" s="384"/>
      <c r="F4" s="384"/>
      <c r="G4" s="427" t="s">
        <v>283</v>
      </c>
      <c r="H4" s="419"/>
      <c r="I4" s="419"/>
      <c r="J4" s="419"/>
    </row>
    <row r="5" spans="1:10" ht="15" customHeight="1">
      <c r="A5" s="402"/>
      <c r="B5" s="402"/>
      <c r="C5" s="402"/>
      <c r="D5" s="406"/>
      <c r="E5" s="384"/>
      <c r="F5" s="384"/>
      <c r="G5" s="404" t="s">
        <v>181</v>
      </c>
      <c r="H5" s="404" t="s">
        <v>152</v>
      </c>
      <c r="I5" s="427" t="s">
        <v>148</v>
      </c>
      <c r="J5" s="434"/>
    </row>
    <row r="6" spans="1:10" ht="21.75" customHeight="1">
      <c r="A6" s="402"/>
      <c r="B6" s="402"/>
      <c r="C6" s="402"/>
      <c r="D6" s="406"/>
      <c r="E6" s="384"/>
      <c r="F6" s="384"/>
      <c r="G6" s="426"/>
      <c r="H6" s="426"/>
      <c r="I6" s="427" t="s">
        <v>149</v>
      </c>
      <c r="J6" s="419"/>
    </row>
    <row r="7" spans="1:10" ht="15" customHeight="1">
      <c r="A7" s="402"/>
      <c r="B7" s="402"/>
      <c r="C7" s="402"/>
      <c r="D7" s="406"/>
      <c r="E7" s="384"/>
      <c r="F7" s="384"/>
      <c r="G7" s="426"/>
      <c r="H7" s="426"/>
      <c r="I7" s="404" t="s">
        <v>182</v>
      </c>
      <c r="J7" s="392" t="s">
        <v>151</v>
      </c>
    </row>
    <row r="8" spans="1:10" ht="15" customHeight="1">
      <c r="A8" s="402"/>
      <c r="B8" s="402"/>
      <c r="C8" s="402"/>
      <c r="D8" s="406"/>
      <c r="E8" s="384"/>
      <c r="F8" s="384"/>
      <c r="G8" s="426"/>
      <c r="H8" s="426"/>
      <c r="I8" s="426"/>
      <c r="J8" s="393"/>
    </row>
    <row r="9" spans="1:10" ht="15" customHeight="1">
      <c r="A9" s="402"/>
      <c r="B9" s="402"/>
      <c r="C9" s="402"/>
      <c r="D9" s="406"/>
      <c r="E9" s="385"/>
      <c r="F9" s="385"/>
      <c r="G9" s="416"/>
      <c r="H9" s="416"/>
      <c r="I9" s="416"/>
      <c r="J9" s="394"/>
    </row>
    <row r="10" spans="1:10" ht="15" customHeight="1">
      <c r="A10" s="403"/>
      <c r="B10" s="403"/>
      <c r="C10" s="403"/>
      <c r="D10" s="421"/>
      <c r="E10" s="161" t="s">
        <v>18</v>
      </c>
      <c r="F10" s="51" t="s">
        <v>24</v>
      </c>
      <c r="G10" s="19" t="s">
        <v>18</v>
      </c>
      <c r="H10" s="19" t="s">
        <v>24</v>
      </c>
      <c r="I10" s="19" t="s">
        <v>18</v>
      </c>
      <c r="J10" s="90" t="s">
        <v>24</v>
      </c>
    </row>
    <row r="11" spans="1:10" ht="15" customHeight="1">
      <c r="A11" s="81"/>
      <c r="B11" s="81"/>
      <c r="C11" s="81"/>
      <c r="D11" s="81"/>
      <c r="E11" s="162"/>
      <c r="F11" s="79"/>
      <c r="G11" s="81"/>
      <c r="H11" s="81"/>
      <c r="I11" s="81"/>
      <c r="J11" s="81"/>
    </row>
    <row r="12" spans="1:12" ht="25.5" customHeight="1">
      <c r="A12" s="70"/>
      <c r="B12" s="70"/>
      <c r="C12" s="16" t="s">
        <v>177</v>
      </c>
      <c r="D12" s="16"/>
      <c r="E12" s="118">
        <v>2195</v>
      </c>
      <c r="F12" s="118">
        <f>207077+907062</f>
        <v>1114139</v>
      </c>
      <c r="G12" s="118">
        <v>1683</v>
      </c>
      <c r="H12" s="118">
        <v>907062</v>
      </c>
      <c r="I12" s="118">
        <v>1168</v>
      </c>
      <c r="J12" s="118">
        <v>619094</v>
      </c>
      <c r="K12" s="120"/>
      <c r="L12" s="152"/>
    </row>
    <row r="13" spans="1:12" ht="12.75">
      <c r="A13" s="4"/>
      <c r="B13" s="4"/>
      <c r="C13" s="4"/>
      <c r="D13" s="4"/>
      <c r="E13" s="39"/>
      <c r="F13" s="39"/>
      <c r="G13" s="4"/>
      <c r="H13" s="4"/>
      <c r="I13" s="4"/>
      <c r="J13" s="4"/>
      <c r="L13" s="152"/>
    </row>
    <row r="14" spans="1:12" ht="15.75" customHeight="1">
      <c r="A14" s="121" t="s">
        <v>183</v>
      </c>
      <c r="B14" s="121"/>
      <c r="C14" s="121"/>
      <c r="D14" s="121"/>
      <c r="E14" s="122"/>
      <c r="F14" s="122"/>
      <c r="G14" s="121"/>
      <c r="H14" s="121"/>
      <c r="I14" s="121"/>
      <c r="J14" s="121"/>
      <c r="K14" s="121"/>
      <c r="L14" s="152"/>
    </row>
    <row r="15" spans="1:12" ht="13.5" customHeight="1">
      <c r="A15" s="4"/>
      <c r="B15" s="4"/>
      <c r="C15" s="4"/>
      <c r="D15" s="4"/>
      <c r="E15" s="123"/>
      <c r="F15" s="123"/>
      <c r="G15" s="5"/>
      <c r="H15" s="5"/>
      <c r="I15" s="5"/>
      <c r="J15" s="5"/>
      <c r="K15" s="5"/>
      <c r="L15" s="152"/>
    </row>
    <row r="16" spans="1:12" ht="13.5" customHeight="1">
      <c r="A16" s="4"/>
      <c r="B16" s="4"/>
      <c r="C16" s="65" t="s">
        <v>166</v>
      </c>
      <c r="D16" s="24"/>
      <c r="E16" s="137">
        <v>165</v>
      </c>
      <c r="F16" s="137">
        <f>99+753</f>
        <v>852</v>
      </c>
      <c r="G16" s="137">
        <v>159</v>
      </c>
      <c r="H16" s="137">
        <v>753</v>
      </c>
      <c r="I16" s="137">
        <v>29</v>
      </c>
      <c r="J16" s="137">
        <v>141</v>
      </c>
      <c r="K16" s="67"/>
      <c r="L16" s="152"/>
    </row>
    <row r="17" spans="1:12" ht="13.5" customHeight="1">
      <c r="A17" s="22" t="s">
        <v>167</v>
      </c>
      <c r="B17" s="22" t="s">
        <v>169</v>
      </c>
      <c r="C17" s="65" t="s">
        <v>168</v>
      </c>
      <c r="D17" s="65"/>
      <c r="E17" s="137">
        <v>110</v>
      </c>
      <c r="F17" s="137">
        <f>349+1423</f>
        <v>1772</v>
      </c>
      <c r="G17" s="137">
        <v>99</v>
      </c>
      <c r="H17" s="137">
        <v>1423</v>
      </c>
      <c r="I17" s="137">
        <v>33</v>
      </c>
      <c r="J17" s="137">
        <v>488</v>
      </c>
      <c r="K17" s="67"/>
      <c r="L17" s="152"/>
    </row>
    <row r="18" spans="1:12" ht="13.5" customHeight="1">
      <c r="A18" s="22" t="s">
        <v>168</v>
      </c>
      <c r="B18" s="22" t="s">
        <v>169</v>
      </c>
      <c r="C18" s="65" t="s">
        <v>170</v>
      </c>
      <c r="D18" s="65"/>
      <c r="E18" s="137">
        <v>72</v>
      </c>
      <c r="F18" s="137">
        <f>557+1417</f>
        <v>1974</v>
      </c>
      <c r="G18" s="137">
        <v>60</v>
      </c>
      <c r="H18" s="137">
        <v>1417</v>
      </c>
      <c r="I18" s="137">
        <v>20</v>
      </c>
      <c r="J18" s="137">
        <v>478</v>
      </c>
      <c r="K18" s="67"/>
      <c r="L18" s="152"/>
    </row>
    <row r="19" spans="1:12" ht="13.5" customHeight="1">
      <c r="A19" s="22" t="s">
        <v>170</v>
      </c>
      <c r="B19" s="22" t="s">
        <v>169</v>
      </c>
      <c r="C19" s="65" t="s">
        <v>171</v>
      </c>
      <c r="D19" s="65"/>
      <c r="E19" s="137">
        <f>53+78</f>
        <v>131</v>
      </c>
      <c r="F19" s="137">
        <f>928+1847+3958</f>
        <v>6733</v>
      </c>
      <c r="G19" s="137">
        <v>98</v>
      </c>
      <c r="H19" s="137">
        <v>3958</v>
      </c>
      <c r="I19" s="137">
        <v>47</v>
      </c>
      <c r="J19" s="137">
        <v>1818</v>
      </c>
      <c r="K19" s="67"/>
      <c r="L19" s="152"/>
    </row>
    <row r="20" spans="1:12" ht="13.5" customHeight="1">
      <c r="A20" s="22" t="s">
        <v>171</v>
      </c>
      <c r="B20" s="22" t="s">
        <v>169</v>
      </c>
      <c r="C20" s="65" t="s">
        <v>172</v>
      </c>
      <c r="D20" s="65"/>
      <c r="E20" s="137">
        <v>361</v>
      </c>
      <c r="F20" s="137">
        <f>11778+17888</f>
        <v>29666</v>
      </c>
      <c r="G20" s="137">
        <v>243</v>
      </c>
      <c r="H20" s="137">
        <v>17888</v>
      </c>
      <c r="I20" s="137">
        <v>151</v>
      </c>
      <c r="J20" s="137">
        <v>10112</v>
      </c>
      <c r="K20" s="67"/>
      <c r="L20" s="152"/>
    </row>
    <row r="21" spans="1:12" ht="13.5" customHeight="1">
      <c r="A21" s="22" t="s">
        <v>172</v>
      </c>
      <c r="B21" s="22" t="s">
        <v>169</v>
      </c>
      <c r="C21" s="65" t="s">
        <v>184</v>
      </c>
      <c r="D21" s="65"/>
      <c r="E21" s="137">
        <v>463</v>
      </c>
      <c r="F21" s="137">
        <f>24071+47670</f>
        <v>71741</v>
      </c>
      <c r="G21" s="137">
        <v>336</v>
      </c>
      <c r="H21" s="137">
        <v>47670</v>
      </c>
      <c r="I21" s="137">
        <v>254</v>
      </c>
      <c r="J21" s="137">
        <v>32907</v>
      </c>
      <c r="K21" s="67"/>
      <c r="L21" s="152"/>
    </row>
    <row r="22" spans="1:12" ht="13.5" customHeight="1">
      <c r="A22" s="22" t="s">
        <v>184</v>
      </c>
      <c r="B22" s="22" t="s">
        <v>169</v>
      </c>
      <c r="C22" s="65" t="s">
        <v>173</v>
      </c>
      <c r="D22" s="65"/>
      <c r="E22" s="137">
        <v>256</v>
      </c>
      <c r="F22" s="137">
        <f>18758+44392</f>
        <v>63150</v>
      </c>
      <c r="G22" s="137">
        <v>181</v>
      </c>
      <c r="H22" s="137">
        <v>44392</v>
      </c>
      <c r="I22" s="137">
        <v>162</v>
      </c>
      <c r="J22" s="137">
        <v>36475</v>
      </c>
      <c r="K22" s="67"/>
      <c r="L22" s="152"/>
    </row>
    <row r="23" spans="1:12" ht="13.5" customHeight="1">
      <c r="A23" s="22" t="s">
        <v>173</v>
      </c>
      <c r="B23" s="22" t="s">
        <v>169</v>
      </c>
      <c r="C23" s="65" t="s">
        <v>185</v>
      </c>
      <c r="D23" s="65"/>
      <c r="E23" s="137">
        <v>232</v>
      </c>
      <c r="F23" s="137">
        <f>24718+60944</f>
        <v>85662</v>
      </c>
      <c r="G23" s="137">
        <v>158</v>
      </c>
      <c r="H23" s="137">
        <v>60944</v>
      </c>
      <c r="I23" s="137">
        <v>147</v>
      </c>
      <c r="J23" s="137">
        <v>53138</v>
      </c>
      <c r="K23" s="67"/>
      <c r="L23" s="152"/>
    </row>
    <row r="24" spans="1:12" ht="13.5" customHeight="1">
      <c r="A24" s="22" t="s">
        <v>185</v>
      </c>
      <c r="B24" s="22" t="s">
        <v>169</v>
      </c>
      <c r="C24" s="65" t="s">
        <v>174</v>
      </c>
      <c r="D24" s="65"/>
      <c r="E24" s="137">
        <v>210</v>
      </c>
      <c r="F24" s="137">
        <f>24196+125887</f>
        <v>150083</v>
      </c>
      <c r="G24" s="137">
        <v>182</v>
      </c>
      <c r="H24" s="137">
        <v>125887</v>
      </c>
      <c r="I24" s="137">
        <v>164</v>
      </c>
      <c r="J24" s="137">
        <v>105904</v>
      </c>
      <c r="K24" s="67"/>
      <c r="L24" s="152"/>
    </row>
    <row r="25" spans="1:12" ht="13.5" customHeight="1">
      <c r="A25" s="22" t="s">
        <v>174</v>
      </c>
      <c r="B25" s="22" t="s">
        <v>169</v>
      </c>
      <c r="C25" s="65" t="s">
        <v>190</v>
      </c>
      <c r="D25" s="65"/>
      <c r="E25" s="137">
        <f>151+18+14</f>
        <v>183</v>
      </c>
      <c r="F25" s="137">
        <f>28758+5664+14234+354483</f>
        <v>403139</v>
      </c>
      <c r="G25" s="137">
        <v>158</v>
      </c>
      <c r="H25" s="137">
        <v>354483</v>
      </c>
      <c r="I25" s="137">
        <v>154</v>
      </c>
      <c r="J25" s="137">
        <v>308125</v>
      </c>
      <c r="K25" s="67"/>
      <c r="L25" s="152"/>
    </row>
    <row r="26" spans="1:12" ht="13.5" customHeight="1">
      <c r="A26" s="4"/>
      <c r="B26" s="4"/>
      <c r="C26" s="65" t="s">
        <v>336</v>
      </c>
      <c r="D26" s="65"/>
      <c r="E26" s="137">
        <v>12</v>
      </c>
      <c r="F26" s="137">
        <f>51120+248247</f>
        <v>299367</v>
      </c>
      <c r="G26" s="137">
        <v>9</v>
      </c>
      <c r="H26" s="137">
        <v>248247</v>
      </c>
      <c r="I26" s="137">
        <v>7</v>
      </c>
      <c r="J26" s="137">
        <v>69508</v>
      </c>
      <c r="K26" s="67"/>
      <c r="L26" s="152"/>
    </row>
    <row r="27" spans="1:10" ht="12.75">
      <c r="A27" s="4"/>
      <c r="B27" s="4"/>
      <c r="C27" s="4"/>
      <c r="D27" s="4"/>
      <c r="E27" s="66"/>
      <c r="F27" s="66"/>
      <c r="G27" s="66" t="s">
        <v>382</v>
      </c>
      <c r="H27" s="66"/>
      <c r="I27" s="66"/>
      <c r="J27" s="66"/>
    </row>
    <row r="28" spans="1:10" ht="12.75" customHeight="1">
      <c r="A28" s="4" t="s">
        <v>63</v>
      </c>
      <c r="B28" s="4"/>
      <c r="C28" s="4"/>
      <c r="D28" s="4"/>
      <c r="E28" s="39"/>
      <c r="F28" s="39"/>
      <c r="G28" s="4"/>
      <c r="H28" s="4"/>
      <c r="I28" s="4"/>
      <c r="J28" s="4"/>
    </row>
    <row r="29" spans="1:10" ht="12.75" customHeight="1">
      <c r="A29" s="32" t="s">
        <v>284</v>
      </c>
      <c r="B29" s="32"/>
      <c r="C29" s="32"/>
      <c r="D29" s="32"/>
      <c r="E29" s="52"/>
      <c r="F29" s="52"/>
      <c r="G29" s="32"/>
      <c r="H29" s="32"/>
      <c r="I29" s="32"/>
      <c r="J29" s="32"/>
    </row>
    <row r="30" spans="1:10" ht="12.75" customHeight="1">
      <c r="A30" s="4" t="s">
        <v>337</v>
      </c>
      <c r="B30" s="4"/>
      <c r="C30" s="4"/>
      <c r="D30" s="4"/>
      <c r="E30" s="39"/>
      <c r="F30" s="39"/>
      <c r="G30" s="4"/>
      <c r="H30" s="4"/>
      <c r="I30" s="4"/>
      <c r="J30" s="4"/>
    </row>
    <row r="31" spans="1:10" ht="12.75" customHeight="1">
      <c r="A31" s="4"/>
      <c r="B31" s="4"/>
      <c r="C31" s="4"/>
      <c r="D31" s="4"/>
      <c r="E31" s="39"/>
      <c r="F31" s="39"/>
      <c r="G31" s="4"/>
      <c r="H31" s="4"/>
      <c r="I31" s="4"/>
      <c r="J31" s="4"/>
    </row>
    <row r="32" spans="1:10" ht="12.75">
      <c r="A32" s="4"/>
      <c r="B32" s="4"/>
      <c r="C32" s="4"/>
      <c r="D32" s="4"/>
      <c r="E32" s="39"/>
      <c r="F32" s="39"/>
      <c r="G32" s="4"/>
      <c r="H32" s="4"/>
      <c r="I32" s="4"/>
      <c r="J32" s="4"/>
    </row>
    <row r="33" spans="1:10" ht="12.75">
      <c r="A33" s="4"/>
      <c r="B33" s="4"/>
      <c r="C33" s="4"/>
      <c r="D33" s="4"/>
      <c r="E33" s="39"/>
      <c r="F33" s="39"/>
      <c r="G33" s="4"/>
      <c r="H33" s="4"/>
      <c r="I33" s="4"/>
      <c r="J33" s="4"/>
    </row>
    <row r="34" spans="1:10" ht="12.75" customHeight="1">
      <c r="A34" s="4"/>
      <c r="B34" s="4"/>
      <c r="C34" s="4"/>
      <c r="D34" s="4"/>
      <c r="E34" s="39"/>
      <c r="F34" s="39"/>
      <c r="G34" s="4"/>
      <c r="H34" s="4"/>
      <c r="I34" s="4"/>
      <c r="J34" s="4"/>
    </row>
    <row r="35" spans="1:10" ht="12.75">
      <c r="A35" s="4"/>
      <c r="B35" s="4"/>
      <c r="C35" s="4"/>
      <c r="D35" s="4"/>
      <c r="E35" s="39"/>
      <c r="F35" s="39"/>
      <c r="G35" s="4"/>
      <c r="H35" s="4"/>
      <c r="I35" s="4"/>
      <c r="J35" s="4"/>
    </row>
    <row r="36" spans="1:10" ht="12.75" customHeight="1">
      <c r="A36" s="4"/>
      <c r="B36" s="4"/>
      <c r="C36" s="4"/>
      <c r="D36" s="4"/>
      <c r="E36" s="39"/>
      <c r="F36" s="39"/>
      <c r="G36" s="4"/>
      <c r="H36" s="4"/>
      <c r="I36" s="4"/>
      <c r="J36" s="4"/>
    </row>
    <row r="37" spans="1:10" ht="12.75" customHeight="1">
      <c r="A37" s="4"/>
      <c r="B37" s="4"/>
      <c r="C37" s="4"/>
      <c r="D37" s="4"/>
      <c r="E37" s="39"/>
      <c r="F37" s="39"/>
      <c r="G37" s="4"/>
      <c r="H37" s="4"/>
      <c r="I37" s="4"/>
      <c r="J37" s="4"/>
    </row>
    <row r="38" spans="1:10" ht="12.75" customHeight="1">
      <c r="A38" s="4"/>
      <c r="B38" s="4"/>
      <c r="C38" s="4"/>
      <c r="D38" s="4"/>
      <c r="E38" s="39"/>
      <c r="F38" s="39"/>
      <c r="G38" s="4"/>
      <c r="H38" s="4"/>
      <c r="I38" s="4"/>
      <c r="J38" s="4"/>
    </row>
    <row r="39" spans="1:10" ht="12.75" customHeight="1">
      <c r="A39" s="4"/>
      <c r="B39" s="4"/>
      <c r="C39" s="4"/>
      <c r="D39" s="4"/>
      <c r="E39" s="39"/>
      <c r="F39" s="39"/>
      <c r="G39" s="4"/>
      <c r="H39" s="4"/>
      <c r="I39" s="4"/>
      <c r="J39" s="4"/>
    </row>
    <row r="40" spans="1:10" ht="12.75" customHeight="1">
      <c r="A40" s="4"/>
      <c r="B40" s="4"/>
      <c r="C40" s="4"/>
      <c r="D40" s="4"/>
      <c r="E40" s="39"/>
      <c r="F40" s="39"/>
      <c r="G40" s="4"/>
      <c r="H40" s="4"/>
      <c r="I40" s="4"/>
      <c r="J40" s="4"/>
    </row>
    <row r="41" spans="1:10" ht="12.75" customHeight="1">
      <c r="A41" s="4"/>
      <c r="B41" s="4"/>
      <c r="C41" s="4"/>
      <c r="D41" s="4"/>
      <c r="E41" s="39"/>
      <c r="F41" s="39"/>
      <c r="G41" s="4"/>
      <c r="H41" s="4"/>
      <c r="I41" s="4"/>
      <c r="J41" s="4"/>
    </row>
    <row r="42" spans="1:10" ht="12.75" customHeight="1">
      <c r="A42" s="4"/>
      <c r="B42" s="4"/>
      <c r="C42" s="4"/>
      <c r="D42" s="4"/>
      <c r="E42" s="39"/>
      <c r="F42" s="39"/>
      <c r="G42" s="4"/>
      <c r="H42" s="4"/>
      <c r="I42" s="4"/>
      <c r="J42" s="4"/>
    </row>
    <row r="43" spans="1:10" ht="12.75" customHeight="1">
      <c r="A43" s="4"/>
      <c r="B43" s="4"/>
      <c r="C43" s="4"/>
      <c r="D43" s="4"/>
      <c r="E43" s="39"/>
      <c r="F43" s="39"/>
      <c r="G43" s="4"/>
      <c r="H43" s="4"/>
      <c r="I43" s="4"/>
      <c r="J43" s="4"/>
    </row>
    <row r="44" spans="1:10" ht="12.75" customHeight="1">
      <c r="A44" s="4"/>
      <c r="B44" s="4"/>
      <c r="C44" s="4"/>
      <c r="D44" s="4"/>
      <c r="E44" s="39"/>
      <c r="F44" s="39"/>
      <c r="G44" s="4"/>
      <c r="H44" s="4"/>
      <c r="I44" s="4"/>
      <c r="J44" s="4"/>
    </row>
    <row r="45" spans="1:10" ht="12.75" customHeight="1">
      <c r="A45" s="4"/>
      <c r="B45" s="4"/>
      <c r="C45" s="4"/>
      <c r="D45" s="4"/>
      <c r="E45" s="39"/>
      <c r="F45" s="39"/>
      <c r="G45" s="4"/>
      <c r="H45" s="4"/>
      <c r="I45" s="4"/>
      <c r="J45" s="4"/>
    </row>
    <row r="46" spans="1:11" ht="12.75" customHeight="1">
      <c r="A46" s="4"/>
      <c r="B46" s="4"/>
      <c r="C46" s="4"/>
      <c r="D46" s="4"/>
      <c r="E46" s="39"/>
      <c r="F46" s="39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39"/>
      <c r="F47" s="39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39"/>
      <c r="F48" s="39"/>
      <c r="G48" s="4"/>
      <c r="H48" s="4"/>
      <c r="I48" s="4"/>
      <c r="J48" s="4"/>
      <c r="K48" s="4"/>
    </row>
    <row r="49" spans="1:11" ht="12.75" customHeight="1">
      <c r="A49" s="4"/>
      <c r="B49" s="4"/>
      <c r="C49" s="4"/>
      <c r="D49" s="4"/>
      <c r="E49" s="39"/>
      <c r="F49" s="39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39"/>
      <c r="F50" s="39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39"/>
      <c r="F51" s="39"/>
      <c r="G51" s="4"/>
      <c r="H51" s="4"/>
      <c r="I51" s="4"/>
      <c r="J51" s="4"/>
      <c r="K51" s="4"/>
    </row>
    <row r="52" spans="1:11" ht="12.75" customHeight="1">
      <c r="A52" s="4"/>
      <c r="B52" s="4"/>
      <c r="C52" s="4"/>
      <c r="D52" s="4"/>
      <c r="E52" s="39"/>
      <c r="F52" s="39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39"/>
      <c r="F53" s="39"/>
      <c r="G53" s="4"/>
      <c r="H53" s="4"/>
      <c r="I53" s="4"/>
      <c r="J53" s="4"/>
      <c r="K53" s="4"/>
    </row>
    <row r="54" spans="1:11" ht="12.75" customHeight="1">
      <c r="A54" s="4"/>
      <c r="B54" s="4"/>
      <c r="C54" s="4"/>
      <c r="D54" s="4"/>
      <c r="E54" s="39"/>
      <c r="F54" s="39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39"/>
      <c r="F55" s="39"/>
      <c r="G55" s="4"/>
      <c r="H55" s="4"/>
      <c r="I55" s="4"/>
      <c r="J55" s="4"/>
      <c r="K55" s="4"/>
    </row>
    <row r="56" spans="1:11" ht="12.75" customHeight="1">
      <c r="A56" s="4"/>
      <c r="B56" s="4"/>
      <c r="C56" s="4"/>
      <c r="D56" s="4"/>
      <c r="E56" s="39"/>
      <c r="F56" s="39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39"/>
      <c r="F57" s="39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39"/>
      <c r="F58" s="39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39"/>
      <c r="F59" s="39"/>
      <c r="G59" s="4"/>
      <c r="H59" s="4"/>
      <c r="I59" s="4"/>
      <c r="J59" s="4"/>
      <c r="K59" s="4"/>
    </row>
    <row r="60" spans="1:11" ht="12.75" customHeight="1">
      <c r="A60" s="4"/>
      <c r="B60" s="4"/>
      <c r="C60" s="4"/>
      <c r="D60" s="4"/>
      <c r="E60" s="39"/>
      <c r="F60" s="39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39"/>
      <c r="F61" s="39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39"/>
      <c r="F62" s="39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39"/>
      <c r="F63" s="39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39"/>
      <c r="F64" s="39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39"/>
      <c r="F65" s="39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39"/>
      <c r="F66" s="39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39"/>
      <c r="F67" s="39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39"/>
      <c r="F68" s="39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39"/>
      <c r="F69" s="39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39"/>
      <c r="F70" s="39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39"/>
      <c r="F71" s="39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39"/>
      <c r="F72" s="39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39"/>
      <c r="F73" s="39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39"/>
      <c r="F74" s="39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39"/>
      <c r="F75" s="39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39"/>
      <c r="F76" s="39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39"/>
      <c r="F77" s="39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39"/>
      <c r="F78" s="39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39"/>
      <c r="F79" s="39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39"/>
      <c r="F80" s="39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39"/>
      <c r="F81" s="39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39"/>
      <c r="F82" s="39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39"/>
      <c r="F83" s="39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39"/>
      <c r="F84" s="39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39"/>
      <c r="F85" s="39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39"/>
      <c r="F86" s="39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39"/>
      <c r="F87" s="39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39"/>
      <c r="F88" s="39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39"/>
      <c r="F89" s="39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39"/>
      <c r="F90" s="39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39"/>
      <c r="F91" s="39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39"/>
      <c r="F92" s="39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39"/>
      <c r="F93" s="39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39"/>
      <c r="F94" s="39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39"/>
      <c r="F95" s="39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39"/>
      <c r="F96" s="39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39"/>
      <c r="F97" s="39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39"/>
      <c r="F98" s="39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39"/>
      <c r="F99" s="39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39"/>
      <c r="F100" s="39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39"/>
      <c r="F101" s="39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39"/>
      <c r="F102" s="39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39"/>
      <c r="F103" s="39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39"/>
      <c r="F104" s="39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39"/>
      <c r="F105" s="39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39"/>
      <c r="F106" s="39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39"/>
      <c r="F107" s="39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39"/>
      <c r="F108" s="39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39"/>
      <c r="F109" s="39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39"/>
      <c r="F110" s="39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39"/>
      <c r="F111" s="39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39"/>
      <c r="F112" s="39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39"/>
      <c r="F113" s="39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39"/>
      <c r="F114" s="39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39"/>
      <c r="F115" s="39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39"/>
      <c r="F116" s="39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39"/>
      <c r="F117" s="39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39"/>
      <c r="F118" s="39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39"/>
      <c r="F119" s="39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39"/>
      <c r="F120" s="39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39"/>
      <c r="F121" s="39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39"/>
      <c r="F122" s="39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39"/>
      <c r="F123" s="39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39"/>
      <c r="F124" s="39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39"/>
      <c r="F125" s="39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39"/>
      <c r="F126" s="39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39"/>
      <c r="F127" s="39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39"/>
      <c r="F128" s="39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39"/>
      <c r="F129" s="39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39"/>
      <c r="F130" s="39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39"/>
      <c r="F131" s="39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39"/>
      <c r="F132" s="39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39"/>
      <c r="F133" s="39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39"/>
      <c r="F134" s="39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39"/>
      <c r="F135" s="39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39"/>
      <c r="F136" s="39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39"/>
      <c r="F137" s="39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39"/>
      <c r="F138" s="39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39"/>
      <c r="F139" s="39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39"/>
      <c r="F140" s="39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39"/>
      <c r="F141" s="39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39"/>
      <c r="F142" s="39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39"/>
      <c r="F143" s="39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39"/>
      <c r="F144" s="39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39"/>
      <c r="F145" s="39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39"/>
      <c r="F146" s="39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39"/>
      <c r="F147" s="39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39"/>
      <c r="F148" s="39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39"/>
      <c r="F149" s="39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39"/>
      <c r="F150" s="39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39"/>
      <c r="F151" s="39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39"/>
      <c r="F152" s="39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39"/>
      <c r="F153" s="39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39"/>
      <c r="F154" s="39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39"/>
      <c r="F155" s="39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39"/>
      <c r="F156" s="39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39"/>
      <c r="F157" s="39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39"/>
      <c r="F158" s="39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39"/>
      <c r="F159" s="39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39"/>
      <c r="F160" s="39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39"/>
      <c r="F161" s="39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39"/>
      <c r="F162" s="39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39"/>
      <c r="F163" s="39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39"/>
      <c r="F164" s="39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39"/>
      <c r="F165" s="39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39"/>
      <c r="F166" s="39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39"/>
      <c r="F167" s="39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39"/>
      <c r="F168" s="39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39"/>
      <c r="F169" s="39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39"/>
      <c r="F170" s="39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39"/>
      <c r="F171" s="39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39"/>
      <c r="F172" s="39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39"/>
      <c r="F173" s="39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39"/>
      <c r="F174" s="39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39"/>
      <c r="F175" s="39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39"/>
      <c r="F176" s="39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39"/>
      <c r="F177" s="39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39"/>
      <c r="F178" s="39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39"/>
      <c r="F179" s="39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39"/>
      <c r="F180" s="39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39"/>
      <c r="F181" s="39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39"/>
      <c r="F182" s="39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39"/>
      <c r="F183" s="39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39"/>
      <c r="F184" s="39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39"/>
      <c r="F185" s="39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39"/>
      <c r="F186" s="39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39"/>
      <c r="F187" s="39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39"/>
      <c r="F188" s="39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39"/>
      <c r="F189" s="39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39"/>
      <c r="F190" s="39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39"/>
      <c r="F191" s="39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39"/>
      <c r="F192" s="39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39"/>
      <c r="F193" s="39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39"/>
      <c r="F194" s="39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39"/>
      <c r="F195" s="39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39"/>
      <c r="F196" s="39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39"/>
      <c r="F197" s="39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39"/>
      <c r="F198" s="39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39"/>
      <c r="F199" s="39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39"/>
      <c r="F200" s="39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39"/>
      <c r="F201" s="39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39"/>
      <c r="F202" s="39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39"/>
      <c r="F203" s="39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39"/>
      <c r="F204" s="39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39"/>
      <c r="F205" s="39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39"/>
      <c r="F206" s="39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39"/>
      <c r="F207" s="39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39"/>
      <c r="F208" s="39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39"/>
      <c r="F209" s="39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39"/>
      <c r="F210" s="39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39"/>
      <c r="F211" s="39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39"/>
      <c r="F212" s="39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39"/>
      <c r="F213" s="39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39"/>
      <c r="F214" s="39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39"/>
      <c r="F215" s="39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39"/>
      <c r="F216" s="39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39"/>
      <c r="F217" s="39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39"/>
      <c r="F218" s="39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39"/>
      <c r="F219" s="39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39"/>
      <c r="F220" s="39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39"/>
      <c r="F221" s="39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39"/>
      <c r="F222" s="39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39"/>
      <c r="F223" s="39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39"/>
      <c r="F224" s="39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39"/>
      <c r="F225" s="39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39"/>
      <c r="F226" s="39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39"/>
      <c r="F227" s="39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39"/>
      <c r="F228" s="39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39"/>
      <c r="F229" s="39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39"/>
      <c r="F230" s="39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39"/>
      <c r="F231" s="39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39"/>
      <c r="F232" s="39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39"/>
      <c r="F233" s="39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39"/>
      <c r="F234" s="39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39"/>
      <c r="F235" s="39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39"/>
      <c r="F236" s="39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39"/>
      <c r="F237" s="39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39"/>
      <c r="F238" s="39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39"/>
      <c r="F239" s="39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39"/>
      <c r="F240" s="39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39"/>
      <c r="F241" s="39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39"/>
      <c r="F242" s="39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39"/>
      <c r="F243" s="39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39"/>
      <c r="F244" s="39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39"/>
      <c r="F245" s="39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39"/>
      <c r="F246" s="39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39"/>
      <c r="F247" s="39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39"/>
      <c r="F248" s="39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39"/>
      <c r="F249" s="39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39"/>
      <c r="F250" s="39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39"/>
      <c r="F251" s="39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39"/>
      <c r="F252" s="39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39"/>
      <c r="F253" s="39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39"/>
      <c r="F254" s="39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39"/>
      <c r="F255" s="39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39"/>
      <c r="F256" s="39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39"/>
      <c r="F257" s="39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39"/>
      <c r="F258" s="39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39"/>
      <c r="F259" s="39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39"/>
      <c r="F260" s="39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39"/>
      <c r="F261" s="39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39"/>
      <c r="F262" s="39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39"/>
      <c r="F263" s="39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39"/>
      <c r="F264" s="39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39"/>
      <c r="F265" s="39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39"/>
      <c r="F266" s="39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39"/>
      <c r="F267" s="39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39"/>
      <c r="F268" s="39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39"/>
      <c r="F269" s="39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39"/>
      <c r="F270" s="39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39"/>
      <c r="F271" s="39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39"/>
      <c r="F272" s="39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39"/>
      <c r="F273" s="39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39"/>
      <c r="F274" s="39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39"/>
      <c r="F275" s="39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39"/>
      <c r="F276" s="39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39"/>
      <c r="F277" s="39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39"/>
      <c r="F278" s="39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39"/>
      <c r="F279" s="39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39"/>
      <c r="F280" s="39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39"/>
      <c r="F281" s="39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39"/>
      <c r="F282" s="39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39"/>
      <c r="F283" s="39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39"/>
      <c r="F284" s="39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39"/>
      <c r="F285" s="39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39"/>
      <c r="F286" s="39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39"/>
      <c r="F287" s="39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39"/>
      <c r="F288" s="39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39"/>
      <c r="F289" s="39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39"/>
      <c r="F290" s="39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39"/>
      <c r="F291" s="39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39"/>
      <c r="F292" s="39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39"/>
      <c r="F293" s="39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39"/>
      <c r="F294" s="39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39"/>
      <c r="F295" s="39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39"/>
      <c r="F296" s="39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39"/>
      <c r="F297" s="39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39"/>
      <c r="F298" s="39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39"/>
      <c r="F299" s="39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39"/>
      <c r="F300" s="39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39"/>
      <c r="F301" s="39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39"/>
      <c r="F302" s="39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39"/>
      <c r="F303" s="39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39"/>
      <c r="F304" s="39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39"/>
      <c r="F305" s="39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39"/>
      <c r="F306" s="39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39"/>
      <c r="F307" s="39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39"/>
      <c r="F308" s="39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39"/>
      <c r="F309" s="39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39"/>
      <c r="F310" s="39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39"/>
      <c r="F311" s="39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39"/>
      <c r="F312" s="39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39"/>
      <c r="F313" s="39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39"/>
      <c r="F314" s="39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39"/>
      <c r="F315" s="39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39"/>
      <c r="F316" s="39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39"/>
      <c r="F317" s="39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39"/>
      <c r="F318" s="39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39"/>
      <c r="F319" s="39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39"/>
      <c r="F320" s="39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39"/>
      <c r="F321" s="39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39"/>
      <c r="F322" s="39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39"/>
      <c r="F323" s="39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39"/>
      <c r="F324" s="39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39"/>
      <c r="F325" s="39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39"/>
      <c r="F326" s="39"/>
      <c r="G326" s="4"/>
      <c r="H326" s="4"/>
      <c r="I326" s="4"/>
      <c r="J326" s="4"/>
      <c r="K326" s="4"/>
    </row>
  </sheetData>
  <mergeCells count="11">
    <mergeCell ref="F3:F9"/>
    <mergeCell ref="A3:D10"/>
    <mergeCell ref="E3:E9"/>
    <mergeCell ref="G3:J3"/>
    <mergeCell ref="G5:G9"/>
    <mergeCell ref="H5:H9"/>
    <mergeCell ref="I5:J5"/>
    <mergeCell ref="I6:J6"/>
    <mergeCell ref="I7:I9"/>
    <mergeCell ref="J7:J9"/>
    <mergeCell ref="G4:J4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&amp;C30</oddFooter>
  </headerFooter>
  <colBreaks count="1" manualBreakCount="1">
    <brk id="10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39998000860214233"/>
  </sheetPr>
  <dimension ref="A1:L45"/>
  <sheetViews>
    <sheetView workbookViewId="0" topLeftCell="A1">
      <selection activeCell="I1" sqref="I1"/>
    </sheetView>
  </sheetViews>
  <sheetFormatPr defaultColWidth="10.8515625" defaultRowHeight="12.75"/>
  <cols>
    <col min="1" max="8" width="13.140625" style="2" customWidth="1"/>
    <col min="9" max="16384" width="10.8515625" style="2" customWidth="1"/>
  </cols>
  <sheetData>
    <row r="1" spans="1:8" ht="12.75">
      <c r="A1" s="36" t="s">
        <v>330</v>
      </c>
      <c r="B1" s="33"/>
      <c r="C1" s="33"/>
      <c r="D1" s="33"/>
      <c r="E1" s="33"/>
      <c r="F1" s="33"/>
      <c r="G1" s="33"/>
      <c r="H1" s="33"/>
    </row>
    <row r="2" ht="6" customHeight="1"/>
    <row r="3" spans="1:8" ht="15" customHeight="1">
      <c r="A3" s="419" t="s">
        <v>180</v>
      </c>
      <c r="B3" s="419"/>
      <c r="C3" s="419"/>
      <c r="D3" s="419"/>
      <c r="E3" s="419"/>
      <c r="F3" s="419"/>
      <c r="G3" s="419"/>
      <c r="H3" s="419"/>
    </row>
    <row r="4" spans="1:8" ht="15" customHeight="1">
      <c r="A4" s="419" t="s">
        <v>283</v>
      </c>
      <c r="B4" s="419"/>
      <c r="C4" s="419"/>
      <c r="D4" s="419"/>
      <c r="E4" s="419"/>
      <c r="F4" s="419"/>
      <c r="G4" s="371" t="s">
        <v>282</v>
      </c>
      <c r="H4" s="372"/>
    </row>
    <row r="5" spans="1:8" ht="15" customHeight="1">
      <c r="A5" s="419" t="s">
        <v>148</v>
      </c>
      <c r="B5" s="419"/>
      <c r="C5" s="419"/>
      <c r="D5" s="419"/>
      <c r="E5" s="419"/>
      <c r="F5" s="419"/>
      <c r="G5" s="404" t="s">
        <v>181</v>
      </c>
      <c r="H5" s="392" t="s">
        <v>151</v>
      </c>
    </row>
    <row r="6" spans="1:8" ht="21.75" customHeight="1">
      <c r="A6" s="419" t="s">
        <v>154</v>
      </c>
      <c r="B6" s="420"/>
      <c r="C6" s="394" t="s">
        <v>286</v>
      </c>
      <c r="D6" s="403"/>
      <c r="E6" s="427" t="s">
        <v>187</v>
      </c>
      <c r="F6" s="419"/>
      <c r="G6" s="426"/>
      <c r="H6" s="393"/>
    </row>
    <row r="7" spans="1:8" ht="15" customHeight="1">
      <c r="A7" s="404" t="s">
        <v>182</v>
      </c>
      <c r="B7" s="392" t="s">
        <v>151</v>
      </c>
      <c r="C7" s="404" t="s">
        <v>182</v>
      </c>
      <c r="D7" s="392" t="s">
        <v>151</v>
      </c>
      <c r="E7" s="404" t="s">
        <v>182</v>
      </c>
      <c r="F7" s="392" t="s">
        <v>151</v>
      </c>
      <c r="G7" s="426"/>
      <c r="H7" s="393"/>
    </row>
    <row r="8" spans="1:8" ht="15" customHeight="1">
      <c r="A8" s="426"/>
      <c r="B8" s="393"/>
      <c r="C8" s="426"/>
      <c r="D8" s="393"/>
      <c r="E8" s="426"/>
      <c r="F8" s="393"/>
      <c r="G8" s="426"/>
      <c r="H8" s="393"/>
    </row>
    <row r="9" spans="1:8" ht="15" customHeight="1">
      <c r="A9" s="416"/>
      <c r="B9" s="394"/>
      <c r="C9" s="416"/>
      <c r="D9" s="394"/>
      <c r="E9" s="416"/>
      <c r="F9" s="394"/>
      <c r="G9" s="416"/>
      <c r="H9" s="394"/>
    </row>
    <row r="10" spans="1:8" ht="15" customHeight="1">
      <c r="A10" s="87" t="s">
        <v>18</v>
      </c>
      <c r="B10" s="19" t="s">
        <v>24</v>
      </c>
      <c r="C10" s="19" t="s">
        <v>18</v>
      </c>
      <c r="D10" s="90" t="s">
        <v>24</v>
      </c>
      <c r="E10" s="19" t="s">
        <v>18</v>
      </c>
      <c r="F10" s="90" t="s">
        <v>24</v>
      </c>
      <c r="G10" s="19" t="s">
        <v>18</v>
      </c>
      <c r="H10" s="90" t="s">
        <v>24</v>
      </c>
    </row>
    <row r="11" spans="1:8" ht="15" customHeight="1">
      <c r="A11" s="81"/>
      <c r="B11" s="81"/>
      <c r="C11" s="81"/>
      <c r="D11" s="81"/>
      <c r="E11" s="81"/>
      <c r="F11" s="81"/>
      <c r="G11" s="81"/>
      <c r="H11" s="81"/>
    </row>
    <row r="12" spans="1:12" ht="25.5" customHeight="1">
      <c r="A12" s="118">
        <v>701</v>
      </c>
      <c r="B12" s="118">
        <v>187351</v>
      </c>
      <c r="C12" s="118">
        <v>3</v>
      </c>
      <c r="D12" s="118">
        <v>26586</v>
      </c>
      <c r="E12" s="118">
        <v>26</v>
      </c>
      <c r="F12" s="118">
        <f>70424+3607</f>
        <v>74031</v>
      </c>
      <c r="G12" s="118">
        <v>1107</v>
      </c>
      <c r="H12" s="118">
        <v>207077</v>
      </c>
      <c r="J12" s="70"/>
      <c r="K12" s="70"/>
      <c r="L12" s="16"/>
    </row>
    <row r="13" spans="1:12" ht="12.75">
      <c r="A13" s="4"/>
      <c r="B13" s="4"/>
      <c r="C13" s="4"/>
      <c r="D13" s="4"/>
      <c r="E13" s="4"/>
      <c r="J13" s="4"/>
      <c r="K13" s="4"/>
      <c r="L13" s="4"/>
    </row>
    <row r="14" spans="1:12" ht="15.75" customHeight="1">
      <c r="A14" s="121" t="s">
        <v>183</v>
      </c>
      <c r="B14" s="121"/>
      <c r="C14" s="121"/>
      <c r="D14" s="121"/>
      <c r="E14" s="121"/>
      <c r="F14" s="121"/>
      <c r="G14" s="121"/>
      <c r="H14" s="121"/>
      <c r="J14" s="121"/>
      <c r="K14" s="121"/>
      <c r="L14" s="121"/>
    </row>
    <row r="15" spans="1:12" ht="13.5" customHeight="1">
      <c r="A15" s="5"/>
      <c r="B15" s="5"/>
      <c r="C15" s="5"/>
      <c r="D15" s="5"/>
      <c r="E15" s="5"/>
      <c r="F15" s="5"/>
      <c r="G15" s="5"/>
      <c r="H15" s="5"/>
      <c r="J15" s="4"/>
      <c r="K15" s="4"/>
      <c r="L15" s="4"/>
    </row>
    <row r="16" spans="1:12" ht="13.5" customHeight="1">
      <c r="A16" s="137">
        <v>130</v>
      </c>
      <c r="B16" s="137">
        <v>612</v>
      </c>
      <c r="C16" s="137">
        <v>0</v>
      </c>
      <c r="D16" s="137">
        <v>0</v>
      </c>
      <c r="E16" s="137">
        <v>0</v>
      </c>
      <c r="F16" s="137">
        <v>0</v>
      </c>
      <c r="G16" s="67">
        <v>22</v>
      </c>
      <c r="H16" s="67">
        <v>99</v>
      </c>
      <c r="J16" s="4"/>
      <c r="K16" s="4"/>
      <c r="L16" s="65"/>
    </row>
    <row r="17" spans="1:12" ht="13.5" customHeight="1">
      <c r="A17" s="137">
        <v>66</v>
      </c>
      <c r="B17" s="137">
        <v>923</v>
      </c>
      <c r="C17" s="137">
        <v>0</v>
      </c>
      <c r="D17" s="137">
        <v>0</v>
      </c>
      <c r="E17" s="137">
        <v>1</v>
      </c>
      <c r="F17" s="137">
        <v>12</v>
      </c>
      <c r="G17" s="67">
        <v>28</v>
      </c>
      <c r="H17" s="67">
        <v>349</v>
      </c>
      <c r="J17" s="22"/>
      <c r="K17" s="22"/>
      <c r="L17" s="65"/>
    </row>
    <row r="18" spans="1:12" ht="13.5" customHeight="1">
      <c r="A18" s="137">
        <v>39</v>
      </c>
      <c r="B18" s="137">
        <v>917</v>
      </c>
      <c r="C18" s="137">
        <v>0</v>
      </c>
      <c r="D18" s="137">
        <v>0</v>
      </c>
      <c r="E18" s="137">
        <v>1</v>
      </c>
      <c r="F18" s="137">
        <v>22</v>
      </c>
      <c r="G18" s="67">
        <v>27</v>
      </c>
      <c r="H18" s="67">
        <v>557</v>
      </c>
      <c r="J18" s="22"/>
      <c r="K18" s="22"/>
      <c r="L18" s="65"/>
    </row>
    <row r="19" spans="1:12" ht="13.5" customHeight="1">
      <c r="A19" s="137">
        <v>56</v>
      </c>
      <c r="B19" s="137">
        <v>2140</v>
      </c>
      <c r="C19" s="137">
        <v>0</v>
      </c>
      <c r="D19" s="137">
        <v>0</v>
      </c>
      <c r="E19" s="137">
        <v>0</v>
      </c>
      <c r="F19" s="137">
        <v>0</v>
      </c>
      <c r="G19" s="67">
        <f>26+45</f>
        <v>71</v>
      </c>
      <c r="H19" s="67">
        <f>928+1847</f>
        <v>2775</v>
      </c>
      <c r="J19" s="22"/>
      <c r="K19" s="22"/>
      <c r="L19" s="65"/>
    </row>
    <row r="20" spans="1:12" ht="13.5" customHeight="1">
      <c r="A20" s="137">
        <v>118</v>
      </c>
      <c r="B20" s="137">
        <v>7611</v>
      </c>
      <c r="C20" s="137">
        <v>0</v>
      </c>
      <c r="D20" s="137">
        <v>0</v>
      </c>
      <c r="E20" s="137">
        <v>2</v>
      </c>
      <c r="F20" s="137">
        <v>165</v>
      </c>
      <c r="G20" s="67">
        <v>216</v>
      </c>
      <c r="H20" s="67">
        <v>11778</v>
      </c>
      <c r="J20" s="22"/>
      <c r="K20" s="22"/>
      <c r="L20" s="65"/>
    </row>
    <row r="21" spans="1:12" ht="13.5" customHeight="1">
      <c r="A21" s="137">
        <v>124</v>
      </c>
      <c r="B21" s="137">
        <v>14396</v>
      </c>
      <c r="C21" s="137">
        <v>0</v>
      </c>
      <c r="D21" s="137">
        <v>0</v>
      </c>
      <c r="E21" s="137">
        <v>3</v>
      </c>
      <c r="F21" s="137">
        <f>255+112</f>
        <v>367</v>
      </c>
      <c r="G21" s="67">
        <v>257</v>
      </c>
      <c r="H21" s="67">
        <v>24071</v>
      </c>
      <c r="J21" s="22"/>
      <c r="K21" s="22"/>
      <c r="L21" s="65"/>
    </row>
    <row r="22" spans="1:12" ht="13.5" customHeight="1">
      <c r="A22" s="137">
        <v>48</v>
      </c>
      <c r="B22" s="137">
        <v>7794</v>
      </c>
      <c r="C22" s="137">
        <v>0</v>
      </c>
      <c r="D22" s="137">
        <v>0</v>
      </c>
      <c r="E22" s="137">
        <v>1</v>
      </c>
      <c r="F22" s="137">
        <v>123</v>
      </c>
      <c r="G22" s="67">
        <v>134</v>
      </c>
      <c r="H22" s="67">
        <v>18758</v>
      </c>
      <c r="J22" s="22"/>
      <c r="K22" s="22"/>
      <c r="L22" s="65"/>
    </row>
    <row r="23" spans="1:12" ht="13.5" customHeight="1">
      <c r="A23" s="137">
        <v>29</v>
      </c>
      <c r="B23" s="137">
        <v>7405</v>
      </c>
      <c r="C23" s="137">
        <v>0</v>
      </c>
      <c r="D23" s="137">
        <v>0</v>
      </c>
      <c r="E23" s="137">
        <v>1</v>
      </c>
      <c r="F23" s="137">
        <v>401</v>
      </c>
      <c r="G23" s="67">
        <v>132</v>
      </c>
      <c r="H23" s="67">
        <v>24718</v>
      </c>
      <c r="J23" s="22"/>
      <c r="K23" s="22"/>
      <c r="L23" s="65"/>
    </row>
    <row r="24" spans="1:12" ht="13.5" customHeight="1">
      <c r="A24" s="137">
        <v>56</v>
      </c>
      <c r="B24" s="137">
        <v>19042</v>
      </c>
      <c r="C24" s="137">
        <v>0</v>
      </c>
      <c r="D24" s="137">
        <v>0</v>
      </c>
      <c r="E24" s="137">
        <v>3</v>
      </c>
      <c r="F24" s="137">
        <f>217+724</f>
        <v>941</v>
      </c>
      <c r="G24" s="67">
        <v>112</v>
      </c>
      <c r="H24" s="67">
        <v>24196</v>
      </c>
      <c r="J24" s="22"/>
      <c r="K24" s="22"/>
      <c r="L24" s="65"/>
    </row>
    <row r="25" spans="1:12" ht="13.5" customHeight="1">
      <c r="A25" s="137">
        <v>32</v>
      </c>
      <c r="B25" s="137">
        <v>19199</v>
      </c>
      <c r="C25" s="137">
        <v>1</v>
      </c>
      <c r="D25" s="137">
        <v>3007</v>
      </c>
      <c r="E25" s="137">
        <v>11</v>
      </c>
      <c r="F25" s="137">
        <f>21568+2584</f>
        <v>24152</v>
      </c>
      <c r="G25" s="67">
        <f>84+10+8</f>
        <v>102</v>
      </c>
      <c r="H25" s="67">
        <f>28758+5664+14234</f>
        <v>48656</v>
      </c>
      <c r="J25" s="22"/>
      <c r="K25" s="22"/>
      <c r="L25" s="65"/>
    </row>
    <row r="26" spans="1:12" ht="13.5" customHeight="1">
      <c r="A26" s="137">
        <v>3</v>
      </c>
      <c r="B26" s="137">
        <v>107312</v>
      </c>
      <c r="C26" s="137">
        <v>2</v>
      </c>
      <c r="D26" s="137">
        <v>23579</v>
      </c>
      <c r="E26" s="137">
        <v>3</v>
      </c>
      <c r="F26" s="137">
        <v>47848</v>
      </c>
      <c r="G26" s="67">
        <v>6</v>
      </c>
      <c r="H26" s="67">
        <v>51120</v>
      </c>
      <c r="J26" s="4"/>
      <c r="K26" s="4"/>
      <c r="L26" s="65"/>
    </row>
    <row r="27" spans="1:8" ht="12.75">
      <c r="A27" s="67"/>
      <c r="B27" s="67"/>
      <c r="C27" s="67"/>
      <c r="D27" s="67"/>
      <c r="E27" s="67"/>
      <c r="F27" s="67"/>
      <c r="G27" s="67"/>
      <c r="H27" s="67"/>
    </row>
    <row r="28" spans="1:5" ht="12.75">
      <c r="A28" s="4"/>
      <c r="B28" s="4"/>
      <c r="C28" s="4"/>
      <c r="D28" s="4"/>
      <c r="E28" s="4"/>
    </row>
    <row r="29" ht="12.75">
      <c r="A29" s="4" t="s">
        <v>285</v>
      </c>
    </row>
    <row r="30" ht="12.75">
      <c r="A30" s="4" t="s">
        <v>338</v>
      </c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</sheetData>
  <mergeCells count="15">
    <mergeCell ref="A3:H3"/>
    <mergeCell ref="A4:F4"/>
    <mergeCell ref="G4:H4"/>
    <mergeCell ref="A5:F5"/>
    <mergeCell ref="G5:G9"/>
    <mergeCell ref="H5:H9"/>
    <mergeCell ref="A6:B6"/>
    <mergeCell ref="C6:D6"/>
    <mergeCell ref="E6:F6"/>
    <mergeCell ref="A7:A9"/>
    <mergeCell ref="F7:F9"/>
    <mergeCell ref="B7:B9"/>
    <mergeCell ref="C7:C9"/>
    <mergeCell ref="D7:D9"/>
    <mergeCell ref="E7:E9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-0.24997000396251678"/>
  </sheetPr>
  <dimension ref="A1:K11370"/>
  <sheetViews>
    <sheetView workbookViewId="0" topLeftCell="A1">
      <selection activeCell="K1" sqref="K1"/>
    </sheetView>
  </sheetViews>
  <sheetFormatPr defaultColWidth="10.8515625" defaultRowHeight="12.75"/>
  <cols>
    <col min="1" max="1" width="1.7109375" style="2" customWidth="1"/>
    <col min="2" max="2" width="19.7109375" style="2" customWidth="1"/>
    <col min="3" max="3" width="13.57421875" style="2" customWidth="1"/>
    <col min="4" max="4" width="0.71875" style="2" customWidth="1"/>
    <col min="5" max="6" width="11.7109375" style="56" customWidth="1"/>
    <col min="7" max="7" width="11.7109375" style="2" customWidth="1"/>
    <col min="8" max="8" width="11.7109375" style="56" customWidth="1"/>
    <col min="9" max="10" width="11.7109375" style="2" customWidth="1"/>
    <col min="11" max="11" width="5.57421875" style="2" customWidth="1"/>
    <col min="12" max="12" width="36.00390625" style="2" customWidth="1"/>
    <col min="13" max="13" width="21.57421875" style="2" customWidth="1"/>
    <col min="14" max="14" width="4.421875" style="2" customWidth="1"/>
    <col min="15" max="15" width="19.8515625" style="2" customWidth="1"/>
    <col min="16" max="16384" width="10.8515625" style="2" customWidth="1"/>
  </cols>
  <sheetData>
    <row r="1" spans="2:10" ht="12.75">
      <c r="B1" s="83"/>
      <c r="C1" s="83"/>
      <c r="D1" s="83"/>
      <c r="E1" s="50"/>
      <c r="F1" s="50"/>
      <c r="G1" s="83"/>
      <c r="H1" s="50"/>
      <c r="I1" s="83"/>
      <c r="J1" s="83" t="s">
        <v>384</v>
      </c>
    </row>
    <row r="2" ht="6" customHeight="1"/>
    <row r="3" spans="1:10" ht="15" customHeight="1">
      <c r="A3" s="401" t="s">
        <v>275</v>
      </c>
      <c r="B3" s="401"/>
      <c r="C3" s="401"/>
      <c r="D3" s="409"/>
      <c r="E3" s="383" t="s">
        <v>245</v>
      </c>
      <c r="F3" s="383" t="s">
        <v>246</v>
      </c>
      <c r="G3" s="427" t="s">
        <v>180</v>
      </c>
      <c r="H3" s="419"/>
      <c r="I3" s="419"/>
      <c r="J3" s="419"/>
    </row>
    <row r="4" spans="1:10" ht="15" customHeight="1">
      <c r="A4" s="402"/>
      <c r="B4" s="402"/>
      <c r="C4" s="402"/>
      <c r="D4" s="406"/>
      <c r="E4" s="384"/>
      <c r="F4" s="384"/>
      <c r="G4" s="427" t="s">
        <v>247</v>
      </c>
      <c r="H4" s="419"/>
      <c r="I4" s="419"/>
      <c r="J4" s="419"/>
    </row>
    <row r="5" spans="1:10" ht="15" customHeight="1">
      <c r="A5" s="402"/>
      <c r="B5" s="402"/>
      <c r="C5" s="402"/>
      <c r="D5" s="406"/>
      <c r="E5" s="384"/>
      <c r="F5" s="384"/>
      <c r="G5" s="404" t="s">
        <v>181</v>
      </c>
      <c r="H5" s="383" t="s">
        <v>152</v>
      </c>
      <c r="I5" s="427" t="s">
        <v>148</v>
      </c>
      <c r="J5" s="434"/>
    </row>
    <row r="6" spans="1:10" ht="21.75" customHeight="1">
      <c r="A6" s="402"/>
      <c r="B6" s="402"/>
      <c r="C6" s="402"/>
      <c r="D6" s="406"/>
      <c r="E6" s="384"/>
      <c r="F6" s="384"/>
      <c r="G6" s="426"/>
      <c r="H6" s="384"/>
      <c r="I6" s="427" t="s">
        <v>149</v>
      </c>
      <c r="J6" s="419"/>
    </row>
    <row r="7" spans="1:10" ht="15" customHeight="1">
      <c r="A7" s="402"/>
      <c r="B7" s="402"/>
      <c r="C7" s="402"/>
      <c r="D7" s="406"/>
      <c r="E7" s="384"/>
      <c r="F7" s="384"/>
      <c r="G7" s="426"/>
      <c r="H7" s="384"/>
      <c r="I7" s="404" t="s">
        <v>248</v>
      </c>
      <c r="J7" s="392" t="s">
        <v>151</v>
      </c>
    </row>
    <row r="8" spans="1:10" ht="15" customHeight="1">
      <c r="A8" s="402"/>
      <c r="B8" s="402"/>
      <c r="C8" s="402"/>
      <c r="D8" s="406"/>
      <c r="E8" s="384"/>
      <c r="F8" s="384"/>
      <c r="G8" s="426"/>
      <c r="H8" s="384"/>
      <c r="I8" s="426"/>
      <c r="J8" s="393"/>
    </row>
    <row r="9" spans="1:10" ht="15" customHeight="1">
      <c r="A9" s="402"/>
      <c r="B9" s="402"/>
      <c r="C9" s="402"/>
      <c r="D9" s="406"/>
      <c r="E9" s="385"/>
      <c r="F9" s="385"/>
      <c r="G9" s="416"/>
      <c r="H9" s="385"/>
      <c r="I9" s="416"/>
      <c r="J9" s="394"/>
    </row>
    <row r="10" spans="1:10" ht="15" customHeight="1">
      <c r="A10" s="403"/>
      <c r="B10" s="403"/>
      <c r="C10" s="402"/>
      <c r="D10" s="421"/>
      <c r="E10" s="51" t="s">
        <v>18</v>
      </c>
      <c r="F10" s="51" t="s">
        <v>24</v>
      </c>
      <c r="G10" s="19" t="s">
        <v>18</v>
      </c>
      <c r="H10" s="51" t="s">
        <v>24</v>
      </c>
      <c r="I10" s="19" t="s">
        <v>18</v>
      </c>
      <c r="J10" s="90" t="s">
        <v>24</v>
      </c>
    </row>
    <row r="11" spans="1:10" ht="15" customHeight="1">
      <c r="A11" s="81"/>
      <c r="B11" s="81"/>
      <c r="C11" s="133"/>
      <c r="D11" s="136"/>
      <c r="E11" s="73"/>
      <c r="F11" s="73"/>
      <c r="G11" s="73"/>
      <c r="H11" s="149"/>
      <c r="I11" s="73"/>
      <c r="J11" s="73"/>
    </row>
    <row r="12" spans="1:10" ht="25.5" customHeight="1">
      <c r="A12" s="70"/>
      <c r="B12" s="70"/>
      <c r="C12" s="188" t="s">
        <v>177</v>
      </c>
      <c r="D12" s="187"/>
      <c r="E12" s="184">
        <v>2195</v>
      </c>
      <c r="F12" s="184">
        <f>H12+'noch 2.2.2(2)'!H12</f>
        <v>1114139</v>
      </c>
      <c r="G12" s="184">
        <v>1683</v>
      </c>
      <c r="H12" s="184">
        <v>907062</v>
      </c>
      <c r="I12" s="184">
        <v>1168</v>
      </c>
      <c r="J12" s="184">
        <v>619094</v>
      </c>
    </row>
    <row r="13" spans="1:10" ht="8.25" customHeight="1">
      <c r="A13" s="4"/>
      <c r="B13" s="4"/>
      <c r="C13" s="4"/>
      <c r="D13" s="4"/>
      <c r="E13" s="39"/>
      <c r="F13" s="39"/>
      <c r="G13" s="4"/>
      <c r="H13" s="39"/>
      <c r="I13" s="4"/>
      <c r="J13" s="4"/>
    </row>
    <row r="14" spans="1:10" ht="15.75" customHeight="1">
      <c r="A14" s="362" t="s">
        <v>274</v>
      </c>
      <c r="B14" s="362"/>
      <c r="C14" s="362"/>
      <c r="D14" s="362"/>
      <c r="E14" s="362"/>
      <c r="F14" s="362"/>
      <c r="G14" s="362"/>
      <c r="H14" s="362"/>
      <c r="I14" s="362"/>
      <c r="J14" s="362"/>
    </row>
    <row r="15" spans="1:10" ht="8.25" customHeight="1">
      <c r="A15" s="75"/>
      <c r="B15" s="75"/>
      <c r="C15" s="75"/>
      <c r="D15" s="75"/>
      <c r="E15" s="75"/>
      <c r="F15" s="75"/>
      <c r="G15" s="75"/>
      <c r="H15" s="150"/>
      <c r="I15" s="75"/>
      <c r="J15" s="75"/>
    </row>
    <row r="16" spans="2:10" ht="13.5" customHeight="1">
      <c r="B16" s="355" t="s">
        <v>294</v>
      </c>
      <c r="C16" s="355"/>
      <c r="D16" s="21"/>
      <c r="E16" s="101">
        <v>70</v>
      </c>
      <c r="F16" s="54">
        <f>H16+'noch 2.2.2(2)'!H16</f>
        <v>27769</v>
      </c>
      <c r="G16" s="54">
        <v>52</v>
      </c>
      <c r="H16" s="54">
        <v>21512</v>
      </c>
      <c r="I16" s="54">
        <v>42</v>
      </c>
      <c r="J16" s="54">
        <v>20449</v>
      </c>
    </row>
    <row r="17" spans="2:10" ht="13.5" customHeight="1">
      <c r="B17" s="355" t="s">
        <v>355</v>
      </c>
      <c r="C17" s="355"/>
      <c r="D17" s="21"/>
      <c r="E17" s="101">
        <v>20</v>
      </c>
      <c r="F17" s="54">
        <f>H17+'noch 2.2.2(2)'!H17</f>
        <v>3382</v>
      </c>
      <c r="G17" s="54">
        <v>18</v>
      </c>
      <c r="H17" s="54">
        <v>2435</v>
      </c>
      <c r="I17" s="54">
        <v>2</v>
      </c>
      <c r="J17" s="54">
        <v>316</v>
      </c>
    </row>
    <row r="18" spans="2:10" ht="13.5" customHeight="1">
      <c r="B18" s="355" t="s">
        <v>350</v>
      </c>
      <c r="C18" s="355"/>
      <c r="D18" s="92"/>
      <c r="E18" s="101">
        <v>78</v>
      </c>
      <c r="F18" s="54">
        <f>H18+'noch 2.2.2(2)'!H18</f>
        <v>34996</v>
      </c>
      <c r="G18" s="54">
        <v>50</v>
      </c>
      <c r="H18" s="54">
        <v>28627</v>
      </c>
      <c r="I18" s="54">
        <v>40</v>
      </c>
      <c r="J18" s="54">
        <v>13560</v>
      </c>
    </row>
    <row r="19" spans="2:11" ht="13.5" customHeight="1">
      <c r="B19" s="355" t="s">
        <v>370</v>
      </c>
      <c r="C19" s="355"/>
      <c r="D19" s="92"/>
      <c r="E19" s="101">
        <v>54</v>
      </c>
      <c r="F19" s="54">
        <f>H19+'noch 2.2.2(2)'!H19</f>
        <v>17388</v>
      </c>
      <c r="G19" s="54">
        <v>49</v>
      </c>
      <c r="H19" s="54">
        <v>15738</v>
      </c>
      <c r="I19" s="54">
        <v>33</v>
      </c>
      <c r="J19" s="54">
        <v>13159</v>
      </c>
      <c r="K19" s="95"/>
    </row>
    <row r="20" spans="2:11" ht="13.5" customHeight="1">
      <c r="B20" s="355" t="s">
        <v>371</v>
      </c>
      <c r="C20" s="355"/>
      <c r="D20" s="92"/>
      <c r="E20" s="101">
        <v>54</v>
      </c>
      <c r="F20" s="54">
        <f>H20+'noch 2.2.2(2)'!H20</f>
        <v>10663</v>
      </c>
      <c r="G20" s="54">
        <v>47</v>
      </c>
      <c r="H20" s="54">
        <v>9189</v>
      </c>
      <c r="I20" s="54">
        <v>29</v>
      </c>
      <c r="J20" s="54">
        <v>6691</v>
      </c>
      <c r="K20" s="95"/>
    </row>
    <row r="21" spans="2:10" ht="13.5" customHeight="1">
      <c r="B21" s="355" t="s">
        <v>368</v>
      </c>
      <c r="C21" s="355"/>
      <c r="D21" s="92"/>
      <c r="E21" s="101">
        <v>20</v>
      </c>
      <c r="F21" s="54">
        <f>H21+'noch 2.2.2(2)'!H21</f>
        <v>6019</v>
      </c>
      <c r="G21" s="54">
        <v>8</v>
      </c>
      <c r="H21" s="54">
        <v>3529</v>
      </c>
      <c r="I21" s="54">
        <v>7</v>
      </c>
      <c r="J21" s="54">
        <v>3480</v>
      </c>
    </row>
    <row r="22" spans="2:10" ht="13.5" customHeight="1">
      <c r="B22" s="355" t="s">
        <v>367</v>
      </c>
      <c r="C22" s="355"/>
      <c r="D22" s="92"/>
      <c r="E22" s="101">
        <v>32</v>
      </c>
      <c r="F22" s="54">
        <f>H22+'noch 2.2.2(2)'!H22</f>
        <v>14960</v>
      </c>
      <c r="G22" s="54">
        <v>29</v>
      </c>
      <c r="H22" s="54">
        <v>13661</v>
      </c>
      <c r="I22" s="54">
        <v>29</v>
      </c>
      <c r="J22" s="54">
        <v>13661</v>
      </c>
    </row>
    <row r="23" spans="2:10" ht="13.5" customHeight="1">
      <c r="B23" s="355" t="s">
        <v>342</v>
      </c>
      <c r="C23" s="355"/>
      <c r="D23" s="92"/>
      <c r="E23" s="101">
        <v>63</v>
      </c>
      <c r="F23" s="54">
        <f>H23+'noch 2.2.2(2)'!H23</f>
        <v>38932</v>
      </c>
      <c r="G23" s="54">
        <v>44</v>
      </c>
      <c r="H23" s="54">
        <v>34290</v>
      </c>
      <c r="I23" s="54">
        <v>44</v>
      </c>
      <c r="J23" s="54">
        <v>34220</v>
      </c>
    </row>
    <row r="24" spans="2:10" ht="13.5" customHeight="1">
      <c r="B24" s="355" t="s">
        <v>349</v>
      </c>
      <c r="C24" s="355"/>
      <c r="D24" s="92"/>
      <c r="E24" s="101">
        <v>25</v>
      </c>
      <c r="F24" s="54">
        <f>H24+'noch 2.2.2(2)'!H24</f>
        <v>14219</v>
      </c>
      <c r="G24" s="54">
        <v>23</v>
      </c>
      <c r="H24" s="54">
        <v>13617</v>
      </c>
      <c r="I24" s="54">
        <v>23</v>
      </c>
      <c r="J24" s="54">
        <v>13502</v>
      </c>
    </row>
    <row r="25" spans="2:10" ht="13.5" customHeight="1">
      <c r="B25" s="355" t="s">
        <v>372</v>
      </c>
      <c r="C25" s="355"/>
      <c r="D25" s="92"/>
      <c r="E25" s="101">
        <v>10</v>
      </c>
      <c r="F25" s="54">
        <f>H25+'noch 2.2.2(2)'!H25</f>
        <v>19320</v>
      </c>
      <c r="G25" s="54">
        <v>9</v>
      </c>
      <c r="H25" s="54">
        <v>17864</v>
      </c>
      <c r="I25" s="54">
        <v>8</v>
      </c>
      <c r="J25" s="54">
        <v>14475</v>
      </c>
    </row>
    <row r="26" spans="2:10" ht="13.5" customHeight="1">
      <c r="B26" s="355" t="s">
        <v>373</v>
      </c>
      <c r="C26" s="355"/>
      <c r="D26" s="92"/>
      <c r="E26" s="101">
        <v>40</v>
      </c>
      <c r="F26" s="54">
        <f>H26+'noch 2.2.2(2)'!H26</f>
        <v>12976</v>
      </c>
      <c r="G26" s="54">
        <v>29</v>
      </c>
      <c r="H26" s="54">
        <v>9380</v>
      </c>
      <c r="I26" s="54">
        <v>11</v>
      </c>
      <c r="J26" s="54">
        <v>7982</v>
      </c>
    </row>
    <row r="27" spans="2:10" ht="13.5" customHeight="1">
      <c r="B27" s="355" t="s">
        <v>374</v>
      </c>
      <c r="C27" s="355"/>
      <c r="D27" s="92"/>
      <c r="E27" s="101">
        <v>8</v>
      </c>
      <c r="F27" s="54">
        <f>H27+'noch 2.2.2(2)'!H27</f>
        <v>6510</v>
      </c>
      <c r="G27" s="54">
        <v>7</v>
      </c>
      <c r="H27" s="54">
        <v>6359</v>
      </c>
      <c r="I27" s="54">
        <v>7</v>
      </c>
      <c r="J27" s="54">
        <v>6204</v>
      </c>
    </row>
    <row r="28" spans="2:10" ht="13.5" customHeight="1">
      <c r="B28" s="355" t="s">
        <v>301</v>
      </c>
      <c r="C28" s="355"/>
      <c r="D28" s="92"/>
      <c r="E28" s="101">
        <v>68</v>
      </c>
      <c r="F28" s="54">
        <f>H28+'noch 2.2.2(2)'!H28</f>
        <v>31453</v>
      </c>
      <c r="G28" s="54">
        <v>59</v>
      </c>
      <c r="H28" s="54">
        <v>23825</v>
      </c>
      <c r="I28" s="54">
        <v>21</v>
      </c>
      <c r="J28" s="54">
        <v>19209</v>
      </c>
    </row>
    <row r="29" spans="2:11" ht="13.5" customHeight="1">
      <c r="B29" s="355" t="s">
        <v>354</v>
      </c>
      <c r="C29" s="355"/>
      <c r="D29" s="91"/>
      <c r="E29" s="101">
        <v>32</v>
      </c>
      <c r="F29" s="54">
        <f>H29+'noch 2.2.2(2)'!H29</f>
        <v>4597</v>
      </c>
      <c r="G29" s="54">
        <v>30</v>
      </c>
      <c r="H29" s="54">
        <v>3245</v>
      </c>
      <c r="I29" s="54">
        <v>3</v>
      </c>
      <c r="J29" s="54">
        <v>276</v>
      </c>
      <c r="K29" s="54"/>
    </row>
    <row r="30" spans="2:10" ht="13.5" customHeight="1">
      <c r="B30" s="355" t="s">
        <v>344</v>
      </c>
      <c r="C30" s="355"/>
      <c r="D30" s="92"/>
      <c r="E30" s="101">
        <v>95</v>
      </c>
      <c r="F30" s="54">
        <f>H30+'noch 2.2.2(2)'!H30</f>
        <v>30333</v>
      </c>
      <c r="G30" s="54">
        <v>73</v>
      </c>
      <c r="H30" s="54">
        <v>26785</v>
      </c>
      <c r="I30" s="54">
        <v>39</v>
      </c>
      <c r="J30" s="54">
        <v>21594</v>
      </c>
    </row>
    <row r="31" spans="2:10" ht="12.75" customHeight="1">
      <c r="B31" s="355" t="s">
        <v>345</v>
      </c>
      <c r="C31" s="355"/>
      <c r="D31" s="92"/>
      <c r="E31" s="101">
        <v>102</v>
      </c>
      <c r="F31" s="54">
        <f>H31+'noch 2.2.2(2)'!H31</f>
        <v>30760</v>
      </c>
      <c r="G31" s="54">
        <v>84</v>
      </c>
      <c r="H31" s="54">
        <v>24425</v>
      </c>
      <c r="I31" s="54">
        <v>75</v>
      </c>
      <c r="J31" s="54">
        <v>23606</v>
      </c>
    </row>
    <row r="32" spans="2:10" ht="12.75" customHeight="1">
      <c r="B32" s="355" t="s">
        <v>346</v>
      </c>
      <c r="C32" s="355"/>
      <c r="D32" s="91"/>
      <c r="E32" s="101">
        <v>65</v>
      </c>
      <c r="F32" s="54">
        <f>H32+'noch 2.2.2(2)'!H32</f>
        <v>17993</v>
      </c>
      <c r="G32" s="54">
        <v>59</v>
      </c>
      <c r="H32" s="54">
        <v>13763</v>
      </c>
      <c r="I32" s="54">
        <v>35</v>
      </c>
      <c r="J32" s="54">
        <v>9772</v>
      </c>
    </row>
    <row r="33" spans="2:10" ht="15.75" customHeight="1">
      <c r="B33" s="355" t="s">
        <v>356</v>
      </c>
      <c r="C33" s="355"/>
      <c r="D33" s="92"/>
      <c r="E33" s="101">
        <v>7</v>
      </c>
      <c r="F33" s="54">
        <f>H33+'noch 2.2.2(2)'!H33</f>
        <v>2079</v>
      </c>
      <c r="G33" s="54">
        <v>6</v>
      </c>
      <c r="H33" s="54">
        <v>1999</v>
      </c>
      <c r="I33" s="54">
        <v>4</v>
      </c>
      <c r="J33" s="54">
        <v>1204</v>
      </c>
    </row>
    <row r="34" spans="2:10" ht="12.75" customHeight="1">
      <c r="B34" s="355" t="s">
        <v>375</v>
      </c>
      <c r="C34" s="355"/>
      <c r="D34" s="91"/>
      <c r="E34" s="101">
        <v>20</v>
      </c>
      <c r="F34" s="54">
        <f>H34+'noch 2.2.2(2)'!H34</f>
        <v>12508</v>
      </c>
      <c r="G34" s="54">
        <v>19</v>
      </c>
      <c r="H34" s="54">
        <v>12147</v>
      </c>
      <c r="I34" s="54">
        <v>10</v>
      </c>
      <c r="J34" s="54">
        <v>7786</v>
      </c>
    </row>
    <row r="35" spans="2:10" ht="12.75" customHeight="1">
      <c r="B35" s="355" t="s">
        <v>376</v>
      </c>
      <c r="C35" s="355"/>
      <c r="D35" s="91"/>
      <c r="E35" s="101">
        <v>31</v>
      </c>
      <c r="F35" s="54">
        <f>H35+'noch 2.2.2(2)'!H35</f>
        <v>9890</v>
      </c>
      <c r="G35" s="54">
        <v>26</v>
      </c>
      <c r="H35" s="54">
        <v>8433</v>
      </c>
      <c r="I35" s="54">
        <v>25</v>
      </c>
      <c r="J35" s="54">
        <v>8072</v>
      </c>
    </row>
    <row r="36" spans="2:10" ht="13.5" customHeight="1">
      <c r="B36" s="355" t="s">
        <v>347</v>
      </c>
      <c r="C36" s="355"/>
      <c r="D36" s="92"/>
      <c r="E36" s="101">
        <v>50</v>
      </c>
      <c r="F36" s="54">
        <f>H36+'noch 2.2.2(2)'!H36</f>
        <v>17516</v>
      </c>
      <c r="G36" s="54">
        <v>47</v>
      </c>
      <c r="H36" s="54">
        <v>16939</v>
      </c>
      <c r="I36" s="54">
        <v>34</v>
      </c>
      <c r="J36" s="54">
        <v>16167</v>
      </c>
    </row>
    <row r="37" spans="2:10" ht="13.5" customHeight="1">
      <c r="B37" s="355" t="s">
        <v>343</v>
      </c>
      <c r="C37" s="355"/>
      <c r="D37" s="92"/>
      <c r="E37" s="101">
        <v>62</v>
      </c>
      <c r="F37" s="54">
        <f>H37+'noch 2.2.2(2)'!H37</f>
        <v>171953</v>
      </c>
      <c r="G37" s="54">
        <v>54</v>
      </c>
      <c r="H37" s="54">
        <v>165072</v>
      </c>
      <c r="I37" s="54">
        <v>51</v>
      </c>
      <c r="J37" s="54">
        <v>79469</v>
      </c>
    </row>
    <row r="38" spans="2:11" ht="13.5" customHeight="1">
      <c r="B38" s="355" t="s">
        <v>351</v>
      </c>
      <c r="C38" s="355"/>
      <c r="D38" s="4"/>
      <c r="E38" s="101">
        <v>17</v>
      </c>
      <c r="F38" s="54">
        <f>H38+'noch 2.2.2(2)'!H38</f>
        <v>12122</v>
      </c>
      <c r="G38" s="54">
        <v>12</v>
      </c>
      <c r="H38" s="54">
        <v>11084</v>
      </c>
      <c r="I38" s="54">
        <v>11</v>
      </c>
      <c r="J38" s="54">
        <v>11075</v>
      </c>
      <c r="K38" s="95"/>
    </row>
    <row r="39" spans="2:10" ht="13.5" customHeight="1">
      <c r="B39" s="355" t="s">
        <v>348</v>
      </c>
      <c r="C39" s="355"/>
      <c r="D39" s="91"/>
      <c r="E39" s="101">
        <v>60</v>
      </c>
      <c r="F39" s="54">
        <f>H39+'noch 2.2.2(2)'!H39</f>
        <v>44649</v>
      </c>
      <c r="G39" s="54">
        <v>45</v>
      </c>
      <c r="H39" s="54">
        <v>37777</v>
      </c>
      <c r="I39" s="54">
        <v>42</v>
      </c>
      <c r="J39" s="54">
        <v>34663</v>
      </c>
    </row>
    <row r="40" spans="2:11" ht="13.5" customHeight="1">
      <c r="B40" s="355" t="s">
        <v>352</v>
      </c>
      <c r="C40" s="355"/>
      <c r="E40" s="101">
        <v>23</v>
      </c>
      <c r="F40" s="54">
        <f>H40+'noch 2.2.2(2)'!H40</f>
        <v>5855</v>
      </c>
      <c r="G40" s="54">
        <v>18</v>
      </c>
      <c r="H40" s="54">
        <v>5266</v>
      </c>
      <c r="I40" s="54">
        <v>17</v>
      </c>
      <c r="J40" s="54">
        <v>4930</v>
      </c>
      <c r="K40" s="54"/>
    </row>
    <row r="41" spans="2:10" ht="13.5" customHeight="1">
      <c r="B41" s="355" t="s">
        <v>353</v>
      </c>
      <c r="C41" s="355"/>
      <c r="E41" s="101">
        <v>104</v>
      </c>
      <c r="F41" s="54">
        <f>H41+'noch 2.2.2(2)'!H41</f>
        <v>51144</v>
      </c>
      <c r="G41" s="54">
        <v>89</v>
      </c>
      <c r="H41" s="54">
        <v>48089</v>
      </c>
      <c r="I41" s="54">
        <v>50</v>
      </c>
      <c r="J41" s="54">
        <v>23781</v>
      </c>
    </row>
    <row r="42" spans="2:10" ht="13.5" customHeight="1">
      <c r="B42" s="355" t="s">
        <v>377</v>
      </c>
      <c r="C42" s="355"/>
      <c r="E42" s="101">
        <v>58</v>
      </c>
      <c r="F42" s="54">
        <f>H42+'noch 2.2.2(2)'!H42</f>
        <v>16109</v>
      </c>
      <c r="G42" s="54">
        <v>45</v>
      </c>
      <c r="H42" s="54">
        <v>13086</v>
      </c>
      <c r="I42" s="54">
        <v>29</v>
      </c>
      <c r="J42" s="54">
        <v>11466</v>
      </c>
    </row>
    <row r="43" spans="2:10" ht="13.5" customHeight="1">
      <c r="B43" s="355" t="s">
        <v>378</v>
      </c>
      <c r="C43" s="355"/>
      <c r="E43" s="101">
        <v>57</v>
      </c>
      <c r="F43" s="54">
        <f>H43+'noch 2.2.2(2)'!H43</f>
        <v>15055</v>
      </c>
      <c r="G43" s="54">
        <v>45</v>
      </c>
      <c r="H43" s="54">
        <v>13581</v>
      </c>
      <c r="I43" s="54">
        <v>31</v>
      </c>
      <c r="J43" s="54">
        <v>11342</v>
      </c>
    </row>
    <row r="44" spans="2:10" ht="13.5" customHeight="1">
      <c r="B44" s="355" t="s">
        <v>296</v>
      </c>
      <c r="C44" s="355"/>
      <c r="E44" s="101">
        <v>27</v>
      </c>
      <c r="F44" s="54">
        <f>H44+'noch 2.2.2(2)'!H44</f>
        <v>10216</v>
      </c>
      <c r="G44" s="54">
        <v>23</v>
      </c>
      <c r="H44" s="54">
        <v>9787</v>
      </c>
      <c r="I44" s="54">
        <v>21</v>
      </c>
      <c r="J44" s="54">
        <v>8590</v>
      </c>
    </row>
    <row r="45" spans="2:10" ht="13.5" customHeight="1">
      <c r="B45" s="355" t="s">
        <v>102</v>
      </c>
      <c r="C45" s="355"/>
      <c r="E45" s="101">
        <v>67</v>
      </c>
      <c r="F45" s="54">
        <f>H45+'noch 2.2.2(2)'!H45</f>
        <v>20060</v>
      </c>
      <c r="G45" s="54">
        <v>60</v>
      </c>
      <c r="H45" s="54">
        <v>14829</v>
      </c>
      <c r="I45" s="54">
        <v>17</v>
      </c>
      <c r="J45" s="54">
        <v>8812</v>
      </c>
    </row>
    <row r="46" spans="2:10" ht="13.5" customHeight="1">
      <c r="B46" s="355" t="s">
        <v>364</v>
      </c>
      <c r="C46" s="355"/>
      <c r="E46" s="101">
        <v>32</v>
      </c>
      <c r="F46" s="54">
        <f>H46+'noch 2.2.2(2)'!H46</f>
        <v>16351</v>
      </c>
      <c r="G46" s="54">
        <v>16</v>
      </c>
      <c r="H46" s="54">
        <v>11972</v>
      </c>
      <c r="I46" s="54">
        <v>13</v>
      </c>
      <c r="J46" s="54">
        <v>11162</v>
      </c>
    </row>
    <row r="47" spans="2:10" ht="13.5" customHeight="1">
      <c r="B47" s="435" t="s">
        <v>287</v>
      </c>
      <c r="C47" s="435"/>
      <c r="D47" s="186"/>
      <c r="E47" s="184">
        <v>1451</v>
      </c>
      <c r="F47" s="55">
        <f>H47+'noch 2.2.2(2)'!H47</f>
        <v>727777</v>
      </c>
      <c r="G47" s="55">
        <v>1175</v>
      </c>
      <c r="H47" s="55">
        <v>638305</v>
      </c>
      <c r="I47" s="55">
        <v>803</v>
      </c>
      <c r="J47" s="55">
        <v>460675</v>
      </c>
    </row>
    <row r="48" spans="2:10" ht="13.5" customHeight="1">
      <c r="B48" s="91"/>
      <c r="C48" s="91"/>
      <c r="D48" s="74"/>
      <c r="E48" s="55"/>
      <c r="F48" s="55"/>
      <c r="G48" s="55"/>
      <c r="H48" s="55"/>
      <c r="I48" s="55"/>
      <c r="J48" s="55"/>
    </row>
    <row r="49" spans="1:10" ht="12.75" customHeight="1">
      <c r="A49" s="4" t="s">
        <v>63</v>
      </c>
      <c r="B49" s="4"/>
      <c r="C49" s="4"/>
      <c r="D49" s="4"/>
      <c r="E49" s="39"/>
      <c r="F49" s="39"/>
      <c r="G49" s="4"/>
      <c r="H49" s="39"/>
      <c r="I49" s="4"/>
      <c r="J49" s="4"/>
    </row>
    <row r="50" spans="1:10" ht="12.75" customHeight="1">
      <c r="A50" s="32" t="s">
        <v>267</v>
      </c>
      <c r="B50" s="32"/>
      <c r="C50" s="32"/>
      <c r="D50" s="32"/>
      <c r="E50" s="52"/>
      <c r="F50" s="52"/>
      <c r="G50" s="32"/>
      <c r="H50" s="52"/>
      <c r="I50" s="32"/>
      <c r="J50" s="32"/>
    </row>
    <row r="51" spans="1:10" ht="12.75">
      <c r="A51" s="4" t="s">
        <v>315</v>
      </c>
      <c r="B51" s="4"/>
      <c r="C51" s="4"/>
      <c r="D51" s="4"/>
      <c r="E51" s="39"/>
      <c r="F51" s="39"/>
      <c r="G51" s="4"/>
      <c r="H51" s="39"/>
      <c r="I51" s="4"/>
      <c r="J51" s="4"/>
    </row>
    <row r="52" ht="12.75" customHeight="1"/>
    <row r="53" spans="1:10" ht="12.75">
      <c r="A53" s="4"/>
      <c r="B53" s="4"/>
      <c r="C53" s="4"/>
      <c r="D53" s="4"/>
      <c r="E53" s="39"/>
      <c r="F53" s="39"/>
      <c r="G53" s="4"/>
      <c r="H53" s="39"/>
      <c r="I53" s="4"/>
      <c r="J53" s="4"/>
    </row>
    <row r="54" spans="1:10" ht="12.75" customHeight="1">
      <c r="A54" s="4"/>
      <c r="B54" s="4"/>
      <c r="C54" s="4"/>
      <c r="D54" s="4"/>
      <c r="E54" s="39"/>
      <c r="F54" s="39"/>
      <c r="G54" s="4"/>
      <c r="H54" s="39"/>
      <c r="I54" s="4"/>
      <c r="J54" s="4"/>
    </row>
    <row r="55" spans="1:10" ht="12.75" customHeight="1">
      <c r="A55" s="4"/>
      <c r="B55" s="4"/>
      <c r="C55" s="4"/>
      <c r="D55" s="4"/>
      <c r="E55" s="39"/>
      <c r="F55" s="39"/>
      <c r="G55" s="4"/>
      <c r="H55" s="39"/>
      <c r="I55" s="4"/>
      <c r="J55" s="4"/>
    </row>
    <row r="56" spans="1:10" ht="12.75" customHeight="1">
      <c r="A56" s="4"/>
      <c r="B56" s="4"/>
      <c r="C56" s="4"/>
      <c r="D56" s="4"/>
      <c r="E56" s="39"/>
      <c r="F56" s="39"/>
      <c r="G56" s="4"/>
      <c r="H56" s="39"/>
      <c r="I56" s="4"/>
      <c r="J56" s="4"/>
    </row>
    <row r="57" spans="1:10" ht="12.75" customHeight="1">
      <c r="A57" s="4"/>
      <c r="B57" s="4"/>
      <c r="C57" s="4"/>
      <c r="D57" s="4"/>
      <c r="E57" s="39"/>
      <c r="F57" s="39"/>
      <c r="G57" s="4"/>
      <c r="H57" s="39"/>
      <c r="I57" s="4"/>
      <c r="J57" s="4"/>
    </row>
    <row r="58" spans="1:10" ht="12.75" customHeight="1">
      <c r="A58" s="4"/>
      <c r="B58" s="4"/>
      <c r="C58" s="4"/>
      <c r="D58" s="4"/>
      <c r="E58" s="39"/>
      <c r="F58" s="39"/>
      <c r="G58" s="4"/>
      <c r="H58" s="39"/>
      <c r="I58" s="4"/>
      <c r="J58" s="4"/>
    </row>
    <row r="59" spans="1:10" ht="12.75" customHeight="1">
      <c r="A59" s="4"/>
      <c r="B59" s="4"/>
      <c r="C59" s="4"/>
      <c r="D59" s="4"/>
      <c r="E59" s="39"/>
      <c r="F59" s="39"/>
      <c r="G59" s="4"/>
      <c r="H59" s="39"/>
      <c r="I59" s="4"/>
      <c r="J59" s="4"/>
    </row>
    <row r="60" spans="1:10" ht="12.75" customHeight="1">
      <c r="A60" s="4"/>
      <c r="B60" s="4"/>
      <c r="C60" s="4"/>
      <c r="D60" s="4"/>
      <c r="E60" s="39"/>
      <c r="F60" s="39"/>
      <c r="G60" s="4"/>
      <c r="H60" s="39"/>
      <c r="I60" s="4"/>
      <c r="J60" s="4"/>
    </row>
    <row r="61" spans="1:10" ht="12.75" customHeight="1">
      <c r="A61" s="4"/>
      <c r="B61" s="4"/>
      <c r="C61" s="4"/>
      <c r="D61" s="4"/>
      <c r="E61" s="39"/>
      <c r="F61" s="39"/>
      <c r="G61" s="4"/>
      <c r="H61" s="39"/>
      <c r="I61" s="4"/>
      <c r="J61" s="4"/>
    </row>
    <row r="62" spans="1:10" ht="12.75" customHeight="1">
      <c r="A62" s="4"/>
      <c r="B62" s="4"/>
      <c r="C62" s="4"/>
      <c r="D62" s="4"/>
      <c r="E62" s="39"/>
      <c r="F62" s="39"/>
      <c r="G62" s="4"/>
      <c r="H62" s="39"/>
      <c r="I62" s="4"/>
      <c r="J62" s="4"/>
    </row>
    <row r="63" spans="1:10" ht="12.75" customHeight="1">
      <c r="A63" s="4"/>
      <c r="B63" s="4"/>
      <c r="C63" s="4"/>
      <c r="D63" s="4"/>
      <c r="E63" s="39"/>
      <c r="F63" s="39"/>
      <c r="G63" s="4"/>
      <c r="H63" s="39"/>
      <c r="I63" s="4"/>
      <c r="J63" s="4"/>
    </row>
    <row r="64" spans="1:11" ht="12.75" customHeight="1">
      <c r="A64" s="4"/>
      <c r="B64" s="4"/>
      <c r="C64" s="4"/>
      <c r="D64" s="4"/>
      <c r="E64" s="39"/>
      <c r="F64" s="39"/>
      <c r="G64" s="4"/>
      <c r="H64" s="39"/>
      <c r="I64" s="4"/>
      <c r="J64" s="4"/>
      <c r="K64" s="4"/>
    </row>
    <row r="65" spans="1:11" ht="12.75">
      <c r="A65" s="4"/>
      <c r="B65" s="4"/>
      <c r="C65" s="4"/>
      <c r="D65" s="4"/>
      <c r="E65" s="39"/>
      <c r="F65" s="39"/>
      <c r="G65" s="4"/>
      <c r="H65" s="39"/>
      <c r="I65" s="4"/>
      <c r="J65" s="4"/>
      <c r="K65" s="4"/>
    </row>
    <row r="66" spans="1:11" ht="12.75">
      <c r="A66" s="4"/>
      <c r="B66" s="4"/>
      <c r="C66" s="4"/>
      <c r="D66" s="4"/>
      <c r="E66" s="39"/>
      <c r="F66" s="39"/>
      <c r="G66" s="4"/>
      <c r="H66" s="39"/>
      <c r="I66" s="4"/>
      <c r="J66" s="4"/>
      <c r="K66" s="4"/>
    </row>
    <row r="67" spans="1:11" ht="12.75" customHeight="1">
      <c r="A67" s="4"/>
      <c r="B67" s="4"/>
      <c r="C67" s="4"/>
      <c r="D67" s="4"/>
      <c r="E67" s="39"/>
      <c r="F67" s="39"/>
      <c r="G67" s="4"/>
      <c r="H67" s="39"/>
      <c r="I67" s="4"/>
      <c r="J67" s="4"/>
      <c r="K67" s="4"/>
    </row>
    <row r="68" spans="1:11" ht="12.75">
      <c r="A68" s="4"/>
      <c r="B68" s="4"/>
      <c r="C68" s="4"/>
      <c r="D68" s="4"/>
      <c r="E68" s="39"/>
      <c r="F68" s="39"/>
      <c r="G68" s="4"/>
      <c r="H68" s="39"/>
      <c r="I68" s="4"/>
      <c r="J68" s="4"/>
      <c r="K68" s="4"/>
    </row>
    <row r="69" spans="1:11" ht="12.75">
      <c r="A69" s="4"/>
      <c r="B69" s="4"/>
      <c r="C69" s="4"/>
      <c r="D69" s="4"/>
      <c r="E69" s="39"/>
      <c r="F69" s="39"/>
      <c r="G69" s="4"/>
      <c r="H69" s="39"/>
      <c r="I69" s="4"/>
      <c r="J69" s="4"/>
      <c r="K69" s="4"/>
    </row>
    <row r="70" spans="1:11" ht="12.75" customHeight="1">
      <c r="A70" s="4"/>
      <c r="B70" s="4"/>
      <c r="C70" s="4"/>
      <c r="D70" s="4"/>
      <c r="E70" s="39"/>
      <c r="F70" s="39"/>
      <c r="G70" s="4"/>
      <c r="H70" s="39"/>
      <c r="I70" s="4"/>
      <c r="J70" s="4"/>
      <c r="K70" s="4"/>
    </row>
    <row r="71" spans="1:11" ht="12.75">
      <c r="A71" s="4"/>
      <c r="B71" s="4"/>
      <c r="C71" s="4"/>
      <c r="D71" s="4"/>
      <c r="E71" s="39"/>
      <c r="F71" s="39"/>
      <c r="G71" s="4"/>
      <c r="H71" s="39"/>
      <c r="I71" s="4"/>
      <c r="J71" s="4"/>
      <c r="K71" s="4"/>
    </row>
    <row r="72" spans="1:11" ht="12.75" customHeight="1">
      <c r="A72" s="4"/>
      <c r="B72" s="4"/>
      <c r="C72" s="4"/>
      <c r="D72" s="4"/>
      <c r="E72" s="39"/>
      <c r="F72" s="39"/>
      <c r="G72" s="4"/>
      <c r="H72" s="39"/>
      <c r="I72" s="4"/>
      <c r="J72" s="4"/>
      <c r="K72" s="4"/>
    </row>
    <row r="73" spans="1:11" ht="12.75">
      <c r="A73" s="4"/>
      <c r="B73" s="4"/>
      <c r="C73" s="4"/>
      <c r="D73" s="4"/>
      <c r="E73" s="39"/>
      <c r="F73" s="39"/>
      <c r="G73" s="4"/>
      <c r="H73" s="39"/>
      <c r="I73" s="4"/>
      <c r="J73" s="4"/>
      <c r="K73" s="4"/>
    </row>
    <row r="74" spans="1:11" ht="12.75" customHeight="1">
      <c r="A74" s="4"/>
      <c r="B74" s="4"/>
      <c r="C74" s="4"/>
      <c r="D74" s="4"/>
      <c r="E74" s="39"/>
      <c r="F74" s="39"/>
      <c r="G74" s="4"/>
      <c r="H74" s="39"/>
      <c r="I74" s="4"/>
      <c r="J74" s="4"/>
      <c r="K74" s="4"/>
    </row>
    <row r="75" spans="1:11" ht="12.75">
      <c r="A75" s="4"/>
      <c r="B75" s="4"/>
      <c r="C75" s="4"/>
      <c r="D75" s="4"/>
      <c r="E75" s="39"/>
      <c r="F75" s="39"/>
      <c r="G75" s="4"/>
      <c r="H75" s="39"/>
      <c r="I75" s="4"/>
      <c r="J75" s="4"/>
      <c r="K75" s="4"/>
    </row>
    <row r="76" spans="1:11" ht="12.75">
      <c r="A76" s="4"/>
      <c r="B76" s="4"/>
      <c r="C76" s="4"/>
      <c r="D76" s="4"/>
      <c r="E76" s="39"/>
      <c r="F76" s="39"/>
      <c r="G76" s="4"/>
      <c r="H76" s="39"/>
      <c r="I76" s="4"/>
      <c r="J76" s="4"/>
      <c r="K76" s="4"/>
    </row>
    <row r="77" spans="1:11" ht="12.75">
      <c r="A77" s="4"/>
      <c r="B77" s="4"/>
      <c r="C77" s="4"/>
      <c r="D77" s="4"/>
      <c r="E77" s="39"/>
      <c r="F77" s="39"/>
      <c r="G77" s="4"/>
      <c r="H77" s="39"/>
      <c r="I77" s="4"/>
      <c r="J77" s="4"/>
      <c r="K77" s="4"/>
    </row>
    <row r="78" spans="1:11" ht="12.75">
      <c r="A78" s="4"/>
      <c r="B78" s="4"/>
      <c r="C78" s="4"/>
      <c r="D78" s="4"/>
      <c r="E78" s="39"/>
      <c r="F78" s="39"/>
      <c r="G78" s="4"/>
      <c r="H78" s="39"/>
      <c r="I78" s="4"/>
      <c r="J78" s="4"/>
      <c r="K78" s="4"/>
    </row>
    <row r="79" spans="1:11" ht="12.75">
      <c r="A79" s="4"/>
      <c r="B79" s="4"/>
      <c r="C79" s="4"/>
      <c r="D79" s="4"/>
      <c r="E79" s="39"/>
      <c r="F79" s="39"/>
      <c r="G79" s="4"/>
      <c r="H79" s="39"/>
      <c r="I79" s="4"/>
      <c r="J79" s="4"/>
      <c r="K79" s="4"/>
    </row>
    <row r="80" spans="1:11" ht="12.75">
      <c r="A80" s="4"/>
      <c r="B80" s="4"/>
      <c r="C80" s="4"/>
      <c r="D80" s="4"/>
      <c r="E80" s="39"/>
      <c r="F80" s="39"/>
      <c r="G80" s="4"/>
      <c r="H80" s="39"/>
      <c r="I80" s="4"/>
      <c r="J80" s="4"/>
      <c r="K80" s="4"/>
    </row>
    <row r="81" spans="1:11" ht="12.75">
      <c r="A81" s="4"/>
      <c r="B81" s="4"/>
      <c r="C81" s="4"/>
      <c r="D81" s="4"/>
      <c r="E81" s="39"/>
      <c r="F81" s="39"/>
      <c r="G81" s="4"/>
      <c r="H81" s="39"/>
      <c r="I81" s="4"/>
      <c r="J81" s="4"/>
      <c r="K81" s="4"/>
    </row>
    <row r="82" spans="1:11" ht="12.75">
      <c r="A82" s="4"/>
      <c r="B82" s="4"/>
      <c r="C82" s="4"/>
      <c r="D82" s="4"/>
      <c r="E82" s="39"/>
      <c r="F82" s="39"/>
      <c r="G82" s="4"/>
      <c r="H82" s="39"/>
      <c r="I82" s="4"/>
      <c r="J82" s="4"/>
      <c r="K82" s="4"/>
    </row>
    <row r="83" spans="1:11" ht="12.75">
      <c r="A83" s="4"/>
      <c r="B83" s="4"/>
      <c r="C83" s="4"/>
      <c r="D83" s="4"/>
      <c r="E83" s="39"/>
      <c r="F83" s="39"/>
      <c r="G83" s="4"/>
      <c r="H83" s="39"/>
      <c r="I83" s="4"/>
      <c r="J83" s="4"/>
      <c r="K83" s="4"/>
    </row>
    <row r="84" spans="1:11" ht="12.75">
      <c r="A84" s="4"/>
      <c r="B84" s="4"/>
      <c r="C84" s="4"/>
      <c r="D84" s="4"/>
      <c r="E84" s="39"/>
      <c r="F84" s="39"/>
      <c r="G84" s="4"/>
      <c r="H84" s="39"/>
      <c r="I84" s="4"/>
      <c r="J84" s="4"/>
      <c r="K84" s="4"/>
    </row>
    <row r="85" spans="1:11" ht="12.75">
      <c r="A85" s="4"/>
      <c r="B85" s="4"/>
      <c r="C85" s="4"/>
      <c r="D85" s="4"/>
      <c r="E85" s="39"/>
      <c r="F85" s="39"/>
      <c r="G85" s="4"/>
      <c r="H85" s="39"/>
      <c r="I85" s="4"/>
      <c r="J85" s="4"/>
      <c r="K85" s="4"/>
    </row>
    <row r="86" spans="1:11" ht="12.75">
      <c r="A86" s="4"/>
      <c r="B86" s="4"/>
      <c r="C86" s="4"/>
      <c r="D86" s="4"/>
      <c r="E86" s="39"/>
      <c r="F86" s="39"/>
      <c r="G86" s="4"/>
      <c r="H86" s="39"/>
      <c r="I86" s="4"/>
      <c r="J86" s="4"/>
      <c r="K86" s="4"/>
    </row>
    <row r="87" spans="1:11" ht="12.75">
      <c r="A87" s="4"/>
      <c r="B87" s="4"/>
      <c r="C87" s="4"/>
      <c r="D87" s="4"/>
      <c r="E87" s="39"/>
      <c r="F87" s="39"/>
      <c r="G87" s="4"/>
      <c r="H87" s="39"/>
      <c r="I87" s="4"/>
      <c r="J87" s="4"/>
      <c r="K87" s="4"/>
    </row>
    <row r="88" spans="1:11" ht="12.75">
      <c r="A88" s="4"/>
      <c r="B88" s="4"/>
      <c r="C88" s="4"/>
      <c r="D88" s="4"/>
      <c r="E88" s="39"/>
      <c r="F88" s="39"/>
      <c r="G88" s="4"/>
      <c r="H88" s="39"/>
      <c r="I88" s="4"/>
      <c r="J88" s="4"/>
      <c r="K88" s="4"/>
    </row>
    <row r="89" spans="1:11" ht="12.75">
      <c r="A89" s="4"/>
      <c r="B89" s="4"/>
      <c r="C89" s="4"/>
      <c r="D89" s="4"/>
      <c r="E89" s="39"/>
      <c r="F89" s="39"/>
      <c r="G89" s="4"/>
      <c r="H89" s="39"/>
      <c r="I89" s="4"/>
      <c r="J89" s="4"/>
      <c r="K89" s="4"/>
    </row>
    <row r="90" spans="1:11" ht="12.75">
      <c r="A90" s="4"/>
      <c r="B90" s="4"/>
      <c r="C90" s="4"/>
      <c r="D90" s="4"/>
      <c r="E90" s="39"/>
      <c r="F90" s="39"/>
      <c r="G90" s="4"/>
      <c r="H90" s="39"/>
      <c r="I90" s="4"/>
      <c r="J90" s="4"/>
      <c r="K90" s="4"/>
    </row>
    <row r="91" spans="1:11" ht="12.75">
      <c r="A91" s="4"/>
      <c r="B91" s="4"/>
      <c r="C91" s="4"/>
      <c r="D91" s="4"/>
      <c r="E91" s="39"/>
      <c r="F91" s="39"/>
      <c r="G91" s="4"/>
      <c r="H91" s="39"/>
      <c r="I91" s="4"/>
      <c r="J91" s="4"/>
      <c r="K91" s="4"/>
    </row>
    <row r="92" spans="1:11" ht="12.75">
      <c r="A92" s="4"/>
      <c r="B92" s="4"/>
      <c r="C92" s="4"/>
      <c r="D92" s="4"/>
      <c r="E92" s="39"/>
      <c r="F92" s="39"/>
      <c r="G92" s="4"/>
      <c r="H92" s="39"/>
      <c r="I92" s="4"/>
      <c r="J92" s="4"/>
      <c r="K92" s="4"/>
    </row>
    <row r="93" spans="1:11" ht="12.75">
      <c r="A93" s="4"/>
      <c r="B93" s="4"/>
      <c r="C93" s="4"/>
      <c r="D93" s="4"/>
      <c r="E93" s="39"/>
      <c r="F93" s="39"/>
      <c r="G93" s="4"/>
      <c r="H93" s="39"/>
      <c r="I93" s="4"/>
      <c r="J93" s="4"/>
      <c r="K93" s="4"/>
    </row>
    <row r="94" spans="1:11" ht="12.75">
      <c r="A94" s="4"/>
      <c r="B94" s="4"/>
      <c r="C94" s="4"/>
      <c r="D94" s="4"/>
      <c r="E94" s="39"/>
      <c r="F94" s="39"/>
      <c r="G94" s="4"/>
      <c r="H94" s="39"/>
      <c r="I94" s="4"/>
      <c r="J94" s="4"/>
      <c r="K94" s="4"/>
    </row>
    <row r="95" spans="1:11" ht="12.75">
      <c r="A95" s="4"/>
      <c r="B95" s="4"/>
      <c r="C95" s="4"/>
      <c r="D95" s="4"/>
      <c r="E95" s="39"/>
      <c r="F95" s="39"/>
      <c r="G95" s="4"/>
      <c r="H95" s="39"/>
      <c r="I95" s="4"/>
      <c r="J95" s="4"/>
      <c r="K95" s="4"/>
    </row>
    <row r="96" spans="1:11" ht="12.75">
      <c r="A96" s="4"/>
      <c r="B96" s="4"/>
      <c r="C96" s="4"/>
      <c r="D96" s="4"/>
      <c r="E96" s="39"/>
      <c r="F96" s="39"/>
      <c r="G96" s="4"/>
      <c r="H96" s="39"/>
      <c r="I96" s="4"/>
      <c r="J96" s="4"/>
      <c r="K96" s="4"/>
    </row>
    <row r="97" spans="1:11" ht="12.75">
      <c r="A97" s="4"/>
      <c r="B97" s="4"/>
      <c r="C97" s="4"/>
      <c r="D97" s="4"/>
      <c r="E97" s="39"/>
      <c r="F97" s="39"/>
      <c r="G97" s="4"/>
      <c r="H97" s="39"/>
      <c r="I97" s="4"/>
      <c r="J97" s="4"/>
      <c r="K97" s="4"/>
    </row>
    <row r="98" spans="1:11" ht="12.75">
      <c r="A98" s="4"/>
      <c r="B98" s="4"/>
      <c r="C98" s="4"/>
      <c r="D98" s="4"/>
      <c r="E98" s="39"/>
      <c r="F98" s="39"/>
      <c r="G98" s="4"/>
      <c r="H98" s="39"/>
      <c r="I98" s="4"/>
      <c r="J98" s="4"/>
      <c r="K98" s="4"/>
    </row>
    <row r="99" spans="1:11" ht="12.75">
      <c r="A99" s="4"/>
      <c r="B99" s="4"/>
      <c r="C99" s="4"/>
      <c r="D99" s="4"/>
      <c r="E99" s="39"/>
      <c r="F99" s="39"/>
      <c r="G99" s="4"/>
      <c r="H99" s="39"/>
      <c r="I99" s="4"/>
      <c r="J99" s="4"/>
      <c r="K99" s="4"/>
    </row>
    <row r="100" spans="1:11" ht="12.75">
      <c r="A100" s="4"/>
      <c r="B100" s="4"/>
      <c r="C100" s="4"/>
      <c r="D100" s="4"/>
      <c r="E100" s="39"/>
      <c r="F100" s="39"/>
      <c r="G100" s="4"/>
      <c r="H100" s="39"/>
      <c r="I100" s="4"/>
      <c r="J100" s="4"/>
      <c r="K100" s="4"/>
    </row>
    <row r="101" spans="1:11" ht="12.75">
      <c r="A101" s="4"/>
      <c r="B101" s="4"/>
      <c r="C101" s="4"/>
      <c r="D101" s="4"/>
      <c r="E101" s="39"/>
      <c r="F101" s="39"/>
      <c r="G101" s="4"/>
      <c r="H101" s="39"/>
      <c r="I101" s="4"/>
      <c r="J101" s="4"/>
      <c r="K101" s="4"/>
    </row>
    <row r="102" spans="1:11" ht="12.75">
      <c r="A102" s="4"/>
      <c r="B102" s="4"/>
      <c r="C102" s="4"/>
      <c r="D102" s="4"/>
      <c r="E102" s="39"/>
      <c r="F102" s="39"/>
      <c r="G102" s="4"/>
      <c r="H102" s="39"/>
      <c r="I102" s="4"/>
      <c r="J102" s="4"/>
      <c r="K102" s="4"/>
    </row>
    <row r="103" spans="1:11" ht="12.75">
      <c r="A103" s="4"/>
      <c r="B103" s="4"/>
      <c r="C103" s="4"/>
      <c r="D103" s="4"/>
      <c r="E103" s="39"/>
      <c r="F103" s="39"/>
      <c r="G103" s="4"/>
      <c r="H103" s="39"/>
      <c r="I103" s="4"/>
      <c r="J103" s="4"/>
      <c r="K103" s="4"/>
    </row>
    <row r="104" spans="1:11" ht="12.75">
      <c r="A104" s="4"/>
      <c r="B104" s="4"/>
      <c r="C104" s="4"/>
      <c r="D104" s="4"/>
      <c r="E104" s="39"/>
      <c r="F104" s="39"/>
      <c r="G104" s="4"/>
      <c r="H104" s="39"/>
      <c r="I104" s="4"/>
      <c r="J104" s="4"/>
      <c r="K104" s="4"/>
    </row>
    <row r="105" spans="1:11" ht="12.75">
      <c r="A105" s="4"/>
      <c r="B105" s="4"/>
      <c r="C105" s="4"/>
      <c r="D105" s="4"/>
      <c r="E105" s="39"/>
      <c r="F105" s="39"/>
      <c r="G105" s="4"/>
      <c r="H105" s="39"/>
      <c r="I105" s="4"/>
      <c r="J105" s="4"/>
      <c r="K105" s="4"/>
    </row>
    <row r="106" spans="1:11" ht="12.75">
      <c r="A106" s="4"/>
      <c r="B106" s="4"/>
      <c r="C106" s="4"/>
      <c r="D106" s="4"/>
      <c r="E106" s="39"/>
      <c r="F106" s="39"/>
      <c r="G106" s="4"/>
      <c r="H106" s="39"/>
      <c r="I106" s="4"/>
      <c r="J106" s="4"/>
      <c r="K106" s="4"/>
    </row>
    <row r="107" spans="1:11" ht="12.75">
      <c r="A107" s="4"/>
      <c r="B107" s="4"/>
      <c r="C107" s="4"/>
      <c r="D107" s="4"/>
      <c r="E107" s="39"/>
      <c r="F107" s="39"/>
      <c r="G107" s="4"/>
      <c r="H107" s="39"/>
      <c r="I107" s="4"/>
      <c r="J107" s="4"/>
      <c r="K107" s="4"/>
    </row>
    <row r="108" spans="1:11" ht="12.75">
      <c r="A108" s="4"/>
      <c r="B108" s="4"/>
      <c r="C108" s="4"/>
      <c r="D108" s="4"/>
      <c r="E108" s="39"/>
      <c r="F108" s="39"/>
      <c r="G108" s="4"/>
      <c r="H108" s="39"/>
      <c r="I108" s="4"/>
      <c r="J108" s="4"/>
      <c r="K108" s="4"/>
    </row>
    <row r="109" spans="1:11" ht="12.75">
      <c r="A109" s="4"/>
      <c r="B109" s="4"/>
      <c r="C109" s="4"/>
      <c r="D109" s="4"/>
      <c r="E109" s="39"/>
      <c r="F109" s="39"/>
      <c r="G109" s="4"/>
      <c r="H109" s="39"/>
      <c r="I109" s="4"/>
      <c r="J109" s="4"/>
      <c r="K109" s="4"/>
    </row>
    <row r="110" spans="1:11" ht="12.75">
      <c r="A110" s="4"/>
      <c r="B110" s="4"/>
      <c r="C110" s="4"/>
      <c r="D110" s="4"/>
      <c r="E110" s="39"/>
      <c r="F110" s="39"/>
      <c r="G110" s="4"/>
      <c r="H110" s="39"/>
      <c r="I110" s="4"/>
      <c r="J110" s="4"/>
      <c r="K110" s="4"/>
    </row>
    <row r="111" spans="1:11" ht="12.75">
      <c r="A111" s="4"/>
      <c r="B111" s="4"/>
      <c r="C111" s="4"/>
      <c r="D111" s="4"/>
      <c r="E111" s="39"/>
      <c r="F111" s="39"/>
      <c r="G111" s="4"/>
      <c r="H111" s="39"/>
      <c r="I111" s="4"/>
      <c r="J111" s="4"/>
      <c r="K111" s="4"/>
    </row>
    <row r="112" spans="1:11" ht="12.75">
      <c r="A112" s="4"/>
      <c r="B112" s="4"/>
      <c r="C112" s="4"/>
      <c r="D112" s="4"/>
      <c r="E112" s="39"/>
      <c r="F112" s="39"/>
      <c r="G112" s="4"/>
      <c r="H112" s="39"/>
      <c r="I112" s="4"/>
      <c r="J112" s="4"/>
      <c r="K112" s="4"/>
    </row>
    <row r="113" spans="1:11" ht="12.75">
      <c r="A113" s="4"/>
      <c r="B113" s="4"/>
      <c r="C113" s="4"/>
      <c r="D113" s="4"/>
      <c r="E113" s="39"/>
      <c r="F113" s="39"/>
      <c r="G113" s="4"/>
      <c r="H113" s="39"/>
      <c r="I113" s="4"/>
      <c r="J113" s="4"/>
      <c r="K113" s="4"/>
    </row>
    <row r="114" spans="1:11" ht="12.75">
      <c r="A114" s="4"/>
      <c r="B114" s="4"/>
      <c r="C114" s="4"/>
      <c r="D114" s="4"/>
      <c r="E114" s="39"/>
      <c r="F114" s="39"/>
      <c r="G114" s="4"/>
      <c r="H114" s="39"/>
      <c r="I114" s="4"/>
      <c r="J114" s="4"/>
      <c r="K114" s="4"/>
    </row>
    <row r="115" spans="1:11" ht="12.75">
      <c r="A115" s="4"/>
      <c r="B115" s="4"/>
      <c r="C115" s="4"/>
      <c r="D115" s="4"/>
      <c r="E115" s="39"/>
      <c r="F115" s="39"/>
      <c r="G115" s="4"/>
      <c r="H115" s="39"/>
      <c r="I115" s="4"/>
      <c r="J115" s="4"/>
      <c r="K115" s="4"/>
    </row>
    <row r="116" spans="1:11" ht="12.75">
      <c r="A116" s="4"/>
      <c r="B116" s="4"/>
      <c r="C116" s="4"/>
      <c r="D116" s="4"/>
      <c r="E116" s="39"/>
      <c r="F116" s="39"/>
      <c r="G116" s="4"/>
      <c r="H116" s="39"/>
      <c r="I116" s="4"/>
      <c r="J116" s="4"/>
      <c r="K116" s="4"/>
    </row>
    <row r="117" spans="1:11" ht="12.75">
      <c r="A117" s="4"/>
      <c r="B117" s="4"/>
      <c r="C117" s="4"/>
      <c r="D117" s="4"/>
      <c r="E117" s="39"/>
      <c r="F117" s="39"/>
      <c r="G117" s="4"/>
      <c r="H117" s="39"/>
      <c r="I117" s="4"/>
      <c r="J117" s="4"/>
      <c r="K117" s="4"/>
    </row>
    <row r="118" spans="1:11" ht="12.75">
      <c r="A118" s="4"/>
      <c r="B118" s="4"/>
      <c r="C118" s="4"/>
      <c r="D118" s="4"/>
      <c r="E118" s="39"/>
      <c r="F118" s="39"/>
      <c r="G118" s="4"/>
      <c r="H118" s="39"/>
      <c r="I118" s="4"/>
      <c r="J118" s="4"/>
      <c r="K118" s="4"/>
    </row>
    <row r="119" spans="1:11" ht="12.75">
      <c r="A119" s="4"/>
      <c r="B119" s="4"/>
      <c r="C119" s="4"/>
      <c r="D119" s="4"/>
      <c r="E119" s="39"/>
      <c r="F119" s="39"/>
      <c r="G119" s="4"/>
      <c r="H119" s="39"/>
      <c r="I119" s="4"/>
      <c r="J119" s="4"/>
      <c r="K119" s="4"/>
    </row>
    <row r="120" spans="1:11" ht="12.75">
      <c r="A120" s="4"/>
      <c r="B120" s="4"/>
      <c r="C120" s="4"/>
      <c r="D120" s="4"/>
      <c r="E120" s="39"/>
      <c r="F120" s="39"/>
      <c r="G120" s="4"/>
      <c r="H120" s="39"/>
      <c r="I120" s="4"/>
      <c r="J120" s="4"/>
      <c r="K120" s="4"/>
    </row>
    <row r="121" spans="1:11" ht="12.75">
      <c r="A121" s="4"/>
      <c r="B121" s="4"/>
      <c r="C121" s="4"/>
      <c r="D121" s="4"/>
      <c r="E121" s="39"/>
      <c r="F121" s="39"/>
      <c r="G121" s="4"/>
      <c r="H121" s="39"/>
      <c r="I121" s="4"/>
      <c r="J121" s="4"/>
      <c r="K121" s="4"/>
    </row>
    <row r="122" spans="1:11" ht="12.75">
      <c r="A122" s="4"/>
      <c r="B122" s="4"/>
      <c r="C122" s="4"/>
      <c r="D122" s="4"/>
      <c r="E122" s="39"/>
      <c r="F122" s="39"/>
      <c r="G122" s="4"/>
      <c r="H122" s="39"/>
      <c r="I122" s="4"/>
      <c r="J122" s="4"/>
      <c r="K122" s="4"/>
    </row>
    <row r="123" spans="1:11" ht="12.75">
      <c r="A123" s="4"/>
      <c r="B123" s="4"/>
      <c r="C123" s="4"/>
      <c r="D123" s="4"/>
      <c r="E123" s="39"/>
      <c r="F123" s="39"/>
      <c r="G123" s="4"/>
      <c r="H123" s="39"/>
      <c r="I123" s="4"/>
      <c r="J123" s="4"/>
      <c r="K123" s="4"/>
    </row>
    <row r="124" spans="1:11" ht="12.75">
      <c r="A124" s="4"/>
      <c r="B124" s="4"/>
      <c r="C124" s="4"/>
      <c r="D124" s="4"/>
      <c r="E124" s="39"/>
      <c r="F124" s="39"/>
      <c r="G124" s="4"/>
      <c r="H124" s="39"/>
      <c r="I124" s="4"/>
      <c r="J124" s="4"/>
      <c r="K124" s="4"/>
    </row>
    <row r="125" spans="1:11" ht="12.75">
      <c r="A125" s="4"/>
      <c r="B125" s="4"/>
      <c r="C125" s="4"/>
      <c r="D125" s="4"/>
      <c r="E125" s="39"/>
      <c r="F125" s="39"/>
      <c r="G125" s="4"/>
      <c r="H125" s="39"/>
      <c r="I125" s="4"/>
      <c r="J125" s="4"/>
      <c r="K125" s="4"/>
    </row>
    <row r="126" spans="1:11" ht="12.75">
      <c r="A126" s="4"/>
      <c r="B126" s="4"/>
      <c r="C126" s="4"/>
      <c r="D126" s="4"/>
      <c r="E126" s="39"/>
      <c r="F126" s="39"/>
      <c r="G126" s="4"/>
      <c r="H126" s="39"/>
      <c r="I126" s="4"/>
      <c r="J126" s="4"/>
      <c r="K126" s="4"/>
    </row>
    <row r="127" spans="1:11" ht="12.75">
      <c r="A127" s="4"/>
      <c r="B127" s="4"/>
      <c r="C127" s="4"/>
      <c r="D127" s="4"/>
      <c r="E127" s="39"/>
      <c r="F127" s="39"/>
      <c r="G127" s="4"/>
      <c r="H127" s="39"/>
      <c r="I127" s="4"/>
      <c r="J127" s="4"/>
      <c r="K127" s="4"/>
    </row>
    <row r="128" spans="1:11" ht="12.75">
      <c r="A128" s="4"/>
      <c r="B128" s="4"/>
      <c r="C128" s="4"/>
      <c r="D128" s="4"/>
      <c r="E128" s="39"/>
      <c r="F128" s="39"/>
      <c r="G128" s="4"/>
      <c r="H128" s="39"/>
      <c r="I128" s="4"/>
      <c r="J128" s="4"/>
      <c r="K128" s="4"/>
    </row>
    <row r="129" spans="1:11" ht="12.75">
      <c r="A129" s="4"/>
      <c r="B129" s="4"/>
      <c r="C129" s="4"/>
      <c r="D129" s="4"/>
      <c r="E129" s="39"/>
      <c r="F129" s="39"/>
      <c r="G129" s="4"/>
      <c r="H129" s="39"/>
      <c r="I129" s="4"/>
      <c r="J129" s="4"/>
      <c r="K129" s="4"/>
    </row>
    <row r="130" spans="1:11" ht="12.75">
      <c r="A130" s="4"/>
      <c r="B130" s="4"/>
      <c r="C130" s="4"/>
      <c r="D130" s="4"/>
      <c r="E130" s="39"/>
      <c r="F130" s="39"/>
      <c r="G130" s="4"/>
      <c r="H130" s="39"/>
      <c r="I130" s="4"/>
      <c r="J130" s="4"/>
      <c r="K130" s="4"/>
    </row>
    <row r="131" spans="1:11" ht="12.75">
      <c r="A131" s="4"/>
      <c r="B131" s="4"/>
      <c r="C131" s="4"/>
      <c r="D131" s="4"/>
      <c r="E131" s="39"/>
      <c r="F131" s="39"/>
      <c r="G131" s="4"/>
      <c r="H131" s="39"/>
      <c r="I131" s="4"/>
      <c r="J131" s="4"/>
      <c r="K131" s="4"/>
    </row>
    <row r="132" spans="1:11" ht="12.75">
      <c r="A132" s="4"/>
      <c r="B132" s="4"/>
      <c r="C132" s="4"/>
      <c r="D132" s="4"/>
      <c r="E132" s="39"/>
      <c r="F132" s="39"/>
      <c r="G132" s="4"/>
      <c r="H132" s="39"/>
      <c r="I132" s="4"/>
      <c r="J132" s="4"/>
      <c r="K132" s="4"/>
    </row>
    <row r="133" spans="1:11" ht="12.75">
      <c r="A133" s="4"/>
      <c r="B133" s="4"/>
      <c r="C133" s="4"/>
      <c r="D133" s="4"/>
      <c r="E133" s="39"/>
      <c r="F133" s="39"/>
      <c r="G133" s="4"/>
      <c r="H133" s="39"/>
      <c r="I133" s="4"/>
      <c r="J133" s="4"/>
      <c r="K133" s="4"/>
    </row>
    <row r="134" spans="1:11" ht="12.75">
      <c r="A134" s="4"/>
      <c r="B134" s="4"/>
      <c r="C134" s="4"/>
      <c r="D134" s="4"/>
      <c r="E134" s="39"/>
      <c r="F134" s="39"/>
      <c r="G134" s="4"/>
      <c r="H134" s="39"/>
      <c r="I134" s="4"/>
      <c r="J134" s="4"/>
      <c r="K134" s="4"/>
    </row>
    <row r="135" spans="1:11" ht="12.75">
      <c r="A135" s="4"/>
      <c r="B135" s="4"/>
      <c r="C135" s="4"/>
      <c r="D135" s="4"/>
      <c r="E135" s="39"/>
      <c r="F135" s="39"/>
      <c r="G135" s="4"/>
      <c r="H135" s="39"/>
      <c r="I135" s="4"/>
      <c r="J135" s="4"/>
      <c r="K135" s="4"/>
    </row>
    <row r="136" spans="1:11" ht="12.75">
      <c r="A136" s="4"/>
      <c r="B136" s="4"/>
      <c r="C136" s="4"/>
      <c r="D136" s="4"/>
      <c r="E136" s="39"/>
      <c r="F136" s="39"/>
      <c r="G136" s="4"/>
      <c r="H136" s="39"/>
      <c r="I136" s="4"/>
      <c r="J136" s="4"/>
      <c r="K136" s="4"/>
    </row>
    <row r="137" spans="1:11" ht="12.75">
      <c r="A137" s="4"/>
      <c r="B137" s="4"/>
      <c r="C137" s="4"/>
      <c r="D137" s="4"/>
      <c r="E137" s="39"/>
      <c r="F137" s="39"/>
      <c r="G137" s="4"/>
      <c r="H137" s="39"/>
      <c r="I137" s="4"/>
      <c r="J137" s="4"/>
      <c r="K137" s="4"/>
    </row>
    <row r="138" spans="1:11" ht="12.75">
      <c r="A138" s="4"/>
      <c r="B138" s="4"/>
      <c r="C138" s="4"/>
      <c r="D138" s="4"/>
      <c r="E138" s="39"/>
      <c r="F138" s="39"/>
      <c r="G138" s="4"/>
      <c r="H138" s="39"/>
      <c r="I138" s="4"/>
      <c r="J138" s="4"/>
      <c r="K138" s="4"/>
    </row>
    <row r="139" spans="1:11" ht="12.75">
      <c r="A139" s="4"/>
      <c r="B139" s="4"/>
      <c r="C139" s="4"/>
      <c r="D139" s="4"/>
      <c r="E139" s="39"/>
      <c r="F139" s="39"/>
      <c r="G139" s="4"/>
      <c r="H139" s="39"/>
      <c r="I139" s="4"/>
      <c r="J139" s="4"/>
      <c r="K139" s="4"/>
    </row>
    <row r="140" spans="1:11" ht="12.75">
      <c r="A140" s="4"/>
      <c r="B140" s="4"/>
      <c r="C140" s="4"/>
      <c r="D140" s="4"/>
      <c r="E140" s="39"/>
      <c r="F140" s="39"/>
      <c r="G140" s="4"/>
      <c r="H140" s="39"/>
      <c r="I140" s="4"/>
      <c r="J140" s="4"/>
      <c r="K140" s="4"/>
    </row>
    <row r="141" spans="1:11" ht="12.75">
      <c r="A141" s="4"/>
      <c r="B141" s="4"/>
      <c r="C141" s="4"/>
      <c r="D141" s="4"/>
      <c r="E141" s="39"/>
      <c r="F141" s="39"/>
      <c r="G141" s="4"/>
      <c r="H141" s="39"/>
      <c r="I141" s="4"/>
      <c r="J141" s="4"/>
      <c r="K141" s="4"/>
    </row>
    <row r="142" spans="1:11" ht="12.75">
      <c r="A142" s="4"/>
      <c r="B142" s="4"/>
      <c r="C142" s="4"/>
      <c r="D142" s="4"/>
      <c r="E142" s="39"/>
      <c r="F142" s="39"/>
      <c r="G142" s="4"/>
      <c r="H142" s="39"/>
      <c r="I142" s="4"/>
      <c r="J142" s="4"/>
      <c r="K142" s="4"/>
    </row>
    <row r="143" spans="1:11" ht="12.75">
      <c r="A143" s="4"/>
      <c r="B143" s="4"/>
      <c r="C143" s="4"/>
      <c r="D143" s="4"/>
      <c r="E143" s="39"/>
      <c r="F143" s="39"/>
      <c r="G143" s="4"/>
      <c r="H143" s="39"/>
      <c r="I143" s="4"/>
      <c r="J143" s="4"/>
      <c r="K143" s="4"/>
    </row>
    <row r="144" spans="1:11" ht="12.75">
      <c r="A144" s="4"/>
      <c r="B144" s="4"/>
      <c r="C144" s="4"/>
      <c r="D144" s="4"/>
      <c r="E144" s="39"/>
      <c r="F144" s="39"/>
      <c r="G144" s="4"/>
      <c r="H144" s="39"/>
      <c r="I144" s="4"/>
      <c r="J144" s="4"/>
      <c r="K144" s="4"/>
    </row>
    <row r="145" spans="1:11" ht="12.75">
      <c r="A145" s="4"/>
      <c r="B145" s="4"/>
      <c r="C145" s="4"/>
      <c r="D145" s="4"/>
      <c r="E145" s="39"/>
      <c r="F145" s="39"/>
      <c r="G145" s="4"/>
      <c r="H145" s="39"/>
      <c r="I145" s="4"/>
      <c r="J145" s="4"/>
      <c r="K145" s="4"/>
    </row>
    <row r="146" spans="1:11" ht="12.75">
      <c r="A146" s="4"/>
      <c r="B146" s="4"/>
      <c r="C146" s="4"/>
      <c r="D146" s="4"/>
      <c r="E146" s="39"/>
      <c r="F146" s="39"/>
      <c r="G146" s="4"/>
      <c r="H146" s="39"/>
      <c r="I146" s="4"/>
      <c r="J146" s="4"/>
      <c r="K146" s="4"/>
    </row>
    <row r="147" spans="1:11" ht="12.75">
      <c r="A147" s="4"/>
      <c r="B147" s="4"/>
      <c r="C147" s="4"/>
      <c r="D147" s="4"/>
      <c r="E147" s="39"/>
      <c r="F147" s="39"/>
      <c r="G147" s="4"/>
      <c r="H147" s="39"/>
      <c r="I147" s="4"/>
      <c r="J147" s="4"/>
      <c r="K147" s="4"/>
    </row>
    <row r="148" spans="1:11" ht="12.75">
      <c r="A148" s="4"/>
      <c r="B148" s="4"/>
      <c r="C148" s="4"/>
      <c r="D148" s="4"/>
      <c r="E148" s="39"/>
      <c r="F148" s="39"/>
      <c r="G148" s="4"/>
      <c r="H148" s="39"/>
      <c r="I148" s="4"/>
      <c r="J148" s="4"/>
      <c r="K148" s="4"/>
    </row>
    <row r="149" spans="1:11" ht="12.75">
      <c r="A149" s="4"/>
      <c r="B149" s="4"/>
      <c r="C149" s="4"/>
      <c r="D149" s="4"/>
      <c r="E149" s="39"/>
      <c r="F149" s="39"/>
      <c r="G149" s="4"/>
      <c r="H149" s="39"/>
      <c r="I149" s="4"/>
      <c r="J149" s="4"/>
      <c r="K149" s="4"/>
    </row>
    <row r="150" spans="1:11" ht="12.75">
      <c r="A150" s="4"/>
      <c r="B150" s="4"/>
      <c r="C150" s="4"/>
      <c r="D150" s="4"/>
      <c r="E150" s="39"/>
      <c r="F150" s="39"/>
      <c r="G150" s="4"/>
      <c r="H150" s="39"/>
      <c r="I150" s="4"/>
      <c r="J150" s="4"/>
      <c r="K150" s="4"/>
    </row>
    <row r="151" spans="1:11" ht="12.75">
      <c r="A151" s="4"/>
      <c r="B151" s="4"/>
      <c r="C151" s="4"/>
      <c r="D151" s="4"/>
      <c r="E151" s="39"/>
      <c r="F151" s="39"/>
      <c r="G151" s="4"/>
      <c r="H151" s="39"/>
      <c r="I151" s="4"/>
      <c r="J151" s="4"/>
      <c r="K151" s="4"/>
    </row>
    <row r="152" spans="1:11" ht="12.75">
      <c r="A152" s="4"/>
      <c r="B152" s="4"/>
      <c r="C152" s="4"/>
      <c r="D152" s="4"/>
      <c r="E152" s="39"/>
      <c r="F152" s="39"/>
      <c r="G152" s="4"/>
      <c r="H152" s="39"/>
      <c r="I152" s="4"/>
      <c r="J152" s="4"/>
      <c r="K152" s="4"/>
    </row>
    <row r="153" spans="1:11" ht="12.75">
      <c r="A153" s="4"/>
      <c r="B153" s="4"/>
      <c r="C153" s="4"/>
      <c r="D153" s="4"/>
      <c r="E153" s="39"/>
      <c r="F153" s="39"/>
      <c r="G153" s="4"/>
      <c r="H153" s="39"/>
      <c r="I153" s="4"/>
      <c r="J153" s="4"/>
      <c r="K153" s="4"/>
    </row>
    <row r="154" spans="1:11" ht="12.75">
      <c r="A154" s="4"/>
      <c r="B154" s="4"/>
      <c r="C154" s="4"/>
      <c r="D154" s="4"/>
      <c r="E154" s="39"/>
      <c r="F154" s="39"/>
      <c r="G154" s="4"/>
      <c r="H154" s="39"/>
      <c r="I154" s="4"/>
      <c r="J154" s="4"/>
      <c r="K154" s="4"/>
    </row>
    <row r="155" spans="1:11" ht="12.75">
      <c r="A155" s="4"/>
      <c r="B155" s="4"/>
      <c r="C155" s="4"/>
      <c r="D155" s="4"/>
      <c r="E155" s="39"/>
      <c r="F155" s="39"/>
      <c r="G155" s="4"/>
      <c r="H155" s="39"/>
      <c r="I155" s="4"/>
      <c r="J155" s="4"/>
      <c r="K155" s="4"/>
    </row>
    <row r="156" spans="1:11" ht="12.75">
      <c r="A156" s="4"/>
      <c r="B156" s="4"/>
      <c r="C156" s="4"/>
      <c r="D156" s="4"/>
      <c r="E156" s="39"/>
      <c r="F156" s="39"/>
      <c r="G156" s="4"/>
      <c r="H156" s="39"/>
      <c r="I156" s="4"/>
      <c r="J156" s="4"/>
      <c r="K156" s="4"/>
    </row>
    <row r="157" spans="1:11" ht="12.75">
      <c r="A157" s="4"/>
      <c r="B157" s="4"/>
      <c r="C157" s="4"/>
      <c r="D157" s="4"/>
      <c r="E157" s="39"/>
      <c r="F157" s="39"/>
      <c r="G157" s="4"/>
      <c r="H157" s="39"/>
      <c r="I157" s="4"/>
      <c r="J157" s="4"/>
      <c r="K157" s="4"/>
    </row>
    <row r="158" spans="1:11" ht="12.75">
      <c r="A158" s="4"/>
      <c r="B158" s="4"/>
      <c r="C158" s="4"/>
      <c r="D158" s="4"/>
      <c r="E158" s="39"/>
      <c r="F158" s="39"/>
      <c r="G158" s="4"/>
      <c r="H158" s="39"/>
      <c r="I158" s="4"/>
      <c r="J158" s="4"/>
      <c r="K158" s="4"/>
    </row>
    <row r="159" spans="1:11" ht="12.75">
      <c r="A159" s="4"/>
      <c r="B159" s="4"/>
      <c r="C159" s="4"/>
      <c r="D159" s="4"/>
      <c r="E159" s="39"/>
      <c r="F159" s="39"/>
      <c r="G159" s="4"/>
      <c r="H159" s="39"/>
      <c r="I159" s="4"/>
      <c r="J159" s="4"/>
      <c r="K159" s="4"/>
    </row>
    <row r="160" spans="1:11" ht="12.75">
      <c r="A160" s="4"/>
      <c r="B160" s="4"/>
      <c r="C160" s="4"/>
      <c r="D160" s="4"/>
      <c r="E160" s="39"/>
      <c r="F160" s="39"/>
      <c r="G160" s="4"/>
      <c r="H160" s="39"/>
      <c r="I160" s="4"/>
      <c r="J160" s="4"/>
      <c r="K160" s="4"/>
    </row>
    <row r="161" spans="1:11" ht="12.75">
      <c r="A161" s="4"/>
      <c r="B161" s="4"/>
      <c r="C161" s="4"/>
      <c r="D161" s="4"/>
      <c r="E161" s="39"/>
      <c r="F161" s="39"/>
      <c r="G161" s="4"/>
      <c r="H161" s="39"/>
      <c r="I161" s="4"/>
      <c r="J161" s="4"/>
      <c r="K161" s="4"/>
    </row>
    <row r="162" spans="1:11" ht="12.75">
      <c r="A162" s="4"/>
      <c r="B162" s="4"/>
      <c r="C162" s="4"/>
      <c r="D162" s="4"/>
      <c r="E162" s="39"/>
      <c r="F162" s="39"/>
      <c r="G162" s="4"/>
      <c r="H162" s="39"/>
      <c r="I162" s="4"/>
      <c r="J162" s="4"/>
      <c r="K162" s="4"/>
    </row>
    <row r="163" spans="1:11" ht="12.75">
      <c r="A163" s="4"/>
      <c r="B163" s="4"/>
      <c r="C163" s="4"/>
      <c r="D163" s="4"/>
      <c r="E163" s="39"/>
      <c r="F163" s="39"/>
      <c r="G163" s="4"/>
      <c r="H163" s="39"/>
      <c r="I163" s="4"/>
      <c r="J163" s="4"/>
      <c r="K163" s="4"/>
    </row>
    <row r="164" spans="1:11" ht="12.75">
      <c r="A164" s="4"/>
      <c r="B164" s="4"/>
      <c r="C164" s="4"/>
      <c r="D164" s="4"/>
      <c r="E164" s="39"/>
      <c r="F164" s="39"/>
      <c r="G164" s="4"/>
      <c r="H164" s="39"/>
      <c r="I164" s="4"/>
      <c r="J164" s="4"/>
      <c r="K164" s="4"/>
    </row>
    <row r="165" spans="1:11" ht="12.75">
      <c r="A165" s="4"/>
      <c r="B165" s="4"/>
      <c r="C165" s="4"/>
      <c r="D165" s="4"/>
      <c r="E165" s="39"/>
      <c r="F165" s="39"/>
      <c r="G165" s="4"/>
      <c r="H165" s="39"/>
      <c r="I165" s="4"/>
      <c r="J165" s="4"/>
      <c r="K165" s="4"/>
    </row>
    <row r="166" spans="1:11" ht="12.75">
      <c r="A166" s="4"/>
      <c r="B166" s="4"/>
      <c r="C166" s="4"/>
      <c r="D166" s="4"/>
      <c r="E166" s="39"/>
      <c r="F166" s="39"/>
      <c r="G166" s="4"/>
      <c r="H166" s="39"/>
      <c r="I166" s="4"/>
      <c r="J166" s="4"/>
      <c r="K166" s="4"/>
    </row>
    <row r="167" spans="1:11" ht="12.75">
      <c r="A167" s="4"/>
      <c r="B167" s="4"/>
      <c r="C167" s="4"/>
      <c r="D167" s="4"/>
      <c r="E167" s="39"/>
      <c r="F167" s="39"/>
      <c r="G167" s="4"/>
      <c r="H167" s="39"/>
      <c r="I167" s="4"/>
      <c r="J167" s="4"/>
      <c r="K167" s="4"/>
    </row>
    <row r="168" spans="1:11" ht="12.75">
      <c r="A168" s="4"/>
      <c r="B168" s="4"/>
      <c r="C168" s="4"/>
      <c r="D168" s="4"/>
      <c r="E168" s="39"/>
      <c r="F168" s="39"/>
      <c r="G168" s="4"/>
      <c r="H168" s="39"/>
      <c r="I168" s="4"/>
      <c r="J168" s="4"/>
      <c r="K168" s="4"/>
    </row>
    <row r="169" spans="1:11" ht="12.75">
      <c r="A169" s="4"/>
      <c r="B169" s="4"/>
      <c r="C169" s="4"/>
      <c r="D169" s="4"/>
      <c r="E169" s="39"/>
      <c r="F169" s="39"/>
      <c r="G169" s="4"/>
      <c r="H169" s="39"/>
      <c r="I169" s="4"/>
      <c r="J169" s="4"/>
      <c r="K169" s="4"/>
    </row>
    <row r="170" spans="1:11" ht="12.75">
      <c r="A170" s="4"/>
      <c r="B170" s="4"/>
      <c r="C170" s="4"/>
      <c r="D170" s="4"/>
      <c r="E170" s="39"/>
      <c r="F170" s="39"/>
      <c r="G170" s="4"/>
      <c r="H170" s="39"/>
      <c r="I170" s="4"/>
      <c r="J170" s="4"/>
      <c r="K170" s="4"/>
    </row>
    <row r="171" spans="1:11" ht="12.75">
      <c r="A171" s="4"/>
      <c r="B171" s="4"/>
      <c r="C171" s="4"/>
      <c r="D171" s="4"/>
      <c r="E171" s="39"/>
      <c r="F171" s="39"/>
      <c r="G171" s="4"/>
      <c r="H171" s="39"/>
      <c r="I171" s="4"/>
      <c r="J171" s="4"/>
      <c r="K171" s="4"/>
    </row>
    <row r="172" spans="1:11" ht="12.75">
      <c r="A172" s="4"/>
      <c r="B172" s="4"/>
      <c r="C172" s="4"/>
      <c r="D172" s="4"/>
      <c r="E172" s="39"/>
      <c r="F172" s="39"/>
      <c r="G172" s="4"/>
      <c r="H172" s="39"/>
      <c r="I172" s="4"/>
      <c r="J172" s="4"/>
      <c r="K172" s="4"/>
    </row>
    <row r="173" spans="1:11" ht="12.75">
      <c r="A173" s="4"/>
      <c r="B173" s="4"/>
      <c r="C173" s="4"/>
      <c r="D173" s="4"/>
      <c r="E173" s="39"/>
      <c r="F173" s="39"/>
      <c r="G173" s="4"/>
      <c r="H173" s="39"/>
      <c r="I173" s="4"/>
      <c r="J173" s="4"/>
      <c r="K173" s="4"/>
    </row>
    <row r="174" spans="1:11" ht="12.75">
      <c r="A174" s="4"/>
      <c r="B174" s="4"/>
      <c r="C174" s="4"/>
      <c r="D174" s="4"/>
      <c r="E174" s="39"/>
      <c r="F174" s="39"/>
      <c r="G174" s="4"/>
      <c r="H174" s="39"/>
      <c r="I174" s="4"/>
      <c r="J174" s="4"/>
      <c r="K174" s="4"/>
    </row>
    <row r="175" spans="1:11" ht="12.75">
      <c r="A175" s="4"/>
      <c r="B175" s="4"/>
      <c r="C175" s="4"/>
      <c r="D175" s="4"/>
      <c r="E175" s="39"/>
      <c r="F175" s="39"/>
      <c r="G175" s="4"/>
      <c r="H175" s="39"/>
      <c r="I175" s="4"/>
      <c r="J175" s="4"/>
      <c r="K175" s="4"/>
    </row>
    <row r="176" spans="1:11" ht="12.75">
      <c r="A176" s="4"/>
      <c r="B176" s="4"/>
      <c r="C176" s="4"/>
      <c r="D176" s="4"/>
      <c r="E176" s="39"/>
      <c r="F176" s="39"/>
      <c r="G176" s="4"/>
      <c r="H176" s="39"/>
      <c r="I176" s="4"/>
      <c r="J176" s="4"/>
      <c r="K176" s="4"/>
    </row>
    <row r="177" spans="1:11" ht="12.75">
      <c r="A177" s="4"/>
      <c r="B177" s="4"/>
      <c r="C177" s="4"/>
      <c r="D177" s="4"/>
      <c r="E177" s="39"/>
      <c r="F177" s="39"/>
      <c r="G177" s="4"/>
      <c r="H177" s="39"/>
      <c r="I177" s="4"/>
      <c r="J177" s="4"/>
      <c r="K177" s="4"/>
    </row>
    <row r="178" spans="1:11" ht="12.75">
      <c r="A178" s="4"/>
      <c r="B178" s="4"/>
      <c r="C178" s="4"/>
      <c r="D178" s="4"/>
      <c r="E178" s="39"/>
      <c r="F178" s="39"/>
      <c r="G178" s="4"/>
      <c r="H178" s="39"/>
      <c r="I178" s="4"/>
      <c r="J178" s="4"/>
      <c r="K178" s="4"/>
    </row>
    <row r="179" spans="1:11" ht="12.75">
      <c r="A179" s="4"/>
      <c r="B179" s="4"/>
      <c r="C179" s="4"/>
      <c r="D179" s="4"/>
      <c r="E179" s="39"/>
      <c r="F179" s="39"/>
      <c r="G179" s="4"/>
      <c r="H179" s="39"/>
      <c r="I179" s="4"/>
      <c r="J179" s="4"/>
      <c r="K179" s="4"/>
    </row>
    <row r="180" spans="1:11" ht="12.75">
      <c r="A180" s="4"/>
      <c r="B180" s="4"/>
      <c r="C180" s="4"/>
      <c r="D180" s="4"/>
      <c r="E180" s="39"/>
      <c r="F180" s="39"/>
      <c r="G180" s="4"/>
      <c r="H180" s="39"/>
      <c r="I180" s="4"/>
      <c r="J180" s="4"/>
      <c r="K180" s="4"/>
    </row>
    <row r="181" spans="1:11" ht="12.75">
      <c r="A181" s="4"/>
      <c r="B181" s="4"/>
      <c r="C181" s="4"/>
      <c r="D181" s="4"/>
      <c r="E181" s="39"/>
      <c r="F181" s="39"/>
      <c r="G181" s="4"/>
      <c r="H181" s="39"/>
      <c r="I181" s="4"/>
      <c r="J181" s="4"/>
      <c r="K181" s="4"/>
    </row>
    <row r="182" spans="1:11" ht="12.75">
      <c r="A182" s="4"/>
      <c r="B182" s="4"/>
      <c r="C182" s="4"/>
      <c r="D182" s="4"/>
      <c r="E182" s="39"/>
      <c r="F182" s="39"/>
      <c r="G182" s="4"/>
      <c r="H182" s="39"/>
      <c r="I182" s="4"/>
      <c r="J182" s="4"/>
      <c r="K182" s="4"/>
    </row>
    <row r="183" spans="1:11" ht="12.75">
      <c r="A183" s="4"/>
      <c r="B183" s="4"/>
      <c r="C183" s="4"/>
      <c r="D183" s="4"/>
      <c r="E183" s="39"/>
      <c r="F183" s="39"/>
      <c r="G183" s="4"/>
      <c r="H183" s="39"/>
      <c r="I183" s="4"/>
      <c r="J183" s="4"/>
      <c r="K183" s="4"/>
    </row>
    <row r="184" spans="1:11" ht="12.75">
      <c r="A184" s="4"/>
      <c r="B184" s="4"/>
      <c r="C184" s="4"/>
      <c r="D184" s="4"/>
      <c r="E184" s="39"/>
      <c r="F184" s="39"/>
      <c r="G184" s="4"/>
      <c r="H184" s="39"/>
      <c r="I184" s="4"/>
      <c r="J184" s="4"/>
      <c r="K184" s="4"/>
    </row>
    <row r="185" spans="1:11" ht="12.75">
      <c r="A185" s="4"/>
      <c r="B185" s="4"/>
      <c r="C185" s="4"/>
      <c r="D185" s="4"/>
      <c r="E185" s="39"/>
      <c r="F185" s="39"/>
      <c r="G185" s="4"/>
      <c r="H185" s="39"/>
      <c r="I185" s="4"/>
      <c r="J185" s="4"/>
      <c r="K185" s="4"/>
    </row>
    <row r="186" spans="1:11" ht="12.75">
      <c r="A186" s="4"/>
      <c r="B186" s="4"/>
      <c r="C186" s="4"/>
      <c r="D186" s="4"/>
      <c r="E186" s="39"/>
      <c r="F186" s="39"/>
      <c r="G186" s="4"/>
      <c r="H186" s="39"/>
      <c r="I186" s="4"/>
      <c r="J186" s="4"/>
      <c r="K186" s="4"/>
    </row>
    <row r="187" spans="1:11" ht="12.75">
      <c r="A187" s="4"/>
      <c r="B187" s="4"/>
      <c r="C187" s="4"/>
      <c r="D187" s="4"/>
      <c r="E187" s="39"/>
      <c r="F187" s="39"/>
      <c r="G187" s="4"/>
      <c r="H187" s="39"/>
      <c r="I187" s="4"/>
      <c r="J187" s="4"/>
      <c r="K187" s="4"/>
    </row>
    <row r="188" spans="1:11" ht="12.75">
      <c r="A188" s="4"/>
      <c r="B188" s="4"/>
      <c r="C188" s="4"/>
      <c r="D188" s="4"/>
      <c r="E188" s="39"/>
      <c r="F188" s="39"/>
      <c r="G188" s="4"/>
      <c r="H188" s="39"/>
      <c r="I188" s="4"/>
      <c r="J188" s="4"/>
      <c r="K188" s="4"/>
    </row>
    <row r="189" spans="1:11" ht="12.75">
      <c r="A189" s="4"/>
      <c r="B189" s="4"/>
      <c r="C189" s="4"/>
      <c r="D189" s="4"/>
      <c r="E189" s="39"/>
      <c r="F189" s="39"/>
      <c r="G189" s="4"/>
      <c r="H189" s="39"/>
      <c r="I189" s="4"/>
      <c r="J189" s="4"/>
      <c r="K189" s="4"/>
    </row>
    <row r="190" spans="1:11" ht="12.75">
      <c r="A190" s="4"/>
      <c r="B190" s="4"/>
      <c r="C190" s="4"/>
      <c r="D190" s="4"/>
      <c r="E190" s="39"/>
      <c r="F190" s="39"/>
      <c r="G190" s="4"/>
      <c r="H190" s="39"/>
      <c r="I190" s="4"/>
      <c r="J190" s="4"/>
      <c r="K190" s="4"/>
    </row>
    <row r="191" spans="1:11" ht="12.75">
      <c r="A191" s="4"/>
      <c r="B191" s="4"/>
      <c r="C191" s="4"/>
      <c r="D191" s="4"/>
      <c r="E191" s="39"/>
      <c r="F191" s="39"/>
      <c r="G191" s="4"/>
      <c r="H191" s="39"/>
      <c r="I191" s="4"/>
      <c r="J191" s="4"/>
      <c r="K191" s="4"/>
    </row>
    <row r="192" spans="1:11" ht="12.75">
      <c r="A192" s="4"/>
      <c r="B192" s="4"/>
      <c r="C192" s="4"/>
      <c r="D192" s="4"/>
      <c r="E192" s="39"/>
      <c r="F192" s="39"/>
      <c r="G192" s="4"/>
      <c r="H192" s="39"/>
      <c r="I192" s="4"/>
      <c r="J192" s="4"/>
      <c r="K192" s="4"/>
    </row>
    <row r="193" spans="1:11" ht="12.75">
      <c r="A193" s="4"/>
      <c r="B193" s="4"/>
      <c r="C193" s="4"/>
      <c r="D193" s="4"/>
      <c r="E193" s="39"/>
      <c r="F193" s="39"/>
      <c r="G193" s="4"/>
      <c r="H193" s="39"/>
      <c r="I193" s="4"/>
      <c r="J193" s="4"/>
      <c r="K193" s="4"/>
    </row>
    <row r="194" spans="1:11" ht="12.75">
      <c r="A194" s="4"/>
      <c r="B194" s="4"/>
      <c r="C194" s="4"/>
      <c r="D194" s="4"/>
      <c r="E194" s="39"/>
      <c r="F194" s="39"/>
      <c r="G194" s="4"/>
      <c r="H194" s="39"/>
      <c r="I194" s="4"/>
      <c r="J194" s="4"/>
      <c r="K194" s="4"/>
    </row>
    <row r="195" spans="1:11" ht="12.75">
      <c r="A195" s="4"/>
      <c r="B195" s="4"/>
      <c r="C195" s="4"/>
      <c r="D195" s="4"/>
      <c r="E195" s="39"/>
      <c r="F195" s="39"/>
      <c r="G195" s="4"/>
      <c r="H195" s="39"/>
      <c r="I195" s="4"/>
      <c r="J195" s="4"/>
      <c r="K195" s="4"/>
    </row>
    <row r="196" spans="1:11" ht="12.75">
      <c r="A196" s="4"/>
      <c r="B196" s="4"/>
      <c r="C196" s="4"/>
      <c r="D196" s="4"/>
      <c r="E196" s="39"/>
      <c r="F196" s="39"/>
      <c r="G196" s="4"/>
      <c r="H196" s="39"/>
      <c r="I196" s="4"/>
      <c r="J196" s="4"/>
      <c r="K196" s="4"/>
    </row>
    <row r="197" spans="1:11" ht="12.75">
      <c r="A197" s="4"/>
      <c r="B197" s="4"/>
      <c r="C197" s="4"/>
      <c r="D197" s="4"/>
      <c r="E197" s="39"/>
      <c r="F197" s="39"/>
      <c r="G197" s="4"/>
      <c r="H197" s="39"/>
      <c r="I197" s="4"/>
      <c r="J197" s="4"/>
      <c r="K197" s="4"/>
    </row>
    <row r="198" spans="1:11" ht="12.75">
      <c r="A198" s="4"/>
      <c r="B198" s="4"/>
      <c r="C198" s="4"/>
      <c r="D198" s="4"/>
      <c r="E198" s="39"/>
      <c r="F198" s="39"/>
      <c r="G198" s="4"/>
      <c r="H198" s="39"/>
      <c r="I198" s="4"/>
      <c r="J198" s="4"/>
      <c r="K198" s="4"/>
    </row>
    <row r="199" spans="1:11" ht="12.75">
      <c r="A199" s="4"/>
      <c r="B199" s="4"/>
      <c r="C199" s="4"/>
      <c r="D199" s="4"/>
      <c r="E199" s="39"/>
      <c r="F199" s="39"/>
      <c r="G199" s="4"/>
      <c r="H199" s="39"/>
      <c r="I199" s="4"/>
      <c r="J199" s="4"/>
      <c r="K199" s="4"/>
    </row>
    <row r="200" spans="1:11" ht="12.75">
      <c r="A200" s="4"/>
      <c r="B200" s="4"/>
      <c r="C200" s="4"/>
      <c r="D200" s="4"/>
      <c r="E200" s="39"/>
      <c r="F200" s="39"/>
      <c r="G200" s="4"/>
      <c r="H200" s="39"/>
      <c r="I200" s="4"/>
      <c r="J200" s="4"/>
      <c r="K200" s="4"/>
    </row>
    <row r="201" spans="1:11" ht="12.75">
      <c r="A201" s="4"/>
      <c r="B201" s="4"/>
      <c r="C201" s="4"/>
      <c r="D201" s="4"/>
      <c r="E201" s="39"/>
      <c r="F201" s="39"/>
      <c r="G201" s="4"/>
      <c r="H201" s="39"/>
      <c r="I201" s="4"/>
      <c r="J201" s="4"/>
      <c r="K201" s="4"/>
    </row>
    <row r="202" spans="1:11" ht="12.75">
      <c r="A202" s="4"/>
      <c r="B202" s="4"/>
      <c r="C202" s="4"/>
      <c r="D202" s="4"/>
      <c r="E202" s="39"/>
      <c r="F202" s="39"/>
      <c r="G202" s="4"/>
      <c r="H202" s="39"/>
      <c r="I202" s="4"/>
      <c r="J202" s="4"/>
      <c r="K202" s="4"/>
    </row>
    <row r="203" spans="1:11" ht="12.75">
      <c r="A203" s="4"/>
      <c r="B203" s="4"/>
      <c r="C203" s="4"/>
      <c r="D203" s="4"/>
      <c r="E203" s="39"/>
      <c r="F203" s="39"/>
      <c r="G203" s="4"/>
      <c r="H203" s="39"/>
      <c r="I203" s="4"/>
      <c r="J203" s="4"/>
      <c r="K203" s="4"/>
    </row>
    <row r="204" spans="1:11" ht="12.75">
      <c r="A204" s="4"/>
      <c r="B204" s="4"/>
      <c r="C204" s="4"/>
      <c r="D204" s="4"/>
      <c r="E204" s="39"/>
      <c r="F204" s="39"/>
      <c r="G204" s="4"/>
      <c r="H204" s="39"/>
      <c r="I204" s="4"/>
      <c r="J204" s="4"/>
      <c r="K204" s="4"/>
    </row>
    <row r="205" spans="1:11" ht="12.75">
      <c r="A205" s="4"/>
      <c r="B205" s="4"/>
      <c r="C205" s="4"/>
      <c r="D205" s="4"/>
      <c r="E205" s="39"/>
      <c r="F205" s="39"/>
      <c r="G205" s="4"/>
      <c r="H205" s="39"/>
      <c r="I205" s="4"/>
      <c r="J205" s="4"/>
      <c r="K205" s="4"/>
    </row>
    <row r="206" spans="1:11" ht="12.75">
      <c r="A206" s="4"/>
      <c r="B206" s="4"/>
      <c r="C206" s="4"/>
      <c r="D206" s="4"/>
      <c r="E206" s="39"/>
      <c r="F206" s="39"/>
      <c r="G206" s="4"/>
      <c r="H206" s="39"/>
      <c r="I206" s="4"/>
      <c r="J206" s="4"/>
      <c r="K206" s="4"/>
    </row>
    <row r="207" spans="1:11" ht="12.75">
      <c r="A207" s="4"/>
      <c r="B207" s="4"/>
      <c r="C207" s="4"/>
      <c r="D207" s="4"/>
      <c r="E207" s="39"/>
      <c r="F207" s="39"/>
      <c r="G207" s="4"/>
      <c r="H207" s="39"/>
      <c r="I207" s="4"/>
      <c r="J207" s="4"/>
      <c r="K207" s="4"/>
    </row>
    <row r="208" spans="1:11" ht="12.75">
      <c r="A208" s="4"/>
      <c r="B208" s="4"/>
      <c r="C208" s="4"/>
      <c r="D208" s="4"/>
      <c r="E208" s="39"/>
      <c r="F208" s="39"/>
      <c r="G208" s="4"/>
      <c r="H208" s="39"/>
      <c r="I208" s="4"/>
      <c r="J208" s="4"/>
      <c r="K208" s="4"/>
    </row>
    <row r="209" spans="1:11" ht="12.75">
      <c r="A209" s="4"/>
      <c r="B209" s="4"/>
      <c r="C209" s="4"/>
      <c r="D209" s="4"/>
      <c r="E209" s="39"/>
      <c r="F209" s="39"/>
      <c r="G209" s="4"/>
      <c r="H209" s="39"/>
      <c r="I209" s="4"/>
      <c r="J209" s="4"/>
      <c r="K209" s="4"/>
    </row>
    <row r="210" spans="1:11" ht="12.75">
      <c r="A210" s="4"/>
      <c r="B210" s="4"/>
      <c r="C210" s="4"/>
      <c r="D210" s="4"/>
      <c r="E210" s="39"/>
      <c r="F210" s="39"/>
      <c r="G210" s="4"/>
      <c r="H210" s="39"/>
      <c r="I210" s="4"/>
      <c r="J210" s="4"/>
      <c r="K210" s="4"/>
    </row>
    <row r="211" spans="1:11" ht="12.75">
      <c r="A211" s="4"/>
      <c r="B211" s="4"/>
      <c r="C211" s="4"/>
      <c r="D211" s="4"/>
      <c r="E211" s="39"/>
      <c r="F211" s="39"/>
      <c r="G211" s="4"/>
      <c r="H211" s="39"/>
      <c r="I211" s="4"/>
      <c r="J211" s="4"/>
      <c r="K211" s="4"/>
    </row>
    <row r="212" spans="1:11" ht="12.75">
      <c r="A212" s="4"/>
      <c r="B212" s="4"/>
      <c r="C212" s="4"/>
      <c r="D212" s="4"/>
      <c r="E212" s="39"/>
      <c r="F212" s="39"/>
      <c r="G212" s="4"/>
      <c r="H212" s="39"/>
      <c r="I212" s="4"/>
      <c r="J212" s="4"/>
      <c r="K212" s="4"/>
    </row>
    <row r="213" spans="1:11" ht="12.75">
      <c r="A213" s="4"/>
      <c r="B213" s="4"/>
      <c r="C213" s="4"/>
      <c r="D213" s="4"/>
      <c r="E213" s="39"/>
      <c r="F213" s="39"/>
      <c r="G213" s="4"/>
      <c r="H213" s="39"/>
      <c r="I213" s="4"/>
      <c r="J213" s="4"/>
      <c r="K213" s="4"/>
    </row>
    <row r="214" spans="1:11" ht="12.75">
      <c r="A214" s="4"/>
      <c r="B214" s="4"/>
      <c r="C214" s="4"/>
      <c r="D214" s="4"/>
      <c r="E214" s="39"/>
      <c r="F214" s="39"/>
      <c r="G214" s="4"/>
      <c r="H214" s="39"/>
      <c r="I214" s="4"/>
      <c r="J214" s="4"/>
      <c r="K214" s="4"/>
    </row>
    <row r="215" spans="1:11" ht="12.75">
      <c r="A215" s="4"/>
      <c r="B215" s="4"/>
      <c r="C215" s="4"/>
      <c r="D215" s="4"/>
      <c r="E215" s="39"/>
      <c r="F215" s="39"/>
      <c r="G215" s="4"/>
      <c r="H215" s="39"/>
      <c r="I215" s="4"/>
      <c r="J215" s="4"/>
      <c r="K215" s="4"/>
    </row>
    <row r="216" spans="1:11" ht="12.75">
      <c r="A216" s="4"/>
      <c r="B216" s="4"/>
      <c r="C216" s="4"/>
      <c r="D216" s="4"/>
      <c r="E216" s="39"/>
      <c r="F216" s="39"/>
      <c r="G216" s="4"/>
      <c r="H216" s="39"/>
      <c r="I216" s="4"/>
      <c r="J216" s="4"/>
      <c r="K216" s="4"/>
    </row>
    <row r="217" spans="1:11" ht="12.75">
      <c r="A217" s="4"/>
      <c r="B217" s="4"/>
      <c r="C217" s="4"/>
      <c r="D217" s="4"/>
      <c r="E217" s="39"/>
      <c r="F217" s="39"/>
      <c r="G217" s="4"/>
      <c r="H217" s="39"/>
      <c r="I217" s="4"/>
      <c r="J217" s="4"/>
      <c r="K217" s="4"/>
    </row>
    <row r="218" spans="1:11" ht="12.75">
      <c r="A218" s="4"/>
      <c r="B218" s="4"/>
      <c r="C218" s="4"/>
      <c r="D218" s="4"/>
      <c r="E218" s="39"/>
      <c r="F218" s="39"/>
      <c r="G218" s="4"/>
      <c r="H218" s="39"/>
      <c r="I218" s="4"/>
      <c r="J218" s="4"/>
      <c r="K218" s="4"/>
    </row>
    <row r="219" spans="1:11" ht="12.75">
      <c r="A219" s="4"/>
      <c r="B219" s="4"/>
      <c r="C219" s="4"/>
      <c r="D219" s="4"/>
      <c r="E219" s="39"/>
      <c r="F219" s="39"/>
      <c r="G219" s="4"/>
      <c r="H219" s="39"/>
      <c r="I219" s="4"/>
      <c r="J219" s="4"/>
      <c r="K219" s="4"/>
    </row>
    <row r="220" spans="1:11" ht="12.75">
      <c r="A220" s="4"/>
      <c r="B220" s="4"/>
      <c r="C220" s="4"/>
      <c r="D220" s="4"/>
      <c r="E220" s="39"/>
      <c r="F220" s="39"/>
      <c r="G220" s="4"/>
      <c r="H220" s="39"/>
      <c r="I220" s="4"/>
      <c r="J220" s="4"/>
      <c r="K220" s="4"/>
    </row>
    <row r="221" spans="1:11" ht="12.75">
      <c r="A221" s="4"/>
      <c r="B221" s="4"/>
      <c r="C221" s="4"/>
      <c r="D221" s="4"/>
      <c r="E221" s="39"/>
      <c r="F221" s="39"/>
      <c r="G221" s="4"/>
      <c r="H221" s="39"/>
      <c r="I221" s="4"/>
      <c r="J221" s="4"/>
      <c r="K221" s="4"/>
    </row>
    <row r="222" spans="1:11" ht="12.75">
      <c r="A222" s="4"/>
      <c r="B222" s="4"/>
      <c r="C222" s="4"/>
      <c r="D222" s="4"/>
      <c r="E222" s="39"/>
      <c r="F222" s="39"/>
      <c r="G222" s="4"/>
      <c r="H222" s="39"/>
      <c r="I222" s="4"/>
      <c r="J222" s="4"/>
      <c r="K222" s="4"/>
    </row>
    <row r="223" spans="1:11" ht="12.75">
      <c r="A223" s="4"/>
      <c r="B223" s="4"/>
      <c r="C223" s="4"/>
      <c r="D223" s="4"/>
      <c r="E223" s="39"/>
      <c r="F223" s="39"/>
      <c r="G223" s="4"/>
      <c r="H223" s="39"/>
      <c r="I223" s="4"/>
      <c r="J223" s="4"/>
      <c r="K223" s="4"/>
    </row>
    <row r="224" spans="1:11" ht="12.75">
      <c r="A224" s="4"/>
      <c r="B224" s="4"/>
      <c r="C224" s="4"/>
      <c r="D224" s="4"/>
      <c r="E224" s="39"/>
      <c r="F224" s="39"/>
      <c r="G224" s="4"/>
      <c r="H224" s="39"/>
      <c r="I224" s="4"/>
      <c r="J224" s="4"/>
      <c r="K224" s="4"/>
    </row>
    <row r="225" spans="1:11" ht="12.75">
      <c r="A225" s="4"/>
      <c r="B225" s="4"/>
      <c r="C225" s="4"/>
      <c r="D225" s="4"/>
      <c r="E225" s="39"/>
      <c r="F225" s="39"/>
      <c r="G225" s="4"/>
      <c r="H225" s="39"/>
      <c r="I225" s="4"/>
      <c r="J225" s="4"/>
      <c r="K225" s="4"/>
    </row>
    <row r="226" spans="1:11" ht="12.75">
      <c r="A226" s="4"/>
      <c r="B226" s="4"/>
      <c r="C226" s="4"/>
      <c r="D226" s="4"/>
      <c r="E226" s="39"/>
      <c r="F226" s="39"/>
      <c r="G226" s="4"/>
      <c r="H226" s="39"/>
      <c r="I226" s="4"/>
      <c r="J226" s="4"/>
      <c r="K226" s="4"/>
    </row>
    <row r="227" spans="1:11" ht="12.75">
      <c r="A227" s="4"/>
      <c r="B227" s="4"/>
      <c r="C227" s="4"/>
      <c r="D227" s="4"/>
      <c r="E227" s="39"/>
      <c r="F227" s="39"/>
      <c r="G227" s="4"/>
      <c r="H227" s="39"/>
      <c r="I227" s="4"/>
      <c r="J227" s="4"/>
      <c r="K227" s="4"/>
    </row>
    <row r="228" spans="1:11" ht="12.75">
      <c r="A228" s="4"/>
      <c r="B228" s="4"/>
      <c r="C228" s="4"/>
      <c r="D228" s="4"/>
      <c r="E228" s="39"/>
      <c r="F228" s="39"/>
      <c r="G228" s="4"/>
      <c r="H228" s="39"/>
      <c r="I228" s="4"/>
      <c r="J228" s="4"/>
      <c r="K228" s="4"/>
    </row>
    <row r="229" spans="1:11" ht="12.75">
      <c r="A229" s="4"/>
      <c r="B229" s="4"/>
      <c r="C229" s="4"/>
      <c r="D229" s="4"/>
      <c r="E229" s="39"/>
      <c r="F229" s="39"/>
      <c r="G229" s="4"/>
      <c r="H229" s="39"/>
      <c r="I229" s="4"/>
      <c r="J229" s="4"/>
      <c r="K229" s="4"/>
    </row>
    <row r="230" spans="1:11" ht="12.75">
      <c r="A230" s="4"/>
      <c r="B230" s="4"/>
      <c r="C230" s="4"/>
      <c r="D230" s="4"/>
      <c r="E230" s="39"/>
      <c r="F230" s="39"/>
      <c r="G230" s="4"/>
      <c r="H230" s="39"/>
      <c r="I230" s="4"/>
      <c r="J230" s="4"/>
      <c r="K230" s="4"/>
    </row>
    <row r="231" spans="1:11" ht="12.75">
      <c r="A231" s="4"/>
      <c r="B231" s="4"/>
      <c r="C231" s="4"/>
      <c r="D231" s="4"/>
      <c r="E231" s="39"/>
      <c r="F231" s="39"/>
      <c r="G231" s="4"/>
      <c r="H231" s="39"/>
      <c r="I231" s="4"/>
      <c r="J231" s="4"/>
      <c r="K231" s="4"/>
    </row>
    <row r="232" spans="1:11" ht="12.75">
      <c r="A232" s="4"/>
      <c r="B232" s="4"/>
      <c r="C232" s="4"/>
      <c r="D232" s="4"/>
      <c r="E232" s="39"/>
      <c r="F232" s="39"/>
      <c r="G232" s="4"/>
      <c r="H232" s="39"/>
      <c r="I232" s="4"/>
      <c r="J232" s="4"/>
      <c r="K232" s="4"/>
    </row>
    <row r="233" spans="1:11" ht="12.75">
      <c r="A233" s="4"/>
      <c r="B233" s="4"/>
      <c r="C233" s="4"/>
      <c r="D233" s="4"/>
      <c r="E233" s="39"/>
      <c r="F233" s="39"/>
      <c r="G233" s="4"/>
      <c r="H233" s="39"/>
      <c r="I233" s="4"/>
      <c r="J233" s="4"/>
      <c r="K233" s="4"/>
    </row>
    <row r="234" spans="1:11" ht="12.75">
      <c r="A234" s="4"/>
      <c r="B234" s="4"/>
      <c r="C234" s="4"/>
      <c r="D234" s="4"/>
      <c r="E234" s="39"/>
      <c r="F234" s="39"/>
      <c r="G234" s="4"/>
      <c r="H234" s="39"/>
      <c r="I234" s="4"/>
      <c r="J234" s="4"/>
      <c r="K234" s="4"/>
    </row>
    <row r="235" spans="1:11" ht="12.75">
      <c r="A235" s="4"/>
      <c r="B235" s="4"/>
      <c r="C235" s="4"/>
      <c r="D235" s="4"/>
      <c r="E235" s="39"/>
      <c r="F235" s="39"/>
      <c r="G235" s="4"/>
      <c r="H235" s="39"/>
      <c r="I235" s="4"/>
      <c r="J235" s="4"/>
      <c r="K235" s="4"/>
    </row>
    <row r="236" spans="1:11" ht="12.75">
      <c r="A236" s="4"/>
      <c r="B236" s="4"/>
      <c r="C236" s="4"/>
      <c r="D236" s="4"/>
      <c r="E236" s="39"/>
      <c r="F236" s="39"/>
      <c r="G236" s="4"/>
      <c r="H236" s="39"/>
      <c r="I236" s="4"/>
      <c r="J236" s="4"/>
      <c r="K236" s="4"/>
    </row>
    <row r="237" spans="1:11" ht="12.75">
      <c r="A237" s="4"/>
      <c r="B237" s="4"/>
      <c r="C237" s="4"/>
      <c r="D237" s="4"/>
      <c r="E237" s="39"/>
      <c r="F237" s="39"/>
      <c r="G237" s="4"/>
      <c r="H237" s="39"/>
      <c r="I237" s="4"/>
      <c r="J237" s="4"/>
      <c r="K237" s="4"/>
    </row>
    <row r="238" spans="1:11" ht="12.75">
      <c r="A238" s="4"/>
      <c r="B238" s="4"/>
      <c r="C238" s="4"/>
      <c r="D238" s="4"/>
      <c r="E238" s="39"/>
      <c r="F238" s="39"/>
      <c r="G238" s="4"/>
      <c r="H238" s="39"/>
      <c r="I238" s="4"/>
      <c r="J238" s="4"/>
      <c r="K238" s="4"/>
    </row>
    <row r="239" spans="1:11" ht="12.75">
      <c r="A239" s="4"/>
      <c r="B239" s="4"/>
      <c r="C239" s="4"/>
      <c r="D239" s="4"/>
      <c r="E239" s="39"/>
      <c r="F239" s="39"/>
      <c r="G239" s="4"/>
      <c r="H239" s="39"/>
      <c r="I239" s="4"/>
      <c r="J239" s="4"/>
      <c r="K239" s="4"/>
    </row>
    <row r="240" spans="1:11" ht="12.75">
      <c r="A240" s="4"/>
      <c r="B240" s="4"/>
      <c r="C240" s="4"/>
      <c r="D240" s="4"/>
      <c r="E240" s="39"/>
      <c r="F240" s="39"/>
      <c r="G240" s="4"/>
      <c r="H240" s="39"/>
      <c r="I240" s="4"/>
      <c r="J240" s="4"/>
      <c r="K240" s="4"/>
    </row>
    <row r="241" spans="1:11" ht="12.75">
      <c r="A241" s="4"/>
      <c r="B241" s="4"/>
      <c r="C241" s="4"/>
      <c r="D241" s="4"/>
      <c r="E241" s="39"/>
      <c r="F241" s="39"/>
      <c r="G241" s="4"/>
      <c r="H241" s="39"/>
      <c r="I241" s="4"/>
      <c r="J241" s="4"/>
      <c r="K241" s="4"/>
    </row>
    <row r="242" spans="1:11" ht="12.75">
      <c r="A242" s="4"/>
      <c r="B242" s="4"/>
      <c r="C242" s="4"/>
      <c r="D242" s="4"/>
      <c r="E242" s="39"/>
      <c r="F242" s="39"/>
      <c r="G242" s="4"/>
      <c r="H242" s="39"/>
      <c r="I242" s="4"/>
      <c r="J242" s="4"/>
      <c r="K242" s="4"/>
    </row>
    <row r="243" spans="1:11" ht="12.75">
      <c r="A243" s="4"/>
      <c r="B243" s="4"/>
      <c r="C243" s="4"/>
      <c r="D243" s="4"/>
      <c r="E243" s="39"/>
      <c r="F243" s="39"/>
      <c r="G243" s="4"/>
      <c r="H243" s="39"/>
      <c r="I243" s="4"/>
      <c r="J243" s="4"/>
      <c r="K243" s="4"/>
    </row>
    <row r="244" spans="1:11" ht="12.75">
      <c r="A244" s="4"/>
      <c r="B244" s="4"/>
      <c r="C244" s="4"/>
      <c r="D244" s="4"/>
      <c r="E244" s="39"/>
      <c r="F244" s="39"/>
      <c r="G244" s="4"/>
      <c r="H244" s="39"/>
      <c r="I244" s="4"/>
      <c r="J244" s="4"/>
      <c r="K244" s="4"/>
    </row>
    <row r="245" spans="1:11" ht="12.75">
      <c r="A245" s="4"/>
      <c r="B245" s="4"/>
      <c r="C245" s="4"/>
      <c r="D245" s="4"/>
      <c r="E245" s="39"/>
      <c r="F245" s="39"/>
      <c r="G245" s="4"/>
      <c r="H245" s="39"/>
      <c r="I245" s="4"/>
      <c r="J245" s="4"/>
      <c r="K245" s="4"/>
    </row>
    <row r="246" spans="1:11" ht="12.75">
      <c r="A246" s="4"/>
      <c r="B246" s="4"/>
      <c r="C246" s="4"/>
      <c r="D246" s="4"/>
      <c r="E246" s="39"/>
      <c r="F246" s="39"/>
      <c r="G246" s="4"/>
      <c r="H246" s="39"/>
      <c r="I246" s="4"/>
      <c r="J246" s="4"/>
      <c r="K246" s="4"/>
    </row>
    <row r="247" spans="1:11" ht="12.75">
      <c r="A247" s="4"/>
      <c r="B247" s="4"/>
      <c r="C247" s="4"/>
      <c r="D247" s="4"/>
      <c r="E247" s="39"/>
      <c r="F247" s="39"/>
      <c r="G247" s="4"/>
      <c r="H247" s="39"/>
      <c r="I247" s="4"/>
      <c r="J247" s="4"/>
      <c r="K247" s="4"/>
    </row>
    <row r="248" spans="1:11" ht="12.75">
      <c r="A248" s="4"/>
      <c r="B248" s="4"/>
      <c r="C248" s="4"/>
      <c r="D248" s="4"/>
      <c r="E248" s="39"/>
      <c r="F248" s="39"/>
      <c r="G248" s="4"/>
      <c r="H248" s="39"/>
      <c r="I248" s="4"/>
      <c r="J248" s="4"/>
      <c r="K248" s="4"/>
    </row>
    <row r="249" spans="1:11" ht="12.75">
      <c r="A249" s="4"/>
      <c r="B249" s="4"/>
      <c r="C249" s="4"/>
      <c r="D249" s="4"/>
      <c r="E249" s="39"/>
      <c r="F249" s="39"/>
      <c r="G249" s="4"/>
      <c r="H249" s="39"/>
      <c r="I249" s="4"/>
      <c r="J249" s="4"/>
      <c r="K249" s="4"/>
    </row>
    <row r="250" spans="1:11" ht="12.75">
      <c r="A250" s="4"/>
      <c r="B250" s="4"/>
      <c r="C250" s="4"/>
      <c r="D250" s="4"/>
      <c r="E250" s="39"/>
      <c r="F250" s="39"/>
      <c r="G250" s="4"/>
      <c r="H250" s="39"/>
      <c r="I250" s="4"/>
      <c r="J250" s="4"/>
      <c r="K250" s="4"/>
    </row>
    <row r="251" spans="1:11" ht="12.75">
      <c r="A251" s="4"/>
      <c r="B251" s="4"/>
      <c r="C251" s="4"/>
      <c r="D251" s="4"/>
      <c r="E251" s="39"/>
      <c r="F251" s="39"/>
      <c r="G251" s="4"/>
      <c r="H251" s="39"/>
      <c r="I251" s="4"/>
      <c r="J251" s="4"/>
      <c r="K251" s="4"/>
    </row>
    <row r="252" spans="1:11" ht="12.75">
      <c r="A252" s="4"/>
      <c r="B252" s="4"/>
      <c r="C252" s="4"/>
      <c r="D252" s="4"/>
      <c r="E252" s="39"/>
      <c r="F252" s="39"/>
      <c r="G252" s="4"/>
      <c r="H252" s="39"/>
      <c r="I252" s="4"/>
      <c r="J252" s="4"/>
      <c r="K252" s="4"/>
    </row>
    <row r="253" spans="1:11" ht="12.75">
      <c r="A253" s="4"/>
      <c r="B253" s="4"/>
      <c r="C253" s="4"/>
      <c r="D253" s="4"/>
      <c r="E253" s="39"/>
      <c r="F253" s="39"/>
      <c r="G253" s="4"/>
      <c r="H253" s="39"/>
      <c r="I253" s="4"/>
      <c r="J253" s="4"/>
      <c r="K253" s="4"/>
    </row>
    <row r="254" spans="1:11" ht="12.75">
      <c r="A254" s="4"/>
      <c r="B254" s="4"/>
      <c r="C254" s="4"/>
      <c r="D254" s="4"/>
      <c r="E254" s="39"/>
      <c r="F254" s="39"/>
      <c r="G254" s="4"/>
      <c r="H254" s="39"/>
      <c r="I254" s="4"/>
      <c r="J254" s="4"/>
      <c r="K254" s="4"/>
    </row>
    <row r="255" spans="1:11" ht="12.75">
      <c r="A255" s="4"/>
      <c r="B255" s="4"/>
      <c r="C255" s="4"/>
      <c r="D255" s="4"/>
      <c r="E255" s="39"/>
      <c r="F255" s="39"/>
      <c r="G255" s="4"/>
      <c r="H255" s="39"/>
      <c r="I255" s="4"/>
      <c r="J255" s="4"/>
      <c r="K255" s="4"/>
    </row>
    <row r="256" spans="1:11" ht="12.75">
      <c r="A256" s="4"/>
      <c r="B256" s="4"/>
      <c r="C256" s="4"/>
      <c r="D256" s="4"/>
      <c r="E256" s="39"/>
      <c r="F256" s="39"/>
      <c r="G256" s="4"/>
      <c r="H256" s="39"/>
      <c r="I256" s="4"/>
      <c r="J256" s="4"/>
      <c r="K256" s="4"/>
    </row>
    <row r="257" spans="1:11" ht="12.75">
      <c r="A257" s="4"/>
      <c r="B257" s="4"/>
      <c r="C257" s="4"/>
      <c r="D257" s="4"/>
      <c r="E257" s="39"/>
      <c r="F257" s="39"/>
      <c r="G257" s="4"/>
      <c r="H257" s="39"/>
      <c r="I257" s="4"/>
      <c r="J257" s="4"/>
      <c r="K257" s="4"/>
    </row>
    <row r="258" spans="1:11" ht="12.75">
      <c r="A258" s="4"/>
      <c r="B258" s="4"/>
      <c r="C258" s="4"/>
      <c r="D258" s="4"/>
      <c r="E258" s="39"/>
      <c r="F258" s="39"/>
      <c r="G258" s="4"/>
      <c r="H258" s="39"/>
      <c r="I258" s="4"/>
      <c r="J258" s="4"/>
      <c r="K258" s="4"/>
    </row>
    <row r="259" spans="1:11" ht="12.75">
      <c r="A259" s="4"/>
      <c r="B259" s="4"/>
      <c r="C259" s="4"/>
      <c r="D259" s="4"/>
      <c r="E259" s="39"/>
      <c r="F259" s="39"/>
      <c r="G259" s="4"/>
      <c r="H259" s="39"/>
      <c r="I259" s="4"/>
      <c r="J259" s="4"/>
      <c r="K259" s="4"/>
    </row>
    <row r="260" spans="1:11" ht="12.75">
      <c r="A260" s="4"/>
      <c r="B260" s="4"/>
      <c r="C260" s="4"/>
      <c r="D260" s="4"/>
      <c r="E260" s="39"/>
      <c r="F260" s="39"/>
      <c r="G260" s="4"/>
      <c r="H260" s="39"/>
      <c r="I260" s="4"/>
      <c r="J260" s="4"/>
      <c r="K260" s="4"/>
    </row>
    <row r="261" spans="1:11" ht="12.75">
      <c r="A261" s="4"/>
      <c r="B261" s="4"/>
      <c r="C261" s="4"/>
      <c r="D261" s="4"/>
      <c r="E261" s="39"/>
      <c r="F261" s="39"/>
      <c r="G261" s="4"/>
      <c r="H261" s="39"/>
      <c r="I261" s="4"/>
      <c r="J261" s="4"/>
      <c r="K261" s="4"/>
    </row>
    <row r="262" spans="1:11" ht="12.75">
      <c r="A262" s="4"/>
      <c r="B262" s="4"/>
      <c r="C262" s="4"/>
      <c r="D262" s="4"/>
      <c r="E262" s="39"/>
      <c r="F262" s="39"/>
      <c r="G262" s="4"/>
      <c r="H262" s="39"/>
      <c r="I262" s="4"/>
      <c r="J262" s="4"/>
      <c r="K262" s="4"/>
    </row>
    <row r="263" spans="1:11" ht="12.75">
      <c r="A263" s="4"/>
      <c r="B263" s="4"/>
      <c r="C263" s="4"/>
      <c r="D263" s="4"/>
      <c r="E263" s="39"/>
      <c r="F263" s="39"/>
      <c r="G263" s="4"/>
      <c r="H263" s="39"/>
      <c r="I263" s="4"/>
      <c r="J263" s="4"/>
      <c r="K263" s="4"/>
    </row>
    <row r="264" spans="1:11" ht="12.75">
      <c r="A264" s="4"/>
      <c r="B264" s="4"/>
      <c r="C264" s="4"/>
      <c r="D264" s="4"/>
      <c r="E264" s="39"/>
      <c r="F264" s="39"/>
      <c r="G264" s="4"/>
      <c r="H264" s="39"/>
      <c r="I264" s="4"/>
      <c r="J264" s="4"/>
      <c r="K264" s="4"/>
    </row>
    <row r="265" spans="1:11" ht="12.75">
      <c r="A265" s="4"/>
      <c r="B265" s="4"/>
      <c r="C265" s="4"/>
      <c r="D265" s="4"/>
      <c r="E265" s="39"/>
      <c r="F265" s="39"/>
      <c r="G265" s="4"/>
      <c r="H265" s="39"/>
      <c r="I265" s="4"/>
      <c r="J265" s="4"/>
      <c r="K265" s="4"/>
    </row>
    <row r="266" spans="1:11" ht="12.75">
      <c r="A266" s="4"/>
      <c r="B266" s="4"/>
      <c r="C266" s="4"/>
      <c r="D266" s="4"/>
      <c r="E266" s="39"/>
      <c r="F266" s="39"/>
      <c r="G266" s="4"/>
      <c r="H266" s="39"/>
      <c r="I266" s="4"/>
      <c r="J266" s="4"/>
      <c r="K266" s="4"/>
    </row>
    <row r="267" spans="1:11" ht="12.75">
      <c r="A267" s="4"/>
      <c r="B267" s="4"/>
      <c r="C267" s="4"/>
      <c r="D267" s="4"/>
      <c r="E267" s="39"/>
      <c r="F267" s="39"/>
      <c r="G267" s="4"/>
      <c r="H267" s="39"/>
      <c r="I267" s="4"/>
      <c r="J267" s="4"/>
      <c r="K267" s="4"/>
    </row>
    <row r="268" spans="1:11" ht="12.75">
      <c r="A268" s="4"/>
      <c r="B268" s="4"/>
      <c r="C268" s="4"/>
      <c r="D268" s="4"/>
      <c r="E268" s="39"/>
      <c r="F268" s="39"/>
      <c r="G268" s="4"/>
      <c r="H268" s="39"/>
      <c r="I268" s="4"/>
      <c r="J268" s="4"/>
      <c r="K268" s="4"/>
    </row>
    <row r="269" spans="1:11" ht="12.75">
      <c r="A269" s="4"/>
      <c r="B269" s="4"/>
      <c r="C269" s="4"/>
      <c r="D269" s="4"/>
      <c r="E269" s="39"/>
      <c r="F269" s="39"/>
      <c r="G269" s="4"/>
      <c r="H269" s="39"/>
      <c r="I269" s="4"/>
      <c r="J269" s="4"/>
      <c r="K269" s="4"/>
    </row>
    <row r="270" spans="1:11" ht="12.75">
      <c r="A270" s="4"/>
      <c r="B270" s="4"/>
      <c r="C270" s="4"/>
      <c r="D270" s="4"/>
      <c r="E270" s="39"/>
      <c r="F270" s="39"/>
      <c r="G270" s="4"/>
      <c r="H270" s="39"/>
      <c r="I270" s="4"/>
      <c r="J270" s="4"/>
      <c r="K270" s="4"/>
    </row>
    <row r="271" spans="1:11" ht="12.75">
      <c r="A271" s="4"/>
      <c r="B271" s="4"/>
      <c r="C271" s="4"/>
      <c r="D271" s="4"/>
      <c r="E271" s="39"/>
      <c r="F271" s="39"/>
      <c r="G271" s="4"/>
      <c r="H271" s="39"/>
      <c r="I271" s="4"/>
      <c r="J271" s="4"/>
      <c r="K271" s="4"/>
    </row>
    <row r="272" spans="1:11" ht="12.75">
      <c r="A272" s="4"/>
      <c r="B272" s="4"/>
      <c r="C272" s="4"/>
      <c r="D272" s="4"/>
      <c r="E272" s="39"/>
      <c r="F272" s="39"/>
      <c r="G272" s="4"/>
      <c r="H272" s="39"/>
      <c r="I272" s="4"/>
      <c r="J272" s="4"/>
      <c r="K272" s="4"/>
    </row>
    <row r="273" spans="1:11" ht="12.75">
      <c r="A273" s="4"/>
      <c r="B273" s="4"/>
      <c r="C273" s="4"/>
      <c r="D273" s="4"/>
      <c r="E273" s="39"/>
      <c r="F273" s="39"/>
      <c r="G273" s="4"/>
      <c r="H273" s="39"/>
      <c r="I273" s="4"/>
      <c r="J273" s="4"/>
      <c r="K273" s="4"/>
    </row>
    <row r="274" spans="1:11" ht="12.75">
      <c r="A274" s="4"/>
      <c r="B274" s="4"/>
      <c r="C274" s="4"/>
      <c r="D274" s="4"/>
      <c r="E274" s="39"/>
      <c r="F274" s="39"/>
      <c r="G274" s="4"/>
      <c r="H274" s="39"/>
      <c r="I274" s="4"/>
      <c r="J274" s="4"/>
      <c r="K274" s="4"/>
    </row>
    <row r="275" spans="1:11" ht="12.75">
      <c r="A275" s="4"/>
      <c r="B275" s="4"/>
      <c r="C275" s="4"/>
      <c r="D275" s="4"/>
      <c r="E275" s="39"/>
      <c r="F275" s="39"/>
      <c r="G275" s="4"/>
      <c r="H275" s="39"/>
      <c r="I275" s="4"/>
      <c r="J275" s="4"/>
      <c r="K275" s="4"/>
    </row>
    <row r="276" spans="1:11" ht="12.75">
      <c r="A276" s="4"/>
      <c r="B276" s="4"/>
      <c r="C276" s="4"/>
      <c r="D276" s="4"/>
      <c r="E276" s="39"/>
      <c r="F276" s="39"/>
      <c r="G276" s="4"/>
      <c r="H276" s="39"/>
      <c r="I276" s="4"/>
      <c r="J276" s="4"/>
      <c r="K276" s="4"/>
    </row>
    <row r="277" spans="1:11" ht="12.75">
      <c r="A277" s="4"/>
      <c r="B277" s="4"/>
      <c r="C277" s="4"/>
      <c r="D277" s="4"/>
      <c r="E277" s="39"/>
      <c r="F277" s="39"/>
      <c r="G277" s="4"/>
      <c r="H277" s="39"/>
      <c r="I277" s="4"/>
      <c r="J277" s="4"/>
      <c r="K277" s="4"/>
    </row>
    <row r="278" spans="1:11" ht="12.75">
      <c r="A278" s="4"/>
      <c r="B278" s="4"/>
      <c r="C278" s="4"/>
      <c r="D278" s="4"/>
      <c r="E278" s="39"/>
      <c r="F278" s="39"/>
      <c r="G278" s="4"/>
      <c r="H278" s="39"/>
      <c r="I278" s="4"/>
      <c r="J278" s="4"/>
      <c r="K278" s="4"/>
    </row>
    <row r="279" spans="1:11" ht="12.75">
      <c r="A279" s="4"/>
      <c r="B279" s="4"/>
      <c r="C279" s="4"/>
      <c r="D279" s="4"/>
      <c r="E279" s="39"/>
      <c r="F279" s="39"/>
      <c r="G279" s="4"/>
      <c r="H279" s="39"/>
      <c r="I279" s="4"/>
      <c r="J279" s="4"/>
      <c r="K279" s="4"/>
    </row>
    <row r="280" spans="1:11" ht="12.75">
      <c r="A280" s="4"/>
      <c r="B280" s="4"/>
      <c r="C280" s="4"/>
      <c r="D280" s="4"/>
      <c r="E280" s="39"/>
      <c r="F280" s="39"/>
      <c r="G280" s="4"/>
      <c r="H280" s="39"/>
      <c r="I280" s="4"/>
      <c r="J280" s="4"/>
      <c r="K280" s="4"/>
    </row>
    <row r="281" spans="1:11" ht="12.75">
      <c r="A281" s="4"/>
      <c r="B281" s="4"/>
      <c r="C281" s="4"/>
      <c r="D281" s="4"/>
      <c r="E281" s="39"/>
      <c r="F281" s="39"/>
      <c r="G281" s="4"/>
      <c r="H281" s="39"/>
      <c r="I281" s="4"/>
      <c r="J281" s="4"/>
      <c r="K281" s="4"/>
    </row>
    <row r="282" spans="1:11" ht="12.75">
      <c r="A282" s="4"/>
      <c r="B282" s="4"/>
      <c r="C282" s="4"/>
      <c r="D282" s="4"/>
      <c r="E282" s="39"/>
      <c r="F282" s="39"/>
      <c r="G282" s="4"/>
      <c r="H282" s="39"/>
      <c r="I282" s="4"/>
      <c r="J282" s="4"/>
      <c r="K282" s="4"/>
    </row>
    <row r="283" spans="1:11" ht="12.75">
      <c r="A283" s="4"/>
      <c r="B283" s="4"/>
      <c r="C283" s="4"/>
      <c r="D283" s="4"/>
      <c r="E283" s="39"/>
      <c r="F283" s="39"/>
      <c r="G283" s="4"/>
      <c r="H283" s="39"/>
      <c r="I283" s="4"/>
      <c r="J283" s="4"/>
      <c r="K283" s="4"/>
    </row>
    <row r="284" spans="1:11" ht="12.75">
      <c r="A284" s="4"/>
      <c r="B284" s="4"/>
      <c r="C284" s="4"/>
      <c r="D284" s="4"/>
      <c r="E284" s="39"/>
      <c r="F284" s="39"/>
      <c r="G284" s="4"/>
      <c r="H284" s="39"/>
      <c r="I284" s="4"/>
      <c r="J284" s="4"/>
      <c r="K284" s="4"/>
    </row>
    <row r="285" spans="1:11" ht="12.75">
      <c r="A285" s="4"/>
      <c r="B285" s="4"/>
      <c r="C285" s="4"/>
      <c r="D285" s="4"/>
      <c r="E285" s="39"/>
      <c r="F285" s="39"/>
      <c r="G285" s="4"/>
      <c r="H285" s="39"/>
      <c r="I285" s="4"/>
      <c r="J285" s="4"/>
      <c r="K285" s="4"/>
    </row>
    <row r="286" spans="1:11" ht="12.75">
      <c r="A286" s="4"/>
      <c r="B286" s="4"/>
      <c r="C286" s="4"/>
      <c r="D286" s="4"/>
      <c r="E286" s="39"/>
      <c r="F286" s="39"/>
      <c r="G286" s="4"/>
      <c r="H286" s="39"/>
      <c r="I286" s="4"/>
      <c r="J286" s="4"/>
      <c r="K286" s="4"/>
    </row>
    <row r="287" spans="1:11" ht="12.75">
      <c r="A287" s="4"/>
      <c r="B287" s="4"/>
      <c r="C287" s="4"/>
      <c r="D287" s="4"/>
      <c r="E287" s="39"/>
      <c r="F287" s="39"/>
      <c r="G287" s="4"/>
      <c r="H287" s="39"/>
      <c r="I287" s="4"/>
      <c r="J287" s="4"/>
      <c r="K287" s="4"/>
    </row>
    <row r="288" spans="1:11" ht="12.75">
      <c r="A288" s="4"/>
      <c r="B288" s="4"/>
      <c r="C288" s="4"/>
      <c r="D288" s="4"/>
      <c r="E288" s="39"/>
      <c r="F288" s="39"/>
      <c r="G288" s="4"/>
      <c r="H288" s="39"/>
      <c r="I288" s="4"/>
      <c r="J288" s="4"/>
      <c r="K288" s="4"/>
    </row>
    <row r="289" spans="1:11" ht="12.75">
      <c r="A289" s="4"/>
      <c r="B289" s="4"/>
      <c r="C289" s="4"/>
      <c r="D289" s="4"/>
      <c r="E289" s="39"/>
      <c r="F289" s="39"/>
      <c r="G289" s="4"/>
      <c r="H289" s="39"/>
      <c r="I289" s="4"/>
      <c r="J289" s="4"/>
      <c r="K289" s="4"/>
    </row>
    <row r="290" spans="1:11" ht="12.75">
      <c r="A290" s="4"/>
      <c r="B290" s="4"/>
      <c r="C290" s="4"/>
      <c r="D290" s="4"/>
      <c r="E290" s="39"/>
      <c r="F290" s="39"/>
      <c r="G290" s="4"/>
      <c r="H290" s="39"/>
      <c r="I290" s="4"/>
      <c r="J290" s="4"/>
      <c r="K290" s="4"/>
    </row>
    <row r="291" spans="1:11" ht="12.75">
      <c r="A291" s="4"/>
      <c r="B291" s="4"/>
      <c r="C291" s="4"/>
      <c r="D291" s="4"/>
      <c r="E291" s="39"/>
      <c r="F291" s="39"/>
      <c r="G291" s="4"/>
      <c r="H291" s="39"/>
      <c r="I291" s="4"/>
      <c r="J291" s="4"/>
      <c r="K291" s="4"/>
    </row>
    <row r="292" spans="1:11" ht="12.75">
      <c r="A292" s="4"/>
      <c r="B292" s="4"/>
      <c r="C292" s="4"/>
      <c r="D292" s="4"/>
      <c r="E292" s="39"/>
      <c r="F292" s="39"/>
      <c r="G292" s="4"/>
      <c r="H292" s="39"/>
      <c r="I292" s="4"/>
      <c r="J292" s="4"/>
      <c r="K292" s="4"/>
    </row>
    <row r="293" spans="1:11" ht="12.75">
      <c r="A293" s="4"/>
      <c r="B293" s="4"/>
      <c r="C293" s="4"/>
      <c r="D293" s="4"/>
      <c r="E293" s="39"/>
      <c r="F293" s="39"/>
      <c r="G293" s="4"/>
      <c r="H293" s="39"/>
      <c r="I293" s="4"/>
      <c r="J293" s="4"/>
      <c r="K293" s="4"/>
    </row>
    <row r="294" spans="1:11" ht="12.75">
      <c r="A294" s="4"/>
      <c r="B294" s="4"/>
      <c r="C294" s="4"/>
      <c r="D294" s="4"/>
      <c r="E294" s="39"/>
      <c r="F294" s="39"/>
      <c r="G294" s="4"/>
      <c r="H294" s="39"/>
      <c r="I294" s="4"/>
      <c r="J294" s="4"/>
      <c r="K294" s="4"/>
    </row>
    <row r="295" spans="1:11" ht="12.75">
      <c r="A295" s="4"/>
      <c r="B295" s="4"/>
      <c r="C295" s="4"/>
      <c r="D295" s="4"/>
      <c r="E295" s="39"/>
      <c r="F295" s="39"/>
      <c r="G295" s="4"/>
      <c r="H295" s="39"/>
      <c r="I295" s="4"/>
      <c r="J295" s="4"/>
      <c r="K295" s="4"/>
    </row>
    <row r="296" spans="1:11" ht="12.75">
      <c r="A296" s="4"/>
      <c r="B296" s="4"/>
      <c r="C296" s="4"/>
      <c r="D296" s="4"/>
      <c r="E296" s="39"/>
      <c r="F296" s="39"/>
      <c r="G296" s="4"/>
      <c r="H296" s="39"/>
      <c r="I296" s="4"/>
      <c r="J296" s="4"/>
      <c r="K296" s="4"/>
    </row>
    <row r="297" spans="1:11" ht="12.75">
      <c r="A297" s="4"/>
      <c r="B297" s="4"/>
      <c r="C297" s="4"/>
      <c r="D297" s="4"/>
      <c r="E297" s="39"/>
      <c r="F297" s="39"/>
      <c r="G297" s="4"/>
      <c r="H297" s="39"/>
      <c r="I297" s="4"/>
      <c r="J297" s="4"/>
      <c r="K297" s="4"/>
    </row>
    <row r="298" spans="1:11" ht="12.75">
      <c r="A298" s="4"/>
      <c r="B298" s="4"/>
      <c r="C298" s="4"/>
      <c r="D298" s="4"/>
      <c r="E298" s="39"/>
      <c r="F298" s="39"/>
      <c r="G298" s="4"/>
      <c r="H298" s="39"/>
      <c r="I298" s="4"/>
      <c r="J298" s="4"/>
      <c r="K298" s="4"/>
    </row>
    <row r="299" spans="1:11" ht="12.75">
      <c r="A299" s="4"/>
      <c r="B299" s="4"/>
      <c r="C299" s="4"/>
      <c r="D299" s="4"/>
      <c r="E299" s="39"/>
      <c r="F299" s="39"/>
      <c r="G299" s="4"/>
      <c r="H299" s="39"/>
      <c r="I299" s="4"/>
      <c r="J299" s="4"/>
      <c r="K299" s="4"/>
    </row>
    <row r="300" spans="1:11" ht="12.75">
      <c r="A300" s="4"/>
      <c r="B300" s="4"/>
      <c r="C300" s="4"/>
      <c r="D300" s="4"/>
      <c r="E300" s="39"/>
      <c r="F300" s="39"/>
      <c r="G300" s="4"/>
      <c r="H300" s="39"/>
      <c r="I300" s="4"/>
      <c r="J300" s="4"/>
      <c r="K300" s="4"/>
    </row>
    <row r="301" spans="1:11" ht="12.75">
      <c r="A301" s="4"/>
      <c r="B301" s="4"/>
      <c r="C301" s="4"/>
      <c r="D301" s="4"/>
      <c r="E301" s="39"/>
      <c r="F301" s="39"/>
      <c r="G301" s="4"/>
      <c r="H301" s="39"/>
      <c r="I301" s="4"/>
      <c r="J301" s="4"/>
      <c r="K301" s="4"/>
    </row>
    <row r="302" spans="1:11" ht="12.75">
      <c r="A302" s="4"/>
      <c r="B302" s="4"/>
      <c r="C302" s="4"/>
      <c r="D302" s="4"/>
      <c r="E302" s="39"/>
      <c r="F302" s="39"/>
      <c r="G302" s="4"/>
      <c r="H302" s="39"/>
      <c r="I302" s="4"/>
      <c r="J302" s="4"/>
      <c r="K302" s="4"/>
    </row>
    <row r="303" spans="1:11" ht="12.75">
      <c r="A303" s="4"/>
      <c r="B303" s="4"/>
      <c r="C303" s="4"/>
      <c r="D303" s="4"/>
      <c r="E303" s="39"/>
      <c r="F303" s="39"/>
      <c r="G303" s="4"/>
      <c r="H303" s="39"/>
      <c r="I303" s="4"/>
      <c r="J303" s="4"/>
      <c r="K303" s="4"/>
    </row>
    <row r="304" spans="1:11" ht="12.75">
      <c r="A304" s="4"/>
      <c r="B304" s="4"/>
      <c r="C304" s="4"/>
      <c r="D304" s="4"/>
      <c r="E304" s="39"/>
      <c r="F304" s="39"/>
      <c r="G304" s="4"/>
      <c r="H304" s="39"/>
      <c r="I304" s="4"/>
      <c r="J304" s="4"/>
      <c r="K304" s="4"/>
    </row>
    <row r="305" spans="1:11" ht="12.75">
      <c r="A305" s="4"/>
      <c r="B305" s="4"/>
      <c r="C305" s="4"/>
      <c r="D305" s="4"/>
      <c r="E305" s="39"/>
      <c r="F305" s="39"/>
      <c r="G305" s="4"/>
      <c r="H305" s="39"/>
      <c r="I305" s="4"/>
      <c r="J305" s="4"/>
      <c r="K305" s="4"/>
    </row>
    <row r="306" spans="1:11" ht="12.75">
      <c r="A306" s="4"/>
      <c r="B306" s="4"/>
      <c r="C306" s="4"/>
      <c r="D306" s="4"/>
      <c r="E306" s="39"/>
      <c r="F306" s="39"/>
      <c r="G306" s="4"/>
      <c r="H306" s="39"/>
      <c r="I306" s="4"/>
      <c r="J306" s="4"/>
      <c r="K306" s="4"/>
    </row>
    <row r="307" spans="1:11" ht="12.75">
      <c r="A307" s="4"/>
      <c r="B307" s="4"/>
      <c r="C307" s="4"/>
      <c r="D307" s="4"/>
      <c r="E307" s="39"/>
      <c r="F307" s="39"/>
      <c r="G307" s="4"/>
      <c r="H307" s="39"/>
      <c r="I307" s="4"/>
      <c r="J307" s="4"/>
      <c r="K307" s="4"/>
    </row>
    <row r="308" spans="1:11" ht="12.75">
      <c r="A308" s="4"/>
      <c r="B308" s="4"/>
      <c r="C308" s="4"/>
      <c r="D308" s="4"/>
      <c r="E308" s="39"/>
      <c r="F308" s="39"/>
      <c r="G308" s="4"/>
      <c r="H308" s="39"/>
      <c r="I308" s="4"/>
      <c r="J308" s="4"/>
      <c r="K308" s="4"/>
    </row>
    <row r="309" spans="1:11" ht="12.75">
      <c r="A309" s="4"/>
      <c r="B309" s="4"/>
      <c r="C309" s="4"/>
      <c r="D309" s="4"/>
      <c r="E309" s="39"/>
      <c r="F309" s="39"/>
      <c r="G309" s="4"/>
      <c r="H309" s="39"/>
      <c r="I309" s="4"/>
      <c r="J309" s="4"/>
      <c r="K309" s="4"/>
    </row>
    <row r="310" spans="1:11" ht="12.75">
      <c r="A310" s="4"/>
      <c r="B310" s="4"/>
      <c r="C310" s="4"/>
      <c r="D310" s="4"/>
      <c r="E310" s="39"/>
      <c r="F310" s="39"/>
      <c r="G310" s="4"/>
      <c r="H310" s="39"/>
      <c r="I310" s="4"/>
      <c r="J310" s="4"/>
      <c r="K310" s="4"/>
    </row>
    <row r="311" spans="1:11" ht="12.75">
      <c r="A311" s="4"/>
      <c r="B311" s="4"/>
      <c r="C311" s="4"/>
      <c r="D311" s="4"/>
      <c r="E311" s="39"/>
      <c r="F311" s="39"/>
      <c r="G311" s="4"/>
      <c r="H311" s="39"/>
      <c r="I311" s="4"/>
      <c r="J311" s="4"/>
      <c r="K311" s="4"/>
    </row>
    <row r="312" spans="1:11" ht="12.75">
      <c r="A312" s="4"/>
      <c r="B312" s="4"/>
      <c r="C312" s="4"/>
      <c r="D312" s="4"/>
      <c r="E312" s="39"/>
      <c r="F312" s="39"/>
      <c r="G312" s="4"/>
      <c r="H312" s="39"/>
      <c r="I312" s="4"/>
      <c r="J312" s="4"/>
      <c r="K312" s="4"/>
    </row>
    <row r="313" spans="1:11" ht="12.75">
      <c r="A313" s="4"/>
      <c r="B313" s="4"/>
      <c r="C313" s="4"/>
      <c r="D313" s="4"/>
      <c r="E313" s="39"/>
      <c r="F313" s="39"/>
      <c r="G313" s="4"/>
      <c r="H313" s="39"/>
      <c r="I313" s="4"/>
      <c r="J313" s="4"/>
      <c r="K313" s="4"/>
    </row>
    <row r="314" spans="1:11" ht="12.75">
      <c r="A314" s="4"/>
      <c r="B314" s="4"/>
      <c r="C314" s="4"/>
      <c r="D314" s="4"/>
      <c r="E314" s="39"/>
      <c r="F314" s="39"/>
      <c r="G314" s="4"/>
      <c r="H314" s="39"/>
      <c r="I314" s="4"/>
      <c r="J314" s="4"/>
      <c r="K314" s="4"/>
    </row>
    <row r="315" spans="1:11" ht="12.75">
      <c r="A315" s="4"/>
      <c r="B315" s="4"/>
      <c r="C315" s="4"/>
      <c r="D315" s="4"/>
      <c r="E315" s="39"/>
      <c r="F315" s="39"/>
      <c r="G315" s="4"/>
      <c r="H315" s="39"/>
      <c r="I315" s="4"/>
      <c r="J315" s="4"/>
      <c r="K315" s="4"/>
    </row>
    <row r="316" spans="1:11" ht="12.75">
      <c r="A316" s="4"/>
      <c r="B316" s="4"/>
      <c r="C316" s="4"/>
      <c r="D316" s="4"/>
      <c r="E316" s="39"/>
      <c r="F316" s="39"/>
      <c r="G316" s="4"/>
      <c r="H316" s="39"/>
      <c r="I316" s="4"/>
      <c r="J316" s="4"/>
      <c r="K316" s="4"/>
    </row>
    <row r="317" spans="1:11" ht="12.75">
      <c r="A317" s="4"/>
      <c r="B317" s="4"/>
      <c r="C317" s="4"/>
      <c r="D317" s="4"/>
      <c r="E317" s="39"/>
      <c r="F317" s="39"/>
      <c r="G317" s="4"/>
      <c r="H317" s="39"/>
      <c r="I317" s="4"/>
      <c r="J317" s="4"/>
      <c r="K317" s="4"/>
    </row>
    <row r="318" spans="1:11" ht="12.75">
      <c r="A318" s="4"/>
      <c r="B318" s="4"/>
      <c r="C318" s="4"/>
      <c r="D318" s="4"/>
      <c r="E318" s="39"/>
      <c r="F318" s="39"/>
      <c r="G318" s="4"/>
      <c r="H318" s="39"/>
      <c r="I318" s="4"/>
      <c r="J318" s="4"/>
      <c r="K318" s="4"/>
    </row>
    <row r="319" spans="1:11" ht="12.75">
      <c r="A319" s="4"/>
      <c r="B319" s="4"/>
      <c r="C319" s="4"/>
      <c r="D319" s="4"/>
      <c r="E319" s="39"/>
      <c r="F319" s="39"/>
      <c r="G319" s="4"/>
      <c r="H319" s="39"/>
      <c r="I319" s="4"/>
      <c r="J319" s="4"/>
      <c r="K319" s="4"/>
    </row>
    <row r="320" spans="1:11" ht="12.75">
      <c r="A320" s="4"/>
      <c r="B320" s="4"/>
      <c r="C320" s="4"/>
      <c r="D320" s="4"/>
      <c r="E320" s="39"/>
      <c r="F320" s="39"/>
      <c r="G320" s="4"/>
      <c r="H320" s="39"/>
      <c r="I320" s="4"/>
      <c r="J320" s="4"/>
      <c r="K320" s="4"/>
    </row>
    <row r="321" spans="1:11" ht="12.75">
      <c r="A321" s="4"/>
      <c r="B321" s="4"/>
      <c r="C321" s="4"/>
      <c r="D321" s="4"/>
      <c r="E321" s="39"/>
      <c r="F321" s="39"/>
      <c r="G321" s="4"/>
      <c r="H321" s="39"/>
      <c r="I321" s="4"/>
      <c r="J321" s="4"/>
      <c r="K321" s="4"/>
    </row>
    <row r="322" spans="1:11" ht="12.75">
      <c r="A322" s="4"/>
      <c r="B322" s="4"/>
      <c r="C322" s="4"/>
      <c r="D322" s="4"/>
      <c r="E322" s="39"/>
      <c r="F322" s="39"/>
      <c r="G322" s="4"/>
      <c r="H322" s="39"/>
      <c r="I322" s="4"/>
      <c r="J322" s="4"/>
      <c r="K322" s="4"/>
    </row>
    <row r="323" spans="1:11" ht="12.75">
      <c r="A323" s="4"/>
      <c r="B323" s="4"/>
      <c r="C323" s="4"/>
      <c r="D323" s="4"/>
      <c r="E323" s="39"/>
      <c r="F323" s="39"/>
      <c r="G323" s="4"/>
      <c r="H323" s="39"/>
      <c r="I323" s="4"/>
      <c r="J323" s="4"/>
      <c r="K323" s="4"/>
    </row>
    <row r="324" spans="1:11" ht="12.75">
      <c r="A324" s="4"/>
      <c r="B324" s="4"/>
      <c r="C324" s="4"/>
      <c r="D324" s="4"/>
      <c r="E324" s="39"/>
      <c r="F324" s="39"/>
      <c r="G324" s="4"/>
      <c r="H324" s="39"/>
      <c r="I324" s="4"/>
      <c r="J324" s="4"/>
      <c r="K324" s="4"/>
    </row>
    <row r="325" spans="1:11" ht="12.75">
      <c r="A325" s="4"/>
      <c r="B325" s="4"/>
      <c r="C325" s="4"/>
      <c r="D325" s="4"/>
      <c r="E325" s="39"/>
      <c r="F325" s="39"/>
      <c r="G325" s="4"/>
      <c r="H325" s="39"/>
      <c r="I325" s="4"/>
      <c r="J325" s="4"/>
      <c r="K325" s="4"/>
    </row>
    <row r="326" spans="1:11" ht="12.75">
      <c r="A326" s="4"/>
      <c r="B326" s="4"/>
      <c r="C326" s="4"/>
      <c r="D326" s="4"/>
      <c r="E326" s="39"/>
      <c r="F326" s="39"/>
      <c r="G326" s="4"/>
      <c r="H326" s="39"/>
      <c r="I326" s="4"/>
      <c r="J326" s="4"/>
      <c r="K326" s="4"/>
    </row>
    <row r="327" spans="1:11" ht="12.75">
      <c r="A327" s="4"/>
      <c r="B327" s="4"/>
      <c r="C327" s="4"/>
      <c r="D327" s="4"/>
      <c r="E327" s="39"/>
      <c r="F327" s="39"/>
      <c r="G327" s="4"/>
      <c r="H327" s="39"/>
      <c r="I327" s="4"/>
      <c r="J327" s="4"/>
      <c r="K327" s="4"/>
    </row>
    <row r="328" spans="1:11" ht="12.75">
      <c r="A328" s="4"/>
      <c r="B328" s="4"/>
      <c r="C328" s="4"/>
      <c r="D328" s="4"/>
      <c r="E328" s="39"/>
      <c r="F328" s="39"/>
      <c r="G328" s="4"/>
      <c r="H328" s="39"/>
      <c r="I328" s="4"/>
      <c r="J328" s="4"/>
      <c r="K328" s="4"/>
    </row>
    <row r="329" spans="1:11" ht="12.75">
      <c r="A329" s="4"/>
      <c r="B329" s="4"/>
      <c r="C329" s="4"/>
      <c r="D329" s="4"/>
      <c r="E329" s="39"/>
      <c r="F329" s="39"/>
      <c r="G329" s="4"/>
      <c r="H329" s="39"/>
      <c r="I329" s="4"/>
      <c r="J329" s="4"/>
      <c r="K329" s="4"/>
    </row>
    <row r="330" spans="1:11" ht="12.75">
      <c r="A330" s="4"/>
      <c r="B330" s="4"/>
      <c r="C330" s="4"/>
      <c r="D330" s="4"/>
      <c r="E330" s="39"/>
      <c r="F330" s="39"/>
      <c r="G330" s="4"/>
      <c r="H330" s="39"/>
      <c r="I330" s="4"/>
      <c r="J330" s="4"/>
      <c r="K330" s="4"/>
    </row>
    <row r="331" spans="1:11" ht="12.75">
      <c r="A331" s="4"/>
      <c r="B331" s="4"/>
      <c r="C331" s="4"/>
      <c r="D331" s="4"/>
      <c r="E331" s="39"/>
      <c r="F331" s="39"/>
      <c r="G331" s="4"/>
      <c r="H331" s="39"/>
      <c r="I331" s="4"/>
      <c r="J331" s="4"/>
      <c r="K331" s="4"/>
    </row>
    <row r="332" spans="1:11" ht="12.75">
      <c r="A332" s="4"/>
      <c r="B332" s="4"/>
      <c r="C332" s="4"/>
      <c r="D332" s="4"/>
      <c r="E332" s="39"/>
      <c r="F332" s="39"/>
      <c r="G332" s="4"/>
      <c r="H332" s="39"/>
      <c r="I332" s="4"/>
      <c r="J332" s="4"/>
      <c r="K332" s="4"/>
    </row>
    <row r="333" spans="1:11" ht="12.75">
      <c r="A333" s="4"/>
      <c r="B333" s="4"/>
      <c r="C333" s="4"/>
      <c r="D333" s="4"/>
      <c r="E333" s="39"/>
      <c r="F333" s="39"/>
      <c r="G333" s="4"/>
      <c r="H333" s="39"/>
      <c r="I333" s="4"/>
      <c r="J333" s="4"/>
      <c r="K333" s="4"/>
    </row>
    <row r="334" spans="1:11" ht="12.75">
      <c r="A334" s="4"/>
      <c r="B334" s="4"/>
      <c r="C334" s="4"/>
      <c r="D334" s="4"/>
      <c r="E334" s="39"/>
      <c r="F334" s="39"/>
      <c r="G334" s="4"/>
      <c r="H334" s="39"/>
      <c r="I334" s="4"/>
      <c r="J334" s="4"/>
      <c r="K334" s="4"/>
    </row>
    <row r="335" spans="1:11" ht="12.75">
      <c r="A335" s="4"/>
      <c r="B335" s="4"/>
      <c r="C335" s="4"/>
      <c r="D335" s="4"/>
      <c r="E335" s="39"/>
      <c r="F335" s="39"/>
      <c r="G335" s="4"/>
      <c r="H335" s="39"/>
      <c r="I335" s="4"/>
      <c r="J335" s="4"/>
      <c r="K335" s="4"/>
    </row>
    <row r="336" spans="1:11" ht="12.75">
      <c r="A336" s="4"/>
      <c r="B336" s="4"/>
      <c r="C336" s="4"/>
      <c r="D336" s="4"/>
      <c r="E336" s="39"/>
      <c r="F336" s="39"/>
      <c r="G336" s="4"/>
      <c r="H336" s="39"/>
      <c r="I336" s="4"/>
      <c r="J336" s="4"/>
      <c r="K336" s="4"/>
    </row>
    <row r="337" spans="1:11" ht="12.75">
      <c r="A337" s="4"/>
      <c r="B337" s="4"/>
      <c r="C337" s="4"/>
      <c r="D337" s="4"/>
      <c r="E337" s="39"/>
      <c r="F337" s="39"/>
      <c r="G337" s="4"/>
      <c r="H337" s="39"/>
      <c r="I337" s="4"/>
      <c r="J337" s="4"/>
      <c r="K337" s="4"/>
    </row>
    <row r="338" spans="1:11" ht="12.75">
      <c r="A338" s="4"/>
      <c r="B338" s="4"/>
      <c r="C338" s="4"/>
      <c r="D338" s="4"/>
      <c r="E338" s="39"/>
      <c r="F338" s="39"/>
      <c r="G338" s="4"/>
      <c r="H338" s="39"/>
      <c r="I338" s="4"/>
      <c r="J338" s="4"/>
      <c r="K338" s="4"/>
    </row>
    <row r="339" spans="1:11" ht="12.75">
      <c r="A339" s="4"/>
      <c r="B339" s="4"/>
      <c r="C339" s="4"/>
      <c r="D339" s="4"/>
      <c r="E339" s="39"/>
      <c r="F339" s="39"/>
      <c r="G339" s="4"/>
      <c r="H339" s="39"/>
      <c r="I339" s="4"/>
      <c r="J339" s="4"/>
      <c r="K339" s="4"/>
    </row>
    <row r="340" spans="1:11" ht="12.75">
      <c r="A340" s="4"/>
      <c r="B340" s="4"/>
      <c r="C340" s="4"/>
      <c r="D340" s="4"/>
      <c r="E340" s="39"/>
      <c r="F340" s="39"/>
      <c r="G340" s="4"/>
      <c r="H340" s="39"/>
      <c r="I340" s="4"/>
      <c r="J340" s="4"/>
      <c r="K340" s="4"/>
    </row>
    <row r="341" spans="1:11" ht="12.75">
      <c r="A341" s="4"/>
      <c r="B341" s="4"/>
      <c r="C341" s="4"/>
      <c r="D341" s="4"/>
      <c r="E341" s="39"/>
      <c r="F341" s="39"/>
      <c r="G341" s="4"/>
      <c r="H341" s="39"/>
      <c r="I341" s="4"/>
      <c r="J341" s="4"/>
      <c r="K341" s="4"/>
    </row>
    <row r="342" spans="1:11" ht="12.75">
      <c r="A342" s="4"/>
      <c r="B342" s="4"/>
      <c r="C342" s="4"/>
      <c r="D342" s="4"/>
      <c r="E342" s="39"/>
      <c r="F342" s="39"/>
      <c r="G342" s="4"/>
      <c r="H342" s="39"/>
      <c r="I342" s="4"/>
      <c r="J342" s="4"/>
      <c r="K342" s="4"/>
    </row>
    <row r="343" spans="1:11" ht="12.75">
      <c r="A343" s="4"/>
      <c r="B343" s="4"/>
      <c r="C343" s="4"/>
      <c r="D343" s="4"/>
      <c r="E343" s="39"/>
      <c r="F343" s="39"/>
      <c r="G343" s="4"/>
      <c r="H343" s="39"/>
      <c r="I343" s="4"/>
      <c r="J343" s="4"/>
      <c r="K343" s="4"/>
    </row>
    <row r="344" spans="1:11" ht="12.75">
      <c r="A344" s="4"/>
      <c r="B344" s="4"/>
      <c r="C344" s="4"/>
      <c r="D344" s="4"/>
      <c r="E344" s="39"/>
      <c r="F344" s="39"/>
      <c r="G344" s="4"/>
      <c r="H344" s="39"/>
      <c r="I344" s="4"/>
      <c r="J344" s="4"/>
      <c r="K344" s="4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  <row r="437" spans="5:6" ht="12.75">
      <c r="E437" s="2"/>
      <c r="F437" s="2"/>
    </row>
    <row r="438" spans="5:6" ht="12.75">
      <c r="E438" s="2"/>
      <c r="F438" s="2"/>
    </row>
    <row r="439" spans="5:6" ht="12.75">
      <c r="E439" s="2"/>
      <c r="F439" s="2"/>
    </row>
    <row r="440" spans="5:6" ht="12.75">
      <c r="E440" s="2"/>
      <c r="F440" s="2"/>
    </row>
    <row r="441" spans="5:6" ht="12.75">
      <c r="E441" s="2"/>
      <c r="F441" s="2"/>
    </row>
    <row r="442" spans="5:6" ht="12.75">
      <c r="E442" s="2"/>
      <c r="F442" s="2"/>
    </row>
    <row r="443" spans="5:6" ht="12.75">
      <c r="E443" s="2"/>
      <c r="F443" s="2"/>
    </row>
    <row r="444" spans="5:6" ht="12.75">
      <c r="E444" s="2"/>
      <c r="F444" s="2"/>
    </row>
    <row r="445" spans="5:6" ht="12.75">
      <c r="E445" s="2"/>
      <c r="F445" s="2"/>
    </row>
    <row r="446" spans="5:6" ht="12.75">
      <c r="E446" s="2"/>
      <c r="F446" s="2"/>
    </row>
    <row r="447" spans="5:6" ht="12.75">
      <c r="E447" s="2"/>
      <c r="F447" s="2"/>
    </row>
    <row r="448" spans="5:6" ht="12.75">
      <c r="E448" s="2"/>
      <c r="F448" s="2"/>
    </row>
    <row r="449" spans="5:6" ht="12.75">
      <c r="E449" s="2"/>
      <c r="F449" s="2"/>
    </row>
    <row r="450" spans="5:6" ht="12.75">
      <c r="E450" s="2"/>
      <c r="F450" s="2"/>
    </row>
    <row r="451" spans="5:6" ht="12.75">
      <c r="E451" s="2"/>
      <c r="F451" s="2"/>
    </row>
    <row r="452" spans="5:6" ht="12.75">
      <c r="E452" s="2"/>
      <c r="F452" s="2"/>
    </row>
    <row r="453" spans="5:6" ht="12.75">
      <c r="E453" s="2"/>
      <c r="F453" s="2"/>
    </row>
    <row r="454" spans="5:6" ht="12.75">
      <c r="E454" s="2"/>
      <c r="F454" s="2"/>
    </row>
    <row r="455" spans="5:6" ht="12.75">
      <c r="E455" s="2"/>
      <c r="F455" s="2"/>
    </row>
    <row r="456" spans="5:6" ht="12.75">
      <c r="E456" s="2"/>
      <c r="F456" s="2"/>
    </row>
    <row r="457" spans="5:6" ht="12.75">
      <c r="E457" s="2"/>
      <c r="F457" s="2"/>
    </row>
    <row r="458" spans="5:6" ht="12.75">
      <c r="E458" s="2"/>
      <c r="F458" s="2"/>
    </row>
    <row r="459" spans="5:6" ht="12.75">
      <c r="E459" s="2"/>
      <c r="F459" s="2"/>
    </row>
    <row r="460" spans="5:6" ht="12.75">
      <c r="E460" s="2"/>
      <c r="F460" s="2"/>
    </row>
    <row r="461" spans="5:6" ht="12.75">
      <c r="E461" s="2"/>
      <c r="F461" s="2"/>
    </row>
    <row r="462" spans="5:6" ht="12.75">
      <c r="E462" s="2"/>
      <c r="F462" s="2"/>
    </row>
    <row r="463" spans="5:6" ht="12.75">
      <c r="E463" s="2"/>
      <c r="F463" s="2"/>
    </row>
    <row r="464" spans="5:6" ht="12.75">
      <c r="E464" s="2"/>
      <c r="F464" s="2"/>
    </row>
    <row r="465" spans="5:6" ht="12.75">
      <c r="E465" s="2"/>
      <c r="F465" s="2"/>
    </row>
    <row r="466" spans="5:6" ht="12.75">
      <c r="E466" s="2"/>
      <c r="F466" s="2"/>
    </row>
    <row r="467" spans="5:6" ht="12.75">
      <c r="E467" s="2"/>
      <c r="F467" s="2"/>
    </row>
    <row r="468" spans="5:6" ht="12.75">
      <c r="E468" s="2"/>
      <c r="F468" s="2"/>
    </row>
    <row r="469" spans="5:6" ht="12.75">
      <c r="E469" s="2"/>
      <c r="F469" s="2"/>
    </row>
    <row r="470" spans="5:6" ht="12.75">
      <c r="E470" s="2"/>
      <c r="F470" s="2"/>
    </row>
    <row r="471" spans="5:6" ht="12.75">
      <c r="E471" s="2"/>
      <c r="F471" s="2"/>
    </row>
    <row r="472" spans="5:6" ht="12.75">
      <c r="E472" s="2"/>
      <c r="F472" s="2"/>
    </row>
    <row r="473" spans="5:6" ht="12.75">
      <c r="E473" s="2"/>
      <c r="F473" s="2"/>
    </row>
    <row r="474" spans="5:6" ht="12.75">
      <c r="E474" s="2"/>
      <c r="F474" s="2"/>
    </row>
    <row r="475" spans="5:6" ht="12.75">
      <c r="E475" s="2"/>
      <c r="F475" s="2"/>
    </row>
    <row r="476" spans="5:6" ht="12.75">
      <c r="E476" s="2"/>
      <c r="F476" s="2"/>
    </row>
    <row r="477" spans="5:6" ht="12.75">
      <c r="E477" s="2"/>
      <c r="F477" s="2"/>
    </row>
    <row r="478" spans="5:6" ht="12.75">
      <c r="E478" s="2"/>
      <c r="F478" s="2"/>
    </row>
    <row r="479" spans="5:6" ht="12.75">
      <c r="E479" s="2"/>
      <c r="F479" s="2"/>
    </row>
    <row r="480" spans="5:6" ht="12.75">
      <c r="E480" s="2"/>
      <c r="F480" s="2"/>
    </row>
    <row r="481" spans="5:6" ht="12.75">
      <c r="E481" s="2"/>
      <c r="F481" s="2"/>
    </row>
    <row r="482" spans="5:6" ht="12.75">
      <c r="E482" s="2"/>
      <c r="F482" s="2"/>
    </row>
    <row r="483" spans="5:6" ht="12.75">
      <c r="E483" s="2"/>
      <c r="F483" s="2"/>
    </row>
    <row r="484" spans="5:6" ht="12.75">
      <c r="E484" s="2"/>
      <c r="F484" s="2"/>
    </row>
    <row r="485" spans="5:6" ht="12.75">
      <c r="E485" s="2"/>
      <c r="F485" s="2"/>
    </row>
    <row r="486" spans="5:6" ht="12.75">
      <c r="E486" s="2"/>
      <c r="F486" s="2"/>
    </row>
    <row r="487" spans="5:6" ht="12.75">
      <c r="E487" s="2"/>
      <c r="F487" s="2"/>
    </row>
    <row r="488" spans="5:6" ht="12.75">
      <c r="E488" s="2"/>
      <c r="F488" s="2"/>
    </row>
    <row r="489" spans="5:6" ht="12.75">
      <c r="E489" s="2"/>
      <c r="F489" s="2"/>
    </row>
    <row r="490" spans="5:6" ht="12.75">
      <c r="E490" s="2"/>
      <c r="F490" s="2"/>
    </row>
    <row r="491" spans="5:6" ht="12.75">
      <c r="E491" s="2"/>
      <c r="F491" s="2"/>
    </row>
    <row r="492" spans="5:6" ht="12.75">
      <c r="E492" s="2"/>
      <c r="F492" s="2"/>
    </row>
    <row r="493" spans="5:6" ht="12.75">
      <c r="E493" s="2"/>
      <c r="F493" s="2"/>
    </row>
    <row r="494" spans="5:6" ht="12.75">
      <c r="E494" s="2"/>
      <c r="F494" s="2"/>
    </row>
    <row r="495" spans="5:6" ht="12.75">
      <c r="E495" s="2"/>
      <c r="F495" s="2"/>
    </row>
    <row r="496" spans="5:6" ht="12.75">
      <c r="E496" s="2"/>
      <c r="F496" s="2"/>
    </row>
    <row r="497" spans="5:6" ht="12.75">
      <c r="E497" s="2"/>
      <c r="F497" s="2"/>
    </row>
    <row r="498" spans="5:6" ht="12.75">
      <c r="E498" s="2"/>
      <c r="F498" s="2"/>
    </row>
    <row r="499" spans="5:6" ht="12.75">
      <c r="E499" s="2"/>
      <c r="F499" s="2"/>
    </row>
    <row r="500" spans="5:6" ht="12.75">
      <c r="E500" s="2"/>
      <c r="F500" s="2"/>
    </row>
    <row r="501" spans="5:6" ht="12.75">
      <c r="E501" s="2"/>
      <c r="F501" s="2"/>
    </row>
    <row r="502" spans="5:6" ht="12.75">
      <c r="E502" s="2"/>
      <c r="F502" s="2"/>
    </row>
    <row r="503" spans="5:6" ht="12.75">
      <c r="E503" s="2"/>
      <c r="F503" s="2"/>
    </row>
    <row r="504" spans="5:6" ht="12.75">
      <c r="E504" s="2"/>
      <c r="F504" s="2"/>
    </row>
    <row r="505" spans="5:6" ht="12.75">
      <c r="E505" s="2"/>
      <c r="F505" s="2"/>
    </row>
    <row r="506" spans="5:6" ht="12.75">
      <c r="E506" s="2"/>
      <c r="F506" s="2"/>
    </row>
    <row r="507" spans="5:6" ht="12.75">
      <c r="E507" s="2"/>
      <c r="F507" s="2"/>
    </row>
    <row r="508" spans="5:6" ht="12.75">
      <c r="E508" s="2"/>
      <c r="F508" s="2"/>
    </row>
    <row r="509" spans="5:6" ht="12.75">
      <c r="E509" s="2"/>
      <c r="F509" s="2"/>
    </row>
    <row r="510" spans="5:6" ht="12.75">
      <c r="E510" s="2"/>
      <c r="F510" s="2"/>
    </row>
    <row r="511" spans="5:6" ht="12.75">
      <c r="E511" s="2"/>
      <c r="F511" s="2"/>
    </row>
    <row r="512" spans="5:6" ht="12.75">
      <c r="E512" s="2"/>
      <c r="F512" s="2"/>
    </row>
    <row r="513" spans="5:6" ht="12.75">
      <c r="E513" s="2"/>
      <c r="F513" s="2"/>
    </row>
    <row r="514" spans="5:6" ht="12.75">
      <c r="E514" s="2"/>
      <c r="F514" s="2"/>
    </row>
    <row r="515" spans="5:6" ht="12.75">
      <c r="E515" s="2"/>
      <c r="F515" s="2"/>
    </row>
    <row r="516" spans="5:6" ht="12.75">
      <c r="E516" s="2"/>
      <c r="F516" s="2"/>
    </row>
    <row r="517" spans="5:6" ht="12.75">
      <c r="E517" s="2"/>
      <c r="F517" s="2"/>
    </row>
    <row r="518" spans="5:6" ht="12.75">
      <c r="E518" s="2"/>
      <c r="F518" s="2"/>
    </row>
    <row r="519" spans="5:6" ht="12.75">
      <c r="E519" s="2"/>
      <c r="F519" s="2"/>
    </row>
    <row r="520" spans="5:6" ht="12.75">
      <c r="E520" s="2"/>
      <c r="F520" s="2"/>
    </row>
    <row r="521" spans="5:6" ht="12.75">
      <c r="E521" s="2"/>
      <c r="F521" s="2"/>
    </row>
    <row r="522" spans="5:6" ht="12.75">
      <c r="E522" s="2"/>
      <c r="F522" s="2"/>
    </row>
    <row r="523" spans="5:6" ht="12.75">
      <c r="E523" s="2"/>
      <c r="F523" s="2"/>
    </row>
    <row r="524" spans="5:6" ht="12.75">
      <c r="E524" s="2"/>
      <c r="F524" s="2"/>
    </row>
    <row r="525" spans="5:6" ht="12.75">
      <c r="E525" s="2"/>
      <c r="F525" s="2"/>
    </row>
    <row r="526" spans="5:6" ht="12.75">
      <c r="E526" s="2"/>
      <c r="F526" s="2"/>
    </row>
    <row r="527" spans="5:6" ht="12.75">
      <c r="E527" s="2"/>
      <c r="F527" s="2"/>
    </row>
    <row r="528" spans="5:6" ht="12.75">
      <c r="E528" s="2"/>
      <c r="F528" s="2"/>
    </row>
    <row r="529" spans="5:6" ht="12.75">
      <c r="E529" s="2"/>
      <c r="F529" s="2"/>
    </row>
    <row r="530" spans="5:6" ht="12.75">
      <c r="E530" s="2"/>
      <c r="F530" s="2"/>
    </row>
    <row r="531" spans="5:6" ht="12.75">
      <c r="E531" s="2"/>
      <c r="F531" s="2"/>
    </row>
    <row r="532" spans="5:6" ht="12.75">
      <c r="E532" s="2"/>
      <c r="F532" s="2"/>
    </row>
    <row r="533" spans="5:6" ht="12.75">
      <c r="E533" s="2"/>
      <c r="F533" s="2"/>
    </row>
    <row r="534" spans="5:6" ht="12.75">
      <c r="E534" s="2"/>
      <c r="F534" s="2"/>
    </row>
    <row r="535" spans="5:6" ht="12.75">
      <c r="E535" s="2"/>
      <c r="F535" s="2"/>
    </row>
    <row r="536" spans="5:6" ht="12.75">
      <c r="E536" s="2"/>
      <c r="F536" s="2"/>
    </row>
    <row r="537" spans="5:6" ht="12.75">
      <c r="E537" s="2"/>
      <c r="F537" s="2"/>
    </row>
    <row r="538" spans="5:6" ht="12.75">
      <c r="E538" s="2"/>
      <c r="F538" s="2"/>
    </row>
    <row r="539" spans="5:6" ht="12.75">
      <c r="E539" s="2"/>
      <c r="F539" s="2"/>
    </row>
    <row r="540" spans="5:6" ht="12.75">
      <c r="E540" s="2"/>
      <c r="F540" s="2"/>
    </row>
    <row r="541" spans="5:6" ht="12.75">
      <c r="E541" s="2"/>
      <c r="F541" s="2"/>
    </row>
    <row r="542" spans="5:6" ht="12.75">
      <c r="E542" s="2"/>
      <c r="F542" s="2"/>
    </row>
    <row r="543" spans="5:6" ht="12.75">
      <c r="E543" s="2"/>
      <c r="F543" s="2"/>
    </row>
    <row r="544" spans="5:6" ht="12.75">
      <c r="E544" s="2"/>
      <c r="F544" s="2"/>
    </row>
    <row r="545" spans="5:6" ht="12.75">
      <c r="E545" s="2"/>
      <c r="F545" s="2"/>
    </row>
    <row r="546" spans="5:6" ht="12.75">
      <c r="E546" s="2"/>
      <c r="F546" s="2"/>
    </row>
    <row r="547" spans="5:6" ht="12.75">
      <c r="E547" s="2"/>
      <c r="F547" s="2"/>
    </row>
    <row r="548" spans="5:6" ht="12.75">
      <c r="E548" s="2"/>
      <c r="F548" s="2"/>
    </row>
    <row r="549" spans="5:6" ht="12.75">
      <c r="E549" s="2"/>
      <c r="F549" s="2"/>
    </row>
    <row r="550" spans="5:6" ht="12.75">
      <c r="E550" s="2"/>
      <c r="F550" s="2"/>
    </row>
    <row r="551" spans="5:6" ht="12.75">
      <c r="E551" s="2"/>
      <c r="F551" s="2"/>
    </row>
    <row r="552" spans="5:6" ht="12.75">
      <c r="E552" s="2"/>
      <c r="F552" s="2"/>
    </row>
    <row r="553" spans="5:6" ht="12.75">
      <c r="E553" s="2"/>
      <c r="F553" s="2"/>
    </row>
    <row r="554" spans="5:6" ht="12.75">
      <c r="E554" s="2"/>
      <c r="F554" s="2"/>
    </row>
    <row r="555" spans="5:6" ht="12.75">
      <c r="E555" s="2"/>
      <c r="F555" s="2"/>
    </row>
    <row r="556" spans="5:6" ht="12.75">
      <c r="E556" s="2"/>
      <c r="F556" s="2"/>
    </row>
    <row r="557" spans="5:6" ht="12.75">
      <c r="E557" s="2"/>
      <c r="F557" s="2"/>
    </row>
    <row r="558" spans="5:6" ht="12.75">
      <c r="E558" s="2"/>
      <c r="F558" s="2"/>
    </row>
    <row r="559" spans="5:6" ht="12.75">
      <c r="E559" s="2"/>
      <c r="F559" s="2"/>
    </row>
    <row r="560" spans="5:6" ht="12.75">
      <c r="E560" s="2"/>
      <c r="F560" s="2"/>
    </row>
    <row r="561" spans="5:6" ht="12.75">
      <c r="E561" s="2"/>
      <c r="F561" s="2"/>
    </row>
    <row r="562" spans="5:6" ht="12.75">
      <c r="E562" s="2"/>
      <c r="F562" s="2"/>
    </row>
    <row r="563" spans="5:6" ht="12.75">
      <c r="E563" s="2"/>
      <c r="F563" s="2"/>
    </row>
    <row r="564" spans="5:6" ht="12.75">
      <c r="E564" s="2"/>
      <c r="F564" s="2"/>
    </row>
    <row r="565" spans="5:6" ht="12.75">
      <c r="E565" s="2"/>
      <c r="F565" s="2"/>
    </row>
    <row r="566" spans="5:6" ht="12.75">
      <c r="E566" s="2"/>
      <c r="F566" s="2"/>
    </row>
    <row r="567" spans="5:6" ht="12.75">
      <c r="E567" s="2"/>
      <c r="F567" s="2"/>
    </row>
    <row r="568" spans="5:6" ht="12.75">
      <c r="E568" s="2"/>
      <c r="F568" s="2"/>
    </row>
    <row r="569" spans="5:6" ht="12.75">
      <c r="E569" s="2"/>
      <c r="F569" s="2"/>
    </row>
    <row r="570" spans="5:6" ht="12.75">
      <c r="E570" s="2"/>
      <c r="F570" s="2"/>
    </row>
    <row r="571" spans="5:6" ht="12.75">
      <c r="E571" s="2"/>
      <c r="F571" s="2"/>
    </row>
    <row r="572" spans="5:6" ht="12.75">
      <c r="E572" s="2"/>
      <c r="F572" s="2"/>
    </row>
    <row r="573" spans="5:6" ht="12.75">
      <c r="E573" s="2"/>
      <c r="F573" s="2"/>
    </row>
    <row r="574" spans="5:6" ht="12.75">
      <c r="E574" s="2"/>
      <c r="F574" s="2"/>
    </row>
    <row r="575" spans="5:6" ht="12.75">
      <c r="E575" s="2"/>
      <c r="F575" s="2"/>
    </row>
    <row r="576" spans="5:6" ht="12.75">
      <c r="E576" s="2"/>
      <c r="F576" s="2"/>
    </row>
    <row r="577" spans="5:6" ht="12.75">
      <c r="E577" s="2"/>
      <c r="F577" s="2"/>
    </row>
    <row r="578" spans="5:6" ht="12.75">
      <c r="E578" s="2"/>
      <c r="F578" s="2"/>
    </row>
    <row r="579" spans="5:6" ht="12.75">
      <c r="E579" s="2"/>
      <c r="F579" s="2"/>
    </row>
    <row r="580" spans="5:6" ht="12.75">
      <c r="E580" s="2"/>
      <c r="F580" s="2"/>
    </row>
    <row r="581" spans="5:6" ht="12.75">
      <c r="E581" s="2"/>
      <c r="F581" s="2"/>
    </row>
    <row r="582" spans="5:6" ht="12.75">
      <c r="E582" s="2"/>
      <c r="F582" s="2"/>
    </row>
    <row r="583" spans="5:6" ht="12.75">
      <c r="E583" s="2"/>
      <c r="F583" s="2"/>
    </row>
    <row r="584" spans="5:6" ht="12.75">
      <c r="E584" s="2"/>
      <c r="F584" s="2"/>
    </row>
    <row r="585" spans="5:6" ht="12.75">
      <c r="E585" s="2"/>
      <c r="F585" s="2"/>
    </row>
    <row r="586" spans="5:6" ht="12.75">
      <c r="E586" s="2"/>
      <c r="F586" s="2"/>
    </row>
    <row r="587" spans="5:6" ht="12.75">
      <c r="E587" s="2"/>
      <c r="F587" s="2"/>
    </row>
    <row r="588" spans="5:6" ht="12.75">
      <c r="E588" s="2"/>
      <c r="F588" s="2"/>
    </row>
    <row r="589" spans="5:6" ht="12.75">
      <c r="E589" s="2"/>
      <c r="F589" s="2"/>
    </row>
    <row r="590" spans="5:6" ht="12.75">
      <c r="E590" s="2"/>
      <c r="F590" s="2"/>
    </row>
    <row r="591" spans="5:6" ht="12.75">
      <c r="E591" s="2"/>
      <c r="F591" s="2"/>
    </row>
    <row r="592" spans="5:6" ht="12.75">
      <c r="E592" s="2"/>
      <c r="F592" s="2"/>
    </row>
    <row r="593" spans="5:6" ht="12.75">
      <c r="E593" s="2"/>
      <c r="F593" s="2"/>
    </row>
    <row r="594" spans="5:6" ht="12.75">
      <c r="E594" s="2"/>
      <c r="F594" s="2"/>
    </row>
    <row r="595" spans="5:6" ht="12.75">
      <c r="E595" s="2"/>
      <c r="F595" s="2"/>
    </row>
    <row r="596" spans="5:6" ht="12.75">
      <c r="E596" s="2"/>
      <c r="F596" s="2"/>
    </row>
    <row r="597" spans="5:6" ht="12.75">
      <c r="E597" s="2"/>
      <c r="F597" s="2"/>
    </row>
    <row r="598" spans="5:6" ht="12.75">
      <c r="E598" s="2"/>
      <c r="F598" s="2"/>
    </row>
    <row r="599" spans="5:6" ht="12.75">
      <c r="E599" s="2"/>
      <c r="F599" s="2"/>
    </row>
    <row r="600" spans="5:6" ht="12.75">
      <c r="E600" s="2"/>
      <c r="F600" s="2"/>
    </row>
    <row r="601" spans="5:6" ht="12.75">
      <c r="E601" s="2"/>
      <c r="F601" s="2"/>
    </row>
    <row r="602" spans="5:6" ht="12.75">
      <c r="E602" s="2"/>
      <c r="F602" s="2"/>
    </row>
    <row r="603" spans="5:6" ht="12.75">
      <c r="E603" s="2"/>
      <c r="F603" s="2"/>
    </row>
    <row r="604" spans="5:6" ht="12.75">
      <c r="E604" s="2"/>
      <c r="F604" s="2"/>
    </row>
    <row r="605" spans="5:6" ht="12.75">
      <c r="E605" s="2"/>
      <c r="F605" s="2"/>
    </row>
    <row r="606" spans="5:6" ht="12.75">
      <c r="E606" s="2"/>
      <c r="F606" s="2"/>
    </row>
    <row r="607" spans="5:6" ht="12.75">
      <c r="E607" s="2"/>
      <c r="F607" s="2"/>
    </row>
    <row r="608" spans="5:6" ht="12.75">
      <c r="E608" s="2"/>
      <c r="F608" s="2"/>
    </row>
    <row r="609" spans="5:6" ht="12.75">
      <c r="E609" s="2"/>
      <c r="F609" s="2"/>
    </row>
    <row r="610" spans="5:6" ht="12.75">
      <c r="E610" s="2"/>
      <c r="F610" s="2"/>
    </row>
    <row r="611" spans="5:6" ht="12.75">
      <c r="E611" s="2"/>
      <c r="F611" s="2"/>
    </row>
    <row r="612" spans="5:6" ht="12.75">
      <c r="E612" s="2"/>
      <c r="F612" s="2"/>
    </row>
    <row r="613" spans="5:6" ht="12.75">
      <c r="E613" s="2"/>
      <c r="F613" s="2"/>
    </row>
    <row r="614" spans="5:6" ht="12.75">
      <c r="E614" s="2"/>
      <c r="F614" s="2"/>
    </row>
    <row r="615" spans="5:6" ht="12.75">
      <c r="E615" s="2"/>
      <c r="F615" s="2"/>
    </row>
    <row r="616" spans="5:6" ht="12.75">
      <c r="E616" s="2"/>
      <c r="F616" s="2"/>
    </row>
    <row r="617" spans="5:6" ht="12.75">
      <c r="E617" s="2"/>
      <c r="F617" s="2"/>
    </row>
    <row r="618" spans="5:6" ht="12.75">
      <c r="E618" s="2"/>
      <c r="F618" s="2"/>
    </row>
    <row r="619" spans="5:6" ht="12.75">
      <c r="E619" s="2"/>
      <c r="F619" s="2"/>
    </row>
    <row r="620" spans="5:6" ht="12.75">
      <c r="E620" s="2"/>
      <c r="F620" s="2"/>
    </row>
    <row r="621" spans="5:6" ht="12.75">
      <c r="E621" s="2"/>
      <c r="F621" s="2"/>
    </row>
    <row r="622" spans="5:6" ht="12.75">
      <c r="E622" s="2"/>
      <c r="F622" s="2"/>
    </row>
    <row r="623" spans="5:6" ht="12.75">
      <c r="E623" s="2"/>
      <c r="F623" s="2"/>
    </row>
    <row r="624" spans="5:6" ht="12.75">
      <c r="E624" s="2"/>
      <c r="F624" s="2"/>
    </row>
    <row r="625" spans="5:6" ht="12.75">
      <c r="E625" s="2"/>
      <c r="F625" s="2"/>
    </row>
    <row r="626" spans="5:6" ht="12.75">
      <c r="E626" s="2"/>
      <c r="F626" s="2"/>
    </row>
    <row r="627" spans="5:6" ht="12.75">
      <c r="E627" s="2"/>
      <c r="F627" s="2"/>
    </row>
    <row r="628" spans="5:6" ht="12.75">
      <c r="E628" s="2"/>
      <c r="F628" s="2"/>
    </row>
    <row r="629" spans="5:6" ht="12.75">
      <c r="E629" s="2"/>
      <c r="F629" s="2"/>
    </row>
    <row r="630" spans="5:6" ht="12.75">
      <c r="E630" s="2"/>
      <c r="F630" s="2"/>
    </row>
    <row r="631" spans="5:6" ht="12.75">
      <c r="E631" s="2"/>
      <c r="F631" s="2"/>
    </row>
    <row r="632" spans="5:6" ht="12.75">
      <c r="E632" s="2"/>
      <c r="F632" s="2"/>
    </row>
    <row r="633" spans="5:6" ht="12.75">
      <c r="E633" s="2"/>
      <c r="F633" s="2"/>
    </row>
    <row r="634" spans="5:6" ht="12.75">
      <c r="E634" s="2"/>
      <c r="F634" s="2"/>
    </row>
    <row r="635" spans="5:6" ht="12.75">
      <c r="E635" s="2"/>
      <c r="F635" s="2"/>
    </row>
    <row r="636" spans="5:6" ht="12.75">
      <c r="E636" s="2"/>
      <c r="F636" s="2"/>
    </row>
    <row r="637" spans="5:6" ht="12.75">
      <c r="E637" s="2"/>
      <c r="F637" s="2"/>
    </row>
    <row r="638" spans="5:6" ht="12.75">
      <c r="E638" s="2"/>
      <c r="F638" s="2"/>
    </row>
    <row r="639" spans="5:6" ht="12.75">
      <c r="E639" s="2"/>
      <c r="F639" s="2"/>
    </row>
    <row r="640" spans="5:6" ht="12.75">
      <c r="E640" s="2"/>
      <c r="F640" s="2"/>
    </row>
    <row r="641" spans="5:6" ht="12.75">
      <c r="E641" s="2"/>
      <c r="F641" s="2"/>
    </row>
    <row r="642" spans="5:6" ht="12.75">
      <c r="E642" s="2"/>
      <c r="F642" s="2"/>
    </row>
    <row r="643" spans="5:6" ht="12.75">
      <c r="E643" s="2"/>
      <c r="F643" s="2"/>
    </row>
    <row r="644" spans="5:6" ht="12.75">
      <c r="E644" s="2"/>
      <c r="F644" s="2"/>
    </row>
    <row r="645" spans="5:6" ht="12.75">
      <c r="E645" s="2"/>
      <c r="F645" s="2"/>
    </row>
    <row r="646" spans="5:6" ht="12.75">
      <c r="E646" s="2"/>
      <c r="F646" s="2"/>
    </row>
    <row r="647" spans="5:6" ht="12.75">
      <c r="E647" s="2"/>
      <c r="F647" s="2"/>
    </row>
    <row r="648" spans="5:6" ht="12.75">
      <c r="E648" s="2"/>
      <c r="F648" s="2"/>
    </row>
    <row r="649" spans="5:6" ht="12.75">
      <c r="E649" s="2"/>
      <c r="F649" s="2"/>
    </row>
    <row r="650" spans="5:6" ht="12.75">
      <c r="E650" s="2"/>
      <c r="F650" s="2"/>
    </row>
    <row r="651" spans="5:6" ht="12.75">
      <c r="E651" s="2"/>
      <c r="F651" s="2"/>
    </row>
    <row r="652" spans="5:6" ht="12.75">
      <c r="E652" s="2"/>
      <c r="F652" s="2"/>
    </row>
    <row r="653" spans="5:6" ht="12.75">
      <c r="E653" s="2"/>
      <c r="F653" s="2"/>
    </row>
    <row r="654" spans="5:6" ht="12.75">
      <c r="E654" s="2"/>
      <c r="F654" s="2"/>
    </row>
    <row r="655" spans="5:6" ht="12.75">
      <c r="E655" s="2"/>
      <c r="F655" s="2"/>
    </row>
    <row r="656" spans="5:6" ht="12.75">
      <c r="E656" s="2"/>
      <c r="F656" s="2"/>
    </row>
    <row r="657" spans="5:6" ht="12.75">
      <c r="E657" s="2"/>
      <c r="F657" s="2"/>
    </row>
    <row r="658" spans="5:6" ht="12.75">
      <c r="E658" s="2"/>
      <c r="F658" s="2"/>
    </row>
    <row r="659" spans="5:6" ht="12.75">
      <c r="E659" s="2"/>
      <c r="F659" s="2"/>
    </row>
    <row r="660" spans="5:6" ht="12.75">
      <c r="E660" s="2"/>
      <c r="F660" s="2"/>
    </row>
    <row r="661" spans="5:6" ht="12.75">
      <c r="E661" s="2"/>
      <c r="F661" s="2"/>
    </row>
    <row r="662" spans="5:6" ht="12.75">
      <c r="E662" s="2"/>
      <c r="F662" s="2"/>
    </row>
    <row r="663" spans="5:6" ht="12.75">
      <c r="E663" s="2"/>
      <c r="F663" s="2"/>
    </row>
    <row r="664" spans="5:6" ht="12.75">
      <c r="E664" s="2"/>
      <c r="F664" s="2"/>
    </row>
    <row r="665" spans="5:6" ht="12.75">
      <c r="E665" s="2"/>
      <c r="F665" s="2"/>
    </row>
    <row r="666" spans="5:6" ht="12.75">
      <c r="E666" s="2"/>
      <c r="F666" s="2"/>
    </row>
    <row r="667" spans="5:6" ht="12.75">
      <c r="E667" s="2"/>
      <c r="F667" s="2"/>
    </row>
    <row r="668" spans="5:6" ht="12.75">
      <c r="E668" s="2"/>
      <c r="F668" s="2"/>
    </row>
    <row r="669" spans="5:6" ht="12.75">
      <c r="E669" s="2"/>
      <c r="F669" s="2"/>
    </row>
    <row r="670" spans="5:6" ht="12.75">
      <c r="E670" s="2"/>
      <c r="F670" s="2"/>
    </row>
    <row r="671" spans="5:6" ht="12.75">
      <c r="E671" s="2"/>
      <c r="F671" s="2"/>
    </row>
    <row r="672" spans="5:6" ht="12.75">
      <c r="E672" s="2"/>
      <c r="F672" s="2"/>
    </row>
    <row r="673" spans="5:6" ht="12.75">
      <c r="E673" s="2"/>
      <c r="F673" s="2"/>
    </row>
    <row r="674" spans="5:6" ht="12.75">
      <c r="E674" s="2"/>
      <c r="F674" s="2"/>
    </row>
    <row r="675" spans="5:6" ht="12.75">
      <c r="E675" s="2"/>
      <c r="F675" s="2"/>
    </row>
    <row r="676" spans="5:6" ht="12.75">
      <c r="E676" s="2"/>
      <c r="F676" s="2"/>
    </row>
    <row r="677" spans="5:6" ht="12.75">
      <c r="E677" s="2"/>
      <c r="F677" s="2"/>
    </row>
    <row r="678" spans="5:6" ht="12.75">
      <c r="E678" s="2"/>
      <c r="F678" s="2"/>
    </row>
    <row r="679" spans="5:6" ht="12.75">
      <c r="E679" s="2"/>
      <c r="F679" s="2"/>
    </row>
    <row r="680" spans="5:6" ht="12.75">
      <c r="E680" s="2"/>
      <c r="F680" s="2"/>
    </row>
    <row r="681" spans="5:6" ht="12.75">
      <c r="E681" s="2"/>
      <c r="F681" s="2"/>
    </row>
    <row r="682" spans="5:6" ht="12.75">
      <c r="E682" s="2"/>
      <c r="F682" s="2"/>
    </row>
    <row r="683" spans="5:6" ht="12.75">
      <c r="E683" s="2"/>
      <c r="F683" s="2"/>
    </row>
    <row r="684" spans="5:6" ht="12.75">
      <c r="E684" s="2"/>
      <c r="F684" s="2"/>
    </row>
    <row r="685" spans="5:6" ht="12.75">
      <c r="E685" s="2"/>
      <c r="F685" s="2"/>
    </row>
    <row r="686" spans="5:6" ht="12.75">
      <c r="E686" s="2"/>
      <c r="F686" s="2"/>
    </row>
    <row r="687" spans="5:6" ht="12.75">
      <c r="E687" s="2"/>
      <c r="F687" s="2"/>
    </row>
    <row r="688" spans="5:6" ht="12.75">
      <c r="E688" s="2"/>
      <c r="F688" s="2"/>
    </row>
    <row r="689" spans="5:6" ht="12.75">
      <c r="E689" s="2"/>
      <c r="F689" s="2"/>
    </row>
    <row r="690" spans="5:6" ht="12.75">
      <c r="E690" s="2"/>
      <c r="F690" s="2"/>
    </row>
    <row r="691" spans="5:6" ht="12.75">
      <c r="E691" s="2"/>
      <c r="F691" s="2"/>
    </row>
    <row r="692" spans="5:6" ht="12.75">
      <c r="E692" s="2"/>
      <c r="F692" s="2"/>
    </row>
    <row r="693" spans="5:6" ht="12.75">
      <c r="E693" s="2"/>
      <c r="F693" s="2"/>
    </row>
    <row r="694" spans="5:6" ht="12.75">
      <c r="E694" s="2"/>
      <c r="F694" s="2"/>
    </row>
    <row r="695" spans="5:6" ht="12.75">
      <c r="E695" s="2"/>
      <c r="F695" s="2"/>
    </row>
    <row r="696" spans="5:6" ht="12.75">
      <c r="E696" s="2"/>
      <c r="F696" s="2"/>
    </row>
    <row r="697" spans="5:6" ht="12.75">
      <c r="E697" s="2"/>
      <c r="F697" s="2"/>
    </row>
    <row r="698" spans="5:6" ht="12.75">
      <c r="E698" s="2"/>
      <c r="F698" s="2"/>
    </row>
    <row r="699" spans="5:6" ht="12.75">
      <c r="E699" s="2"/>
      <c r="F699" s="2"/>
    </row>
    <row r="700" spans="5:6" ht="12.75">
      <c r="E700" s="2"/>
      <c r="F700" s="2"/>
    </row>
    <row r="701" spans="5:6" ht="12.75">
      <c r="E701" s="2"/>
      <c r="F701" s="2"/>
    </row>
    <row r="702" spans="5:6" ht="12.75">
      <c r="E702" s="2"/>
      <c r="F702" s="2"/>
    </row>
    <row r="703" spans="5:6" ht="12.75">
      <c r="E703" s="2"/>
      <c r="F703" s="2"/>
    </row>
    <row r="704" spans="5:6" ht="12.75">
      <c r="E704" s="2"/>
      <c r="F704" s="2"/>
    </row>
    <row r="705" spans="5:6" ht="12.75">
      <c r="E705" s="2"/>
      <c r="F705" s="2"/>
    </row>
    <row r="706" spans="5:6" ht="12.75">
      <c r="E706" s="2"/>
      <c r="F706" s="2"/>
    </row>
    <row r="707" spans="5:6" ht="12.75">
      <c r="E707" s="2"/>
      <c r="F707" s="2"/>
    </row>
    <row r="708" spans="5:6" ht="12.75">
      <c r="E708" s="2"/>
      <c r="F708" s="2"/>
    </row>
    <row r="709" spans="5:6" ht="12.75">
      <c r="E709" s="2"/>
      <c r="F709" s="2"/>
    </row>
    <row r="710" spans="5:6" ht="12.75">
      <c r="E710" s="2"/>
      <c r="F710" s="2"/>
    </row>
    <row r="711" spans="5:6" ht="12.75">
      <c r="E711" s="2"/>
      <c r="F711" s="2"/>
    </row>
    <row r="712" spans="5:6" ht="12.75">
      <c r="E712" s="2"/>
      <c r="F712" s="2"/>
    </row>
    <row r="713" spans="5:6" ht="12.75">
      <c r="E713" s="2"/>
      <c r="F713" s="2"/>
    </row>
    <row r="714" spans="5:6" ht="12.75">
      <c r="E714" s="2"/>
      <c r="F714" s="2"/>
    </row>
    <row r="715" spans="5:6" ht="12.75">
      <c r="E715" s="2"/>
      <c r="F715" s="2"/>
    </row>
    <row r="716" spans="5:6" ht="12.75">
      <c r="E716" s="2"/>
      <c r="F716" s="2"/>
    </row>
    <row r="717" spans="5:6" ht="12.75">
      <c r="E717" s="2"/>
      <c r="F717" s="2"/>
    </row>
    <row r="718" spans="5:6" ht="12.75">
      <c r="E718" s="2"/>
      <c r="F718" s="2"/>
    </row>
    <row r="719" spans="5:6" ht="12.75">
      <c r="E719" s="2"/>
      <c r="F719" s="2"/>
    </row>
    <row r="720" spans="5:6" ht="12.75">
      <c r="E720" s="2"/>
      <c r="F720" s="2"/>
    </row>
    <row r="721" spans="5:6" ht="12.75">
      <c r="E721" s="2"/>
      <c r="F721" s="2"/>
    </row>
    <row r="722" spans="5:6" ht="12.75">
      <c r="E722" s="2"/>
      <c r="F722" s="2"/>
    </row>
    <row r="723" spans="5:6" ht="12.75">
      <c r="E723" s="2"/>
      <c r="F723" s="2"/>
    </row>
    <row r="724" spans="5:6" ht="12.75">
      <c r="E724" s="2"/>
      <c r="F724" s="2"/>
    </row>
    <row r="725" spans="5:6" ht="12.75">
      <c r="E725" s="2"/>
      <c r="F725" s="2"/>
    </row>
    <row r="726" spans="5:6" ht="12.75">
      <c r="E726" s="2"/>
      <c r="F726" s="2"/>
    </row>
    <row r="727" spans="5:6" ht="12.75">
      <c r="E727" s="2"/>
      <c r="F727" s="2"/>
    </row>
    <row r="728" spans="5:6" ht="12.75">
      <c r="E728" s="2"/>
      <c r="F728" s="2"/>
    </row>
    <row r="729" spans="5:6" ht="12.75">
      <c r="E729" s="2"/>
      <c r="F729" s="2"/>
    </row>
    <row r="730" spans="5:6" ht="12.75">
      <c r="E730" s="2"/>
      <c r="F730" s="2"/>
    </row>
    <row r="731" spans="5:6" ht="12.75">
      <c r="E731" s="2"/>
      <c r="F731" s="2"/>
    </row>
    <row r="732" spans="5:6" ht="12.75">
      <c r="E732" s="2"/>
      <c r="F732" s="2"/>
    </row>
    <row r="733" spans="5:6" ht="12.75">
      <c r="E733" s="2"/>
      <c r="F733" s="2"/>
    </row>
    <row r="734" spans="5:6" ht="12.75">
      <c r="E734" s="2"/>
      <c r="F734" s="2"/>
    </row>
    <row r="735" spans="5:6" ht="12.75">
      <c r="E735" s="2"/>
      <c r="F735" s="2"/>
    </row>
    <row r="736" spans="5:6" ht="12.75">
      <c r="E736" s="2"/>
      <c r="F736" s="2"/>
    </row>
    <row r="737" spans="5:6" ht="12.75">
      <c r="E737" s="2"/>
      <c r="F737" s="2"/>
    </row>
    <row r="738" spans="5:6" ht="12.75">
      <c r="E738" s="2"/>
      <c r="F738" s="2"/>
    </row>
    <row r="739" spans="5:6" ht="12.75">
      <c r="E739" s="2"/>
      <c r="F739" s="2"/>
    </row>
    <row r="740" spans="5:6" ht="12.75">
      <c r="E740" s="2"/>
      <c r="F740" s="2"/>
    </row>
    <row r="741" spans="5:6" ht="12.75">
      <c r="E741" s="2"/>
      <c r="F741" s="2"/>
    </row>
    <row r="742" spans="5:6" ht="12.75">
      <c r="E742" s="2"/>
      <c r="F742" s="2"/>
    </row>
    <row r="743" spans="5:6" ht="12.75">
      <c r="E743" s="2"/>
      <c r="F743" s="2"/>
    </row>
    <row r="744" spans="5:6" ht="12.75">
      <c r="E744" s="2"/>
      <c r="F744" s="2"/>
    </row>
    <row r="745" spans="5:6" ht="12.75">
      <c r="E745" s="2"/>
      <c r="F745" s="2"/>
    </row>
    <row r="746" spans="5:6" ht="12.75">
      <c r="E746" s="2"/>
      <c r="F746" s="2"/>
    </row>
    <row r="747" spans="5:6" ht="12.75">
      <c r="E747" s="2"/>
      <c r="F747" s="2"/>
    </row>
    <row r="748" spans="5:6" ht="12.75">
      <c r="E748" s="2"/>
      <c r="F748" s="2"/>
    </row>
    <row r="749" spans="5:6" ht="12.75">
      <c r="E749" s="2"/>
      <c r="F749" s="2"/>
    </row>
    <row r="750" spans="5:6" ht="12.75">
      <c r="E750" s="2"/>
      <c r="F750" s="2"/>
    </row>
    <row r="751" spans="5:6" ht="12.75">
      <c r="E751" s="2"/>
      <c r="F751" s="2"/>
    </row>
    <row r="752" spans="5:6" ht="12.75">
      <c r="E752" s="2"/>
      <c r="F752" s="2"/>
    </row>
    <row r="753" spans="5:6" ht="12.75">
      <c r="E753" s="2"/>
      <c r="F753" s="2"/>
    </row>
    <row r="754" spans="5:6" ht="12.75">
      <c r="E754" s="2"/>
      <c r="F754" s="2"/>
    </row>
    <row r="755" spans="5:6" ht="12.75">
      <c r="E755" s="2"/>
      <c r="F755" s="2"/>
    </row>
    <row r="756" spans="5:6" ht="12.75">
      <c r="E756" s="2"/>
      <c r="F756" s="2"/>
    </row>
    <row r="757" spans="5:6" ht="12.75">
      <c r="E757" s="2"/>
      <c r="F757" s="2"/>
    </row>
    <row r="758" spans="5:6" ht="12.75">
      <c r="E758" s="2"/>
      <c r="F758" s="2"/>
    </row>
    <row r="759" spans="5:6" ht="12.75">
      <c r="E759" s="2"/>
      <c r="F759" s="2"/>
    </row>
    <row r="760" spans="5:6" ht="12.75">
      <c r="E760" s="2"/>
      <c r="F760" s="2"/>
    </row>
    <row r="761" spans="5:6" ht="12.75">
      <c r="E761" s="2"/>
      <c r="F761" s="2"/>
    </row>
    <row r="762" spans="5:6" ht="12.75">
      <c r="E762" s="2"/>
      <c r="F762" s="2"/>
    </row>
    <row r="763" spans="5:6" ht="12.75">
      <c r="E763" s="2"/>
      <c r="F763" s="2"/>
    </row>
    <row r="764" spans="5:6" ht="12.75">
      <c r="E764" s="2"/>
      <c r="F764" s="2"/>
    </row>
    <row r="765" spans="5:6" ht="12.75">
      <c r="E765" s="2"/>
      <c r="F765" s="2"/>
    </row>
    <row r="766" spans="5:6" ht="12.75">
      <c r="E766" s="2"/>
      <c r="F766" s="2"/>
    </row>
    <row r="767" spans="5:6" ht="12.75">
      <c r="E767" s="2"/>
      <c r="F767" s="2"/>
    </row>
    <row r="768" spans="5:6" ht="12.75">
      <c r="E768" s="2"/>
      <c r="F768" s="2"/>
    </row>
    <row r="769" spans="5:6" ht="12.75">
      <c r="E769" s="2"/>
      <c r="F769" s="2"/>
    </row>
    <row r="770" spans="5:6" ht="12.75">
      <c r="E770" s="2"/>
      <c r="F770" s="2"/>
    </row>
    <row r="771" spans="5:6" ht="12.75">
      <c r="E771" s="2"/>
      <c r="F771" s="2"/>
    </row>
    <row r="772" spans="5:6" ht="12.75">
      <c r="E772" s="2"/>
      <c r="F772" s="2"/>
    </row>
    <row r="773" spans="5:6" ht="12.75">
      <c r="E773" s="2"/>
      <c r="F773" s="2"/>
    </row>
    <row r="774" spans="5:6" ht="12.75">
      <c r="E774" s="2"/>
      <c r="F774" s="2"/>
    </row>
    <row r="775" spans="5:6" ht="12.75">
      <c r="E775" s="2"/>
      <c r="F775" s="2"/>
    </row>
    <row r="776" spans="5:6" ht="12.75">
      <c r="E776" s="2"/>
      <c r="F776" s="2"/>
    </row>
    <row r="777" spans="5:6" ht="12.75">
      <c r="E777" s="2"/>
      <c r="F777" s="2"/>
    </row>
    <row r="778" spans="5:6" ht="12.75">
      <c r="E778" s="2"/>
      <c r="F778" s="2"/>
    </row>
    <row r="779" spans="5:6" ht="12.75">
      <c r="E779" s="2"/>
      <c r="F779" s="2"/>
    </row>
    <row r="780" spans="5:6" ht="12.75">
      <c r="E780" s="2"/>
      <c r="F780" s="2"/>
    </row>
    <row r="781" spans="5:6" ht="12.75">
      <c r="E781" s="2"/>
      <c r="F781" s="2"/>
    </row>
    <row r="782" spans="5:6" ht="12.75">
      <c r="E782" s="2"/>
      <c r="F782" s="2"/>
    </row>
    <row r="783" spans="5:6" ht="12.75">
      <c r="E783" s="2"/>
      <c r="F783" s="2"/>
    </row>
    <row r="784" spans="5:6" ht="12.75">
      <c r="E784" s="2"/>
      <c r="F784" s="2"/>
    </row>
    <row r="785" spans="5:6" ht="12.75">
      <c r="E785" s="2"/>
      <c r="F785" s="2"/>
    </row>
    <row r="786" spans="5:6" ht="12.75">
      <c r="E786" s="2"/>
      <c r="F786" s="2"/>
    </row>
    <row r="787" spans="5:6" ht="12.75">
      <c r="E787" s="2"/>
      <c r="F787" s="2"/>
    </row>
    <row r="788" spans="5:6" ht="12.75">
      <c r="E788" s="2"/>
      <c r="F788" s="2"/>
    </row>
    <row r="789" spans="5:6" ht="12.75">
      <c r="E789" s="2"/>
      <c r="F789" s="2"/>
    </row>
    <row r="790" spans="5:6" ht="12.75">
      <c r="E790" s="2"/>
      <c r="F790" s="2"/>
    </row>
    <row r="791" spans="5:6" ht="12.75">
      <c r="E791" s="2"/>
      <c r="F791" s="2"/>
    </row>
    <row r="792" spans="5:6" ht="12.75">
      <c r="E792" s="2"/>
      <c r="F792" s="2"/>
    </row>
    <row r="793" spans="5:6" ht="12.75">
      <c r="E793" s="2"/>
      <c r="F793" s="2"/>
    </row>
    <row r="794" spans="5:6" ht="12.75">
      <c r="E794" s="2"/>
      <c r="F794" s="2"/>
    </row>
    <row r="795" spans="5:6" ht="12.75">
      <c r="E795" s="2"/>
      <c r="F795" s="2"/>
    </row>
    <row r="796" spans="5:6" ht="12.75">
      <c r="E796" s="2"/>
      <c r="F796" s="2"/>
    </row>
    <row r="797" spans="5:6" ht="12.75">
      <c r="E797" s="2"/>
      <c r="F797" s="2"/>
    </row>
    <row r="798" spans="5:6" ht="12.75">
      <c r="E798" s="2"/>
      <c r="F798" s="2"/>
    </row>
    <row r="799" spans="5:6" ht="12.75">
      <c r="E799" s="2"/>
      <c r="F799" s="2"/>
    </row>
    <row r="800" spans="5:6" ht="12.75">
      <c r="E800" s="2"/>
      <c r="F800" s="2"/>
    </row>
    <row r="801" spans="5:6" ht="12.75">
      <c r="E801" s="2"/>
      <c r="F801" s="2"/>
    </row>
    <row r="802" spans="5:6" ht="12.75">
      <c r="E802" s="2"/>
      <c r="F802" s="2"/>
    </row>
    <row r="803" spans="5:6" ht="12.75">
      <c r="E803" s="2"/>
      <c r="F803" s="2"/>
    </row>
    <row r="804" spans="5:6" ht="12.75">
      <c r="E804" s="2"/>
      <c r="F804" s="2"/>
    </row>
    <row r="805" spans="5:6" ht="12.75">
      <c r="E805" s="2"/>
      <c r="F805" s="2"/>
    </row>
    <row r="806" spans="5:6" ht="12.75">
      <c r="E806" s="2"/>
      <c r="F806" s="2"/>
    </row>
    <row r="807" spans="5:6" ht="12.75">
      <c r="E807" s="2"/>
      <c r="F807" s="2"/>
    </row>
    <row r="808" spans="5:6" ht="12.75">
      <c r="E808" s="2"/>
      <c r="F808" s="2"/>
    </row>
    <row r="809" spans="5:6" ht="12.75">
      <c r="E809" s="2"/>
      <c r="F809" s="2"/>
    </row>
    <row r="810" spans="5:6" ht="12.75">
      <c r="E810" s="2"/>
      <c r="F810" s="2"/>
    </row>
    <row r="811" spans="5:6" ht="12.75">
      <c r="E811" s="2"/>
      <c r="F811" s="2"/>
    </row>
    <row r="812" spans="5:6" ht="12.75">
      <c r="E812" s="2"/>
      <c r="F812" s="2"/>
    </row>
    <row r="813" spans="5:6" ht="12.75">
      <c r="E813" s="2"/>
      <c r="F813" s="2"/>
    </row>
    <row r="814" spans="5:6" ht="12.75">
      <c r="E814" s="2"/>
      <c r="F814" s="2"/>
    </row>
    <row r="815" spans="5:6" ht="12.75">
      <c r="E815" s="2"/>
      <c r="F815" s="2"/>
    </row>
    <row r="816" spans="5:6" ht="12.75">
      <c r="E816" s="2"/>
      <c r="F816" s="2"/>
    </row>
    <row r="817" spans="5:6" ht="12.75">
      <c r="E817" s="2"/>
      <c r="F817" s="2"/>
    </row>
    <row r="818" spans="5:6" ht="12.75">
      <c r="E818" s="2"/>
      <c r="F818" s="2"/>
    </row>
    <row r="819" spans="5:6" ht="12.75">
      <c r="E819" s="2"/>
      <c r="F819" s="2"/>
    </row>
    <row r="820" spans="5:6" ht="12.75">
      <c r="E820" s="2"/>
      <c r="F820" s="2"/>
    </row>
    <row r="821" spans="5:6" ht="12.75">
      <c r="E821" s="2"/>
      <c r="F821" s="2"/>
    </row>
    <row r="822" spans="5:6" ht="12.75">
      <c r="E822" s="2"/>
      <c r="F822" s="2"/>
    </row>
    <row r="823" spans="5:6" ht="12.75">
      <c r="E823" s="2"/>
      <c r="F823" s="2"/>
    </row>
    <row r="824" spans="5:6" ht="12.75">
      <c r="E824" s="2"/>
      <c r="F824" s="2"/>
    </row>
    <row r="825" spans="5:6" ht="12.75">
      <c r="E825" s="2"/>
      <c r="F825" s="2"/>
    </row>
    <row r="826" spans="5:6" ht="12.75">
      <c r="E826" s="2"/>
      <c r="F826" s="2"/>
    </row>
    <row r="827" spans="5:6" ht="12.75">
      <c r="E827" s="2"/>
      <c r="F827" s="2"/>
    </row>
    <row r="828" spans="5:6" ht="12.75">
      <c r="E828" s="2"/>
      <c r="F828" s="2"/>
    </row>
    <row r="829" spans="5:6" ht="12.75">
      <c r="E829" s="2"/>
      <c r="F829" s="2"/>
    </row>
    <row r="830" spans="5:6" ht="12.75">
      <c r="E830" s="2"/>
      <c r="F830" s="2"/>
    </row>
    <row r="831" spans="5:6" ht="12.75">
      <c r="E831" s="2"/>
      <c r="F831" s="2"/>
    </row>
    <row r="832" spans="5:6" ht="12.75">
      <c r="E832" s="2"/>
      <c r="F832" s="2"/>
    </row>
    <row r="833" spans="5:6" ht="12.75">
      <c r="E833" s="2"/>
      <c r="F833" s="2"/>
    </row>
    <row r="834" spans="5:6" ht="12.75">
      <c r="E834" s="2"/>
      <c r="F834" s="2"/>
    </row>
    <row r="835" spans="5:6" ht="12.75">
      <c r="E835" s="2"/>
      <c r="F835" s="2"/>
    </row>
    <row r="836" spans="5:6" ht="12.75">
      <c r="E836" s="2"/>
      <c r="F836" s="2"/>
    </row>
    <row r="837" spans="5:6" ht="12.75">
      <c r="E837" s="2"/>
      <c r="F837" s="2"/>
    </row>
    <row r="838" spans="5:6" ht="12.75">
      <c r="E838" s="2"/>
      <c r="F838" s="2"/>
    </row>
    <row r="839" spans="5:6" ht="12.75">
      <c r="E839" s="2"/>
      <c r="F839" s="2"/>
    </row>
    <row r="840" spans="5:6" ht="12.75">
      <c r="E840" s="2"/>
      <c r="F840" s="2"/>
    </row>
    <row r="841" spans="5:6" ht="12.75">
      <c r="E841" s="2"/>
      <c r="F841" s="2"/>
    </row>
    <row r="842" spans="5:6" ht="12.75">
      <c r="E842" s="2"/>
      <c r="F842" s="2"/>
    </row>
    <row r="843" spans="5:6" ht="12.75">
      <c r="E843" s="2"/>
      <c r="F843" s="2"/>
    </row>
    <row r="844" spans="5:6" ht="12.75">
      <c r="E844" s="2"/>
      <c r="F844" s="2"/>
    </row>
    <row r="845" spans="5:6" ht="12.75">
      <c r="E845" s="2"/>
      <c r="F845" s="2"/>
    </row>
    <row r="846" spans="5:6" ht="12.75">
      <c r="E846" s="2"/>
      <c r="F846" s="2"/>
    </row>
    <row r="847" spans="5:6" ht="12.75">
      <c r="E847" s="2"/>
      <c r="F847" s="2"/>
    </row>
    <row r="848" spans="5:6" ht="12.75">
      <c r="E848" s="2"/>
      <c r="F848" s="2"/>
    </row>
    <row r="849" spans="5:6" ht="12.75">
      <c r="E849" s="2"/>
      <c r="F849" s="2"/>
    </row>
    <row r="850" spans="5:6" ht="12.75">
      <c r="E850" s="2"/>
      <c r="F850" s="2"/>
    </row>
    <row r="851" spans="5:6" ht="12.75">
      <c r="E851" s="2"/>
      <c r="F851" s="2"/>
    </row>
    <row r="852" spans="5:6" ht="12.75">
      <c r="E852" s="2"/>
      <c r="F852" s="2"/>
    </row>
    <row r="853" spans="5:6" ht="12.75">
      <c r="E853" s="2"/>
      <c r="F853" s="2"/>
    </row>
    <row r="854" spans="5:6" ht="12.75">
      <c r="E854" s="2"/>
      <c r="F854" s="2"/>
    </row>
    <row r="855" spans="5:6" ht="12.75">
      <c r="E855" s="2"/>
      <c r="F855" s="2"/>
    </row>
    <row r="856" spans="5:6" ht="12.75">
      <c r="E856" s="2"/>
      <c r="F856" s="2"/>
    </row>
    <row r="857" spans="5:6" ht="12.75">
      <c r="E857" s="2"/>
      <c r="F857" s="2"/>
    </row>
    <row r="858" spans="5:6" ht="12.75">
      <c r="E858" s="2"/>
      <c r="F858" s="2"/>
    </row>
    <row r="859" spans="5:6" ht="12.75">
      <c r="E859" s="2"/>
      <c r="F859" s="2"/>
    </row>
    <row r="860" spans="5:6" ht="12.75">
      <c r="E860" s="2"/>
      <c r="F860" s="2"/>
    </row>
    <row r="861" spans="5:6" ht="12.75">
      <c r="E861" s="2"/>
      <c r="F861" s="2"/>
    </row>
    <row r="862" spans="5:6" ht="12.75">
      <c r="E862" s="2"/>
      <c r="F862" s="2"/>
    </row>
    <row r="863" spans="5:6" ht="12.75">
      <c r="E863" s="2"/>
      <c r="F863" s="2"/>
    </row>
    <row r="864" spans="5:6" ht="12.75">
      <c r="E864" s="2"/>
      <c r="F864" s="2"/>
    </row>
    <row r="865" spans="5:6" ht="12.75">
      <c r="E865" s="2"/>
      <c r="F865" s="2"/>
    </row>
    <row r="866" spans="5:6" ht="12.75">
      <c r="E866" s="2"/>
      <c r="F866" s="2"/>
    </row>
    <row r="867" spans="5:6" ht="12.75">
      <c r="E867" s="2"/>
      <c r="F867" s="2"/>
    </row>
    <row r="868" spans="5:6" ht="12.75">
      <c r="E868" s="2"/>
      <c r="F868" s="2"/>
    </row>
    <row r="869" spans="5:6" ht="12.75">
      <c r="E869" s="2"/>
      <c r="F869" s="2"/>
    </row>
    <row r="870" spans="5:6" ht="12.75">
      <c r="E870" s="2"/>
      <c r="F870" s="2"/>
    </row>
    <row r="871" spans="5:6" ht="12.75">
      <c r="E871" s="2"/>
      <c r="F871" s="2"/>
    </row>
    <row r="872" spans="5:6" ht="12.75">
      <c r="E872" s="2"/>
      <c r="F872" s="2"/>
    </row>
    <row r="873" spans="5:6" ht="12.75">
      <c r="E873" s="2"/>
      <c r="F873" s="2"/>
    </row>
    <row r="874" spans="5:6" ht="12.75">
      <c r="E874" s="2"/>
      <c r="F874" s="2"/>
    </row>
    <row r="875" spans="5:6" ht="12.75">
      <c r="E875" s="2"/>
      <c r="F875" s="2"/>
    </row>
    <row r="876" spans="5:6" ht="12.75">
      <c r="E876" s="2"/>
      <c r="F876" s="2"/>
    </row>
    <row r="877" spans="5:6" ht="12.75">
      <c r="E877" s="2"/>
      <c r="F877" s="2"/>
    </row>
    <row r="878" spans="5:6" ht="12.75">
      <c r="E878" s="2"/>
      <c r="F878" s="2"/>
    </row>
    <row r="879" spans="5:6" ht="12.75">
      <c r="E879" s="2"/>
      <c r="F879" s="2"/>
    </row>
    <row r="880" spans="5:6" ht="12.75">
      <c r="E880" s="2"/>
      <c r="F880" s="2"/>
    </row>
    <row r="881" spans="5:6" ht="12.75">
      <c r="E881" s="2"/>
      <c r="F881" s="2"/>
    </row>
    <row r="882" spans="5:6" ht="12.75">
      <c r="E882" s="2"/>
      <c r="F882" s="2"/>
    </row>
    <row r="883" spans="5:6" ht="12.75">
      <c r="E883" s="2"/>
      <c r="F883" s="2"/>
    </row>
    <row r="884" spans="5:6" ht="12.75">
      <c r="E884" s="2"/>
      <c r="F884" s="2"/>
    </row>
    <row r="885" spans="5:6" ht="12.75">
      <c r="E885" s="2"/>
      <c r="F885" s="2"/>
    </row>
    <row r="886" spans="5:6" ht="12.75">
      <c r="E886" s="2"/>
      <c r="F886" s="2"/>
    </row>
    <row r="887" spans="5:6" ht="12.75">
      <c r="E887" s="2"/>
      <c r="F887" s="2"/>
    </row>
    <row r="888" spans="5:6" ht="12.75">
      <c r="E888" s="2"/>
      <c r="F888" s="2"/>
    </row>
    <row r="889" spans="5:6" ht="12.75">
      <c r="E889" s="2"/>
      <c r="F889" s="2"/>
    </row>
    <row r="890" spans="5:6" ht="12.75">
      <c r="E890" s="2"/>
      <c r="F890" s="2"/>
    </row>
    <row r="891" spans="5:6" ht="12.75">
      <c r="E891" s="2"/>
      <c r="F891" s="2"/>
    </row>
    <row r="892" spans="5:6" ht="12.75">
      <c r="E892" s="2"/>
      <c r="F892" s="2"/>
    </row>
    <row r="893" spans="5:6" ht="12.75">
      <c r="E893" s="2"/>
      <c r="F893" s="2"/>
    </row>
    <row r="894" spans="5:6" ht="12.75">
      <c r="E894" s="2"/>
      <c r="F894" s="2"/>
    </row>
    <row r="895" spans="5:6" ht="12.75">
      <c r="E895" s="2"/>
      <c r="F895" s="2"/>
    </row>
    <row r="896" spans="5:6" ht="12.75">
      <c r="E896" s="2"/>
      <c r="F896" s="2"/>
    </row>
    <row r="897" spans="5:6" ht="12.75">
      <c r="E897" s="2"/>
      <c r="F897" s="2"/>
    </row>
    <row r="898" spans="5:6" ht="12.75">
      <c r="E898" s="2"/>
      <c r="F898" s="2"/>
    </row>
    <row r="899" spans="5:6" ht="12.75">
      <c r="E899" s="2"/>
      <c r="F899" s="2"/>
    </row>
    <row r="900" spans="5:6" ht="12.75">
      <c r="E900" s="2"/>
      <c r="F900" s="2"/>
    </row>
    <row r="901" spans="5:6" ht="12.75">
      <c r="E901" s="2"/>
      <c r="F901" s="2"/>
    </row>
    <row r="902" spans="5:6" ht="12.75">
      <c r="E902" s="2"/>
      <c r="F902" s="2"/>
    </row>
    <row r="903" spans="5:6" ht="12.75">
      <c r="E903" s="2"/>
      <c r="F903" s="2"/>
    </row>
    <row r="904" spans="5:6" ht="12.75">
      <c r="E904" s="2"/>
      <c r="F904" s="2"/>
    </row>
    <row r="905" spans="5:6" ht="12.75">
      <c r="E905" s="2"/>
      <c r="F905" s="2"/>
    </row>
    <row r="906" spans="5:6" ht="12.75">
      <c r="E906" s="2"/>
      <c r="F906" s="2"/>
    </row>
    <row r="907" spans="5:6" ht="12.75">
      <c r="E907" s="2"/>
      <c r="F907" s="2"/>
    </row>
    <row r="908" spans="5:6" ht="12.75">
      <c r="E908" s="2"/>
      <c r="F908" s="2"/>
    </row>
    <row r="909" spans="5:6" ht="12.75">
      <c r="E909" s="2"/>
      <c r="F909" s="2"/>
    </row>
    <row r="910" spans="5:6" ht="12.75">
      <c r="E910" s="2"/>
      <c r="F910" s="2"/>
    </row>
    <row r="911" spans="5:6" ht="12.75">
      <c r="E911" s="2"/>
      <c r="F911" s="2"/>
    </row>
    <row r="912" spans="5:6" ht="12.75">
      <c r="E912" s="2"/>
      <c r="F912" s="2"/>
    </row>
    <row r="913" spans="5:6" ht="12.75">
      <c r="E913" s="2"/>
      <c r="F913" s="2"/>
    </row>
    <row r="914" spans="5:6" ht="12.75">
      <c r="E914" s="2"/>
      <c r="F914" s="2"/>
    </row>
    <row r="915" spans="5:6" ht="12.75">
      <c r="E915" s="2"/>
      <c r="F915" s="2"/>
    </row>
    <row r="916" spans="5:6" ht="12.75">
      <c r="E916" s="2"/>
      <c r="F916" s="2"/>
    </row>
    <row r="917" spans="5:6" ht="12.75">
      <c r="E917" s="2"/>
      <c r="F917" s="2"/>
    </row>
    <row r="918" spans="5:6" ht="12.75">
      <c r="E918" s="2"/>
      <c r="F918" s="2"/>
    </row>
    <row r="919" spans="5:6" ht="12.75">
      <c r="E919" s="2"/>
      <c r="F919" s="2"/>
    </row>
    <row r="920" spans="5:6" ht="12.75">
      <c r="E920" s="2"/>
      <c r="F920" s="2"/>
    </row>
    <row r="921" spans="5:6" ht="12.75">
      <c r="E921" s="2"/>
      <c r="F921" s="2"/>
    </row>
    <row r="922" spans="5:6" ht="12.75">
      <c r="E922" s="2"/>
      <c r="F922" s="2"/>
    </row>
    <row r="923" spans="5:6" ht="12.75">
      <c r="E923" s="2"/>
      <c r="F923" s="2"/>
    </row>
    <row r="924" spans="5:6" ht="12.75">
      <c r="E924" s="2"/>
      <c r="F924" s="2"/>
    </row>
    <row r="925" spans="5:6" ht="12.75">
      <c r="E925" s="2"/>
      <c r="F925" s="2"/>
    </row>
    <row r="926" spans="5:6" ht="12.75">
      <c r="E926" s="2"/>
      <c r="F926" s="2"/>
    </row>
    <row r="927" spans="5:6" ht="12.75">
      <c r="E927" s="2"/>
      <c r="F927" s="2"/>
    </row>
    <row r="928" spans="5:6" ht="12.75">
      <c r="E928" s="2"/>
      <c r="F928" s="2"/>
    </row>
    <row r="929" spans="5:6" ht="12.75">
      <c r="E929" s="2"/>
      <c r="F929" s="2"/>
    </row>
    <row r="930" spans="5:6" ht="12.75">
      <c r="E930" s="2"/>
      <c r="F930" s="2"/>
    </row>
    <row r="931" spans="5:6" ht="12.75">
      <c r="E931" s="2"/>
      <c r="F931" s="2"/>
    </row>
    <row r="932" spans="5:6" ht="12.75">
      <c r="E932" s="2"/>
      <c r="F932" s="2"/>
    </row>
    <row r="933" spans="5:6" ht="12.75">
      <c r="E933" s="2"/>
      <c r="F933" s="2"/>
    </row>
    <row r="934" spans="5:6" ht="12.75">
      <c r="E934" s="2"/>
      <c r="F934" s="2"/>
    </row>
    <row r="935" spans="5:6" ht="12.75">
      <c r="E935" s="2"/>
      <c r="F935" s="2"/>
    </row>
    <row r="936" spans="5:6" ht="12.75">
      <c r="E936" s="2"/>
      <c r="F936" s="2"/>
    </row>
    <row r="937" spans="5:6" ht="12.75">
      <c r="E937" s="2"/>
      <c r="F937" s="2"/>
    </row>
    <row r="938" spans="5:6" ht="12.75">
      <c r="E938" s="2"/>
      <c r="F938" s="2"/>
    </row>
    <row r="939" spans="5:6" ht="12.75">
      <c r="E939" s="2"/>
      <c r="F939" s="2"/>
    </row>
    <row r="940" spans="5:6" ht="12.75">
      <c r="E940" s="2"/>
      <c r="F940" s="2"/>
    </row>
    <row r="941" spans="5:6" ht="12.75">
      <c r="E941" s="2"/>
      <c r="F941" s="2"/>
    </row>
    <row r="942" spans="5:6" ht="12.75">
      <c r="E942" s="2"/>
      <c r="F942" s="2"/>
    </row>
    <row r="943" spans="5:6" ht="12.75">
      <c r="E943" s="2"/>
      <c r="F943" s="2"/>
    </row>
    <row r="944" spans="5:6" ht="12.75">
      <c r="E944" s="2"/>
      <c r="F944" s="2"/>
    </row>
    <row r="945" spans="5:6" ht="12.75">
      <c r="E945" s="2"/>
      <c r="F945" s="2"/>
    </row>
    <row r="946" spans="5:6" ht="12.75">
      <c r="E946" s="2"/>
      <c r="F946" s="2"/>
    </row>
    <row r="947" spans="5:6" ht="12.75">
      <c r="E947" s="2"/>
      <c r="F947" s="2"/>
    </row>
    <row r="948" spans="5:6" ht="12.75">
      <c r="E948" s="2"/>
      <c r="F948" s="2"/>
    </row>
    <row r="949" spans="5:6" ht="12.75">
      <c r="E949" s="2"/>
      <c r="F949" s="2"/>
    </row>
    <row r="950" spans="5:6" ht="12.75">
      <c r="E950" s="2"/>
      <c r="F950" s="2"/>
    </row>
    <row r="951" spans="5:6" ht="12.75">
      <c r="E951" s="2"/>
      <c r="F951" s="2"/>
    </row>
    <row r="952" spans="5:6" ht="12.75">
      <c r="E952" s="2"/>
      <c r="F952" s="2"/>
    </row>
    <row r="953" spans="5:6" ht="12.75">
      <c r="E953" s="2"/>
      <c r="F953" s="2"/>
    </row>
    <row r="954" spans="5:6" ht="12.75">
      <c r="E954" s="2"/>
      <c r="F954" s="2"/>
    </row>
    <row r="955" spans="5:6" ht="12.75">
      <c r="E955" s="2"/>
      <c r="F955" s="2"/>
    </row>
    <row r="956" spans="5:6" ht="12.75">
      <c r="E956" s="2"/>
      <c r="F956" s="2"/>
    </row>
    <row r="957" spans="5:6" ht="12.75">
      <c r="E957" s="2"/>
      <c r="F957" s="2"/>
    </row>
    <row r="958" spans="5:6" ht="12.75">
      <c r="E958" s="2"/>
      <c r="F958" s="2"/>
    </row>
    <row r="959" spans="5:6" ht="12.75">
      <c r="E959" s="2"/>
      <c r="F959" s="2"/>
    </row>
    <row r="960" spans="5:6" ht="12.75">
      <c r="E960" s="2"/>
      <c r="F960" s="2"/>
    </row>
    <row r="961" spans="5:6" ht="12.75">
      <c r="E961" s="2"/>
      <c r="F961" s="2"/>
    </row>
    <row r="962" spans="5:6" ht="12.75">
      <c r="E962" s="2"/>
      <c r="F962" s="2"/>
    </row>
    <row r="963" spans="5:6" ht="12.75">
      <c r="E963" s="2"/>
      <c r="F963" s="2"/>
    </row>
    <row r="964" spans="5:6" ht="12.75">
      <c r="E964" s="2"/>
      <c r="F964" s="2"/>
    </row>
    <row r="965" spans="5:6" ht="12.75">
      <c r="E965" s="2"/>
      <c r="F965" s="2"/>
    </row>
    <row r="966" spans="5:6" ht="12.75">
      <c r="E966" s="2"/>
      <c r="F966" s="2"/>
    </row>
    <row r="967" spans="5:6" ht="12.75">
      <c r="E967" s="2"/>
      <c r="F967" s="2"/>
    </row>
    <row r="968" spans="5:6" ht="12.75">
      <c r="E968" s="2"/>
      <c r="F968" s="2"/>
    </row>
    <row r="969" spans="5:6" ht="12.75">
      <c r="E969" s="2"/>
      <c r="F969" s="2"/>
    </row>
    <row r="970" spans="5:6" ht="12.75">
      <c r="E970" s="2"/>
      <c r="F970" s="2"/>
    </row>
    <row r="971" spans="5:6" ht="12.75">
      <c r="E971" s="2"/>
      <c r="F971" s="2"/>
    </row>
    <row r="972" spans="5:6" ht="12.75">
      <c r="E972" s="2"/>
      <c r="F972" s="2"/>
    </row>
    <row r="973" spans="5:6" ht="12.75">
      <c r="E973" s="2"/>
      <c r="F973" s="2"/>
    </row>
    <row r="974" spans="5:6" ht="12.75">
      <c r="E974" s="2"/>
      <c r="F974" s="2"/>
    </row>
    <row r="975" spans="5:6" ht="12.75">
      <c r="E975" s="2"/>
      <c r="F975" s="2"/>
    </row>
    <row r="976" spans="5:6" ht="12.75">
      <c r="E976" s="2"/>
      <c r="F976" s="2"/>
    </row>
    <row r="977" spans="5:6" ht="12.75">
      <c r="E977" s="2"/>
      <c r="F977" s="2"/>
    </row>
    <row r="978" spans="5:6" ht="12.75">
      <c r="E978" s="2"/>
      <c r="F978" s="2"/>
    </row>
    <row r="979" spans="5:6" ht="12.75">
      <c r="E979" s="2"/>
      <c r="F979" s="2"/>
    </row>
    <row r="980" spans="5:6" ht="12.75">
      <c r="E980" s="2"/>
      <c r="F980" s="2"/>
    </row>
    <row r="981" spans="5:6" ht="12.75">
      <c r="E981" s="2"/>
      <c r="F981" s="2"/>
    </row>
    <row r="982" spans="5:6" ht="12.75">
      <c r="E982" s="2"/>
      <c r="F982" s="2"/>
    </row>
    <row r="983" spans="5:6" ht="12.75">
      <c r="E983" s="2"/>
      <c r="F983" s="2"/>
    </row>
    <row r="984" spans="5:6" ht="12.75">
      <c r="E984" s="2"/>
      <c r="F984" s="2"/>
    </row>
    <row r="985" spans="5:6" ht="12.75">
      <c r="E985" s="2"/>
      <c r="F985" s="2"/>
    </row>
    <row r="986" spans="5:6" ht="12.75">
      <c r="E986" s="2"/>
      <c r="F986" s="2"/>
    </row>
    <row r="987" spans="5:6" ht="12.75">
      <c r="E987" s="2"/>
      <c r="F987" s="2"/>
    </row>
    <row r="988" spans="5:6" ht="12.75">
      <c r="E988" s="2"/>
      <c r="F988" s="2"/>
    </row>
    <row r="989" spans="5:6" ht="12.75">
      <c r="E989" s="2"/>
      <c r="F989" s="2"/>
    </row>
    <row r="990" spans="5:6" ht="12.75">
      <c r="E990" s="2"/>
      <c r="F990" s="2"/>
    </row>
    <row r="991" spans="5:6" ht="12.75">
      <c r="E991" s="2"/>
      <c r="F991" s="2"/>
    </row>
    <row r="992" spans="5:6" ht="12.75">
      <c r="E992" s="2"/>
      <c r="F992" s="2"/>
    </row>
    <row r="993" spans="5:6" ht="12.75">
      <c r="E993" s="2"/>
      <c r="F993" s="2"/>
    </row>
    <row r="994" spans="5:6" ht="12.75">
      <c r="E994" s="2"/>
      <c r="F994" s="2"/>
    </row>
    <row r="995" spans="5:6" ht="12.75">
      <c r="E995" s="2"/>
      <c r="F995" s="2"/>
    </row>
    <row r="996" spans="5:6" ht="12.75">
      <c r="E996" s="2"/>
      <c r="F996" s="2"/>
    </row>
    <row r="997" spans="5:6" ht="12.75">
      <c r="E997" s="2"/>
      <c r="F997" s="2"/>
    </row>
    <row r="998" spans="5:6" ht="12.75">
      <c r="E998" s="2"/>
      <c r="F998" s="2"/>
    </row>
    <row r="999" spans="5:6" ht="12.75">
      <c r="E999" s="2"/>
      <c r="F999" s="2"/>
    </row>
    <row r="1000" spans="5:6" ht="12.75">
      <c r="E1000" s="2"/>
      <c r="F1000" s="2"/>
    </row>
    <row r="1001" spans="5:6" ht="12.75">
      <c r="E1001" s="2"/>
      <c r="F1001" s="2"/>
    </row>
    <row r="1002" spans="5:6" ht="12.75">
      <c r="E1002" s="2"/>
      <c r="F1002" s="2"/>
    </row>
    <row r="1003" spans="5:6" ht="12.75">
      <c r="E1003" s="2"/>
      <c r="F1003" s="2"/>
    </row>
    <row r="1004" spans="5:6" ht="12.75">
      <c r="E1004" s="2"/>
      <c r="F1004" s="2"/>
    </row>
    <row r="1005" spans="5:6" ht="12.75">
      <c r="E1005" s="2"/>
      <c r="F1005" s="2"/>
    </row>
    <row r="1006" spans="5:6" ht="12.75">
      <c r="E1006" s="2"/>
      <c r="F1006" s="2"/>
    </row>
    <row r="1007" spans="5:6" ht="12.75">
      <c r="E1007" s="2"/>
      <c r="F1007" s="2"/>
    </row>
    <row r="1008" spans="5:6" ht="12.75">
      <c r="E1008" s="2"/>
      <c r="F1008" s="2"/>
    </row>
    <row r="1009" spans="5:6" ht="12.75">
      <c r="E1009" s="2"/>
      <c r="F1009" s="2"/>
    </row>
    <row r="1010" spans="5:6" ht="12.75">
      <c r="E1010" s="2"/>
      <c r="F1010" s="2"/>
    </row>
    <row r="1011" spans="5:6" ht="12.75">
      <c r="E1011" s="2"/>
      <c r="F1011" s="2"/>
    </row>
    <row r="1012" spans="5:6" ht="12.75">
      <c r="E1012" s="2"/>
      <c r="F1012" s="2"/>
    </row>
    <row r="1013" spans="5:6" ht="12.75">
      <c r="E1013" s="2"/>
      <c r="F1013" s="2"/>
    </row>
    <row r="1014" spans="5:6" ht="12.75">
      <c r="E1014" s="2"/>
      <c r="F1014" s="2"/>
    </row>
    <row r="1015" spans="5:6" ht="12.75">
      <c r="E1015" s="2"/>
      <c r="F1015" s="2"/>
    </row>
    <row r="1016" spans="5:6" ht="12.75">
      <c r="E1016" s="2"/>
      <c r="F1016" s="2"/>
    </row>
    <row r="1017" spans="5:6" ht="12.75">
      <c r="E1017" s="2"/>
      <c r="F1017" s="2"/>
    </row>
    <row r="1018" spans="5:6" ht="12.75">
      <c r="E1018" s="2"/>
      <c r="F1018" s="2"/>
    </row>
    <row r="1019" spans="5:6" ht="12.75">
      <c r="E1019" s="2"/>
      <c r="F1019" s="2"/>
    </row>
    <row r="1020" spans="5:6" ht="12.75">
      <c r="E1020" s="2"/>
      <c r="F1020" s="2"/>
    </row>
    <row r="1021" spans="5:6" ht="12.75">
      <c r="E1021" s="2"/>
      <c r="F1021" s="2"/>
    </row>
    <row r="1022" spans="5:6" ht="12.75">
      <c r="E1022" s="2"/>
      <c r="F1022" s="2"/>
    </row>
    <row r="1023" spans="5:6" ht="12.75">
      <c r="E1023" s="2"/>
      <c r="F1023" s="2"/>
    </row>
    <row r="1024" spans="5:6" ht="12.75">
      <c r="E1024" s="2"/>
      <c r="F1024" s="2"/>
    </row>
    <row r="1025" spans="5:6" ht="12.75">
      <c r="E1025" s="2"/>
      <c r="F1025" s="2"/>
    </row>
    <row r="1026" spans="5:6" ht="12.75">
      <c r="E1026" s="2"/>
      <c r="F1026" s="2"/>
    </row>
    <row r="1027" spans="5:6" ht="12.75">
      <c r="E1027" s="2"/>
      <c r="F1027" s="2"/>
    </row>
    <row r="1028" spans="5:6" ht="12.75">
      <c r="E1028" s="2"/>
      <c r="F1028" s="2"/>
    </row>
    <row r="1029" spans="5:6" ht="12.75">
      <c r="E1029" s="2"/>
      <c r="F1029" s="2"/>
    </row>
    <row r="1030" spans="5:6" ht="12.75">
      <c r="E1030" s="2"/>
      <c r="F1030" s="2"/>
    </row>
    <row r="1031" spans="5:6" ht="12.75">
      <c r="E1031" s="2"/>
      <c r="F1031" s="2"/>
    </row>
    <row r="1032" spans="5:6" ht="12.75">
      <c r="E1032" s="2"/>
      <c r="F1032" s="2"/>
    </row>
    <row r="1033" spans="5:6" ht="12.75">
      <c r="E1033" s="2"/>
      <c r="F1033" s="2"/>
    </row>
    <row r="1034" spans="5:6" ht="12.75">
      <c r="E1034" s="2"/>
      <c r="F1034" s="2"/>
    </row>
    <row r="1035" spans="5:6" ht="12.75">
      <c r="E1035" s="2"/>
      <c r="F1035" s="2"/>
    </row>
    <row r="1036" spans="5:6" ht="12.75">
      <c r="E1036" s="2"/>
      <c r="F1036" s="2"/>
    </row>
    <row r="1037" spans="5:6" ht="12.75">
      <c r="E1037" s="2"/>
      <c r="F1037" s="2"/>
    </row>
    <row r="1038" spans="5:6" ht="12.75">
      <c r="E1038" s="2"/>
      <c r="F1038" s="2"/>
    </row>
    <row r="1039" spans="5:6" ht="12.75">
      <c r="E1039" s="2"/>
      <c r="F1039" s="2"/>
    </row>
    <row r="1040" spans="5:6" ht="12.75">
      <c r="E1040" s="2"/>
      <c r="F1040" s="2"/>
    </row>
    <row r="1041" spans="5:6" ht="12.75">
      <c r="E1041" s="2"/>
      <c r="F1041" s="2"/>
    </row>
    <row r="1042" spans="5:6" ht="12.75">
      <c r="E1042" s="2"/>
      <c r="F1042" s="2"/>
    </row>
    <row r="1043" spans="5:6" ht="12.75">
      <c r="E1043" s="2"/>
      <c r="F1043" s="2"/>
    </row>
    <row r="1044" spans="5:6" ht="12.75">
      <c r="E1044" s="2"/>
      <c r="F1044" s="2"/>
    </row>
    <row r="1045" spans="5:6" ht="12.75">
      <c r="E1045" s="2"/>
      <c r="F1045" s="2"/>
    </row>
    <row r="1046" spans="5:6" ht="12.75">
      <c r="E1046" s="2"/>
      <c r="F1046" s="2"/>
    </row>
    <row r="1047" spans="5:6" ht="12.75">
      <c r="E1047" s="2"/>
      <c r="F1047" s="2"/>
    </row>
    <row r="1048" spans="5:6" ht="12.75">
      <c r="E1048" s="2"/>
      <c r="F1048" s="2"/>
    </row>
    <row r="1049" spans="5:6" ht="12.75">
      <c r="E1049" s="2"/>
      <c r="F1049" s="2"/>
    </row>
    <row r="1050" spans="5:6" ht="12.75">
      <c r="E1050" s="2"/>
      <c r="F1050" s="2"/>
    </row>
    <row r="1051" spans="5:6" ht="12.75">
      <c r="E1051" s="2"/>
      <c r="F1051" s="2"/>
    </row>
    <row r="1052" spans="5:6" ht="12.75">
      <c r="E1052" s="2"/>
      <c r="F1052" s="2"/>
    </row>
    <row r="1053" spans="5:6" ht="12.75">
      <c r="E1053" s="2"/>
      <c r="F1053" s="2"/>
    </row>
    <row r="1054" spans="5:6" ht="12.75">
      <c r="E1054" s="2"/>
      <c r="F1054" s="2"/>
    </row>
    <row r="1055" spans="5:6" ht="12.75">
      <c r="E1055" s="2"/>
      <c r="F1055" s="2"/>
    </row>
    <row r="1056" spans="5:6" ht="12.75">
      <c r="E1056" s="2"/>
      <c r="F1056" s="2"/>
    </row>
    <row r="1057" spans="5:6" ht="12.75">
      <c r="E1057" s="2"/>
      <c r="F1057" s="2"/>
    </row>
    <row r="1058" spans="5:6" ht="12.75">
      <c r="E1058" s="2"/>
      <c r="F1058" s="2"/>
    </row>
    <row r="1059" spans="5:6" ht="12.75">
      <c r="E1059" s="2"/>
      <c r="F1059" s="2"/>
    </row>
    <row r="1060" spans="5:6" ht="12.75">
      <c r="E1060" s="2"/>
      <c r="F1060" s="2"/>
    </row>
    <row r="1061" spans="5:6" ht="12.75">
      <c r="E1061" s="2"/>
      <c r="F1061" s="2"/>
    </row>
    <row r="1062" spans="5:6" ht="12.75">
      <c r="E1062" s="2"/>
      <c r="F1062" s="2"/>
    </row>
    <row r="1063" spans="5:6" ht="12.75">
      <c r="E1063" s="2"/>
      <c r="F1063" s="2"/>
    </row>
    <row r="1064" spans="5:6" ht="12.75">
      <c r="E1064" s="2"/>
      <c r="F1064" s="2"/>
    </row>
    <row r="1065" spans="5:6" ht="12.75">
      <c r="E1065" s="2"/>
      <c r="F1065" s="2"/>
    </row>
    <row r="1066" spans="5:6" ht="12.75">
      <c r="E1066" s="2"/>
      <c r="F1066" s="2"/>
    </row>
    <row r="1067" spans="5:6" ht="12.75">
      <c r="E1067" s="2"/>
      <c r="F1067" s="2"/>
    </row>
    <row r="1068" spans="5:6" ht="12.75">
      <c r="E1068" s="2"/>
      <c r="F1068" s="2"/>
    </row>
    <row r="1069" spans="5:6" ht="12.75">
      <c r="E1069" s="2"/>
      <c r="F1069" s="2"/>
    </row>
    <row r="1070" spans="5:6" ht="12.75">
      <c r="E1070" s="2"/>
      <c r="F1070" s="2"/>
    </row>
    <row r="1071" spans="5:6" ht="12.75">
      <c r="E1071" s="2"/>
      <c r="F1071" s="2"/>
    </row>
    <row r="1072" spans="5:6" ht="12.75">
      <c r="E1072" s="2"/>
      <c r="F1072" s="2"/>
    </row>
    <row r="1073" spans="5:6" ht="12.75">
      <c r="E1073" s="2"/>
      <c r="F1073" s="2"/>
    </row>
    <row r="1074" spans="5:6" ht="12.75">
      <c r="E1074" s="2"/>
      <c r="F1074" s="2"/>
    </row>
    <row r="1075" spans="5:6" ht="12.75">
      <c r="E1075" s="2"/>
      <c r="F1075" s="2"/>
    </row>
    <row r="1076" spans="5:6" ht="12.75">
      <c r="E1076" s="2"/>
      <c r="F1076" s="2"/>
    </row>
    <row r="1077" spans="5:6" ht="12.75">
      <c r="E1077" s="2"/>
      <c r="F1077" s="2"/>
    </row>
    <row r="1078" spans="5:6" ht="12.75">
      <c r="E1078" s="2"/>
      <c r="F1078" s="2"/>
    </row>
    <row r="1079" spans="5:6" ht="12.75">
      <c r="E1079" s="2"/>
      <c r="F1079" s="2"/>
    </row>
    <row r="1080" spans="5:6" ht="12.75">
      <c r="E1080" s="2"/>
      <c r="F1080" s="2"/>
    </row>
    <row r="1081" spans="5:6" ht="12.75">
      <c r="E1081" s="2"/>
      <c r="F1081" s="2"/>
    </row>
    <row r="1082" spans="5:6" ht="12.75">
      <c r="E1082" s="2"/>
      <c r="F1082" s="2"/>
    </row>
    <row r="1083" spans="5:6" ht="12.75">
      <c r="E1083" s="2"/>
      <c r="F1083" s="2"/>
    </row>
    <row r="1084" spans="5:6" ht="12.75">
      <c r="E1084" s="2"/>
      <c r="F1084" s="2"/>
    </row>
    <row r="1085" spans="5:6" ht="12.75">
      <c r="E1085" s="2"/>
      <c r="F1085" s="2"/>
    </row>
    <row r="1086" spans="5:6" ht="12.75">
      <c r="E1086" s="2"/>
      <c r="F1086" s="2"/>
    </row>
    <row r="1087" spans="5:6" ht="12.75">
      <c r="E1087" s="2"/>
      <c r="F1087" s="2"/>
    </row>
    <row r="1088" spans="5:6" ht="12.75">
      <c r="E1088" s="2"/>
      <c r="F1088" s="2"/>
    </row>
    <row r="1089" spans="5:6" ht="12.75">
      <c r="E1089" s="2"/>
      <c r="F1089" s="2"/>
    </row>
    <row r="1090" spans="5:6" ht="12.75">
      <c r="E1090" s="2"/>
      <c r="F1090" s="2"/>
    </row>
    <row r="1091" spans="5:6" ht="12.75">
      <c r="E1091" s="2"/>
      <c r="F1091" s="2"/>
    </row>
    <row r="1092" spans="5:6" ht="12.75">
      <c r="E1092" s="2"/>
      <c r="F1092" s="2"/>
    </row>
    <row r="1093" spans="5:6" ht="12.75">
      <c r="E1093" s="2"/>
      <c r="F1093" s="2"/>
    </row>
    <row r="1094" spans="5:6" ht="12.75">
      <c r="E1094" s="2"/>
      <c r="F1094" s="2"/>
    </row>
    <row r="1095" spans="5:6" ht="12.75">
      <c r="E1095" s="2"/>
      <c r="F1095" s="2"/>
    </row>
    <row r="1096" spans="5:6" ht="12.75">
      <c r="E1096" s="2"/>
      <c r="F1096" s="2"/>
    </row>
    <row r="1097" spans="5:6" ht="12.75">
      <c r="E1097" s="2"/>
      <c r="F1097" s="2"/>
    </row>
    <row r="1098" spans="5:6" ht="12.75">
      <c r="E1098" s="2"/>
      <c r="F1098" s="2"/>
    </row>
    <row r="1099" spans="5:6" ht="12.75">
      <c r="E1099" s="2"/>
      <c r="F1099" s="2"/>
    </row>
    <row r="1100" spans="5:6" ht="12.75">
      <c r="E1100" s="2"/>
      <c r="F1100" s="2"/>
    </row>
    <row r="1101" spans="5:6" ht="12.75">
      <c r="E1101" s="2"/>
      <c r="F1101" s="2"/>
    </row>
    <row r="1102" spans="5:6" ht="12.75">
      <c r="E1102" s="2"/>
      <c r="F1102" s="2"/>
    </row>
    <row r="1103" spans="5:6" ht="12.75">
      <c r="E1103" s="2"/>
      <c r="F1103" s="2"/>
    </row>
    <row r="1104" spans="5:6" ht="12.75">
      <c r="E1104" s="2"/>
      <c r="F1104" s="2"/>
    </row>
    <row r="1105" spans="5:6" ht="12.75">
      <c r="E1105" s="2"/>
      <c r="F1105" s="2"/>
    </row>
    <row r="1106" spans="5:6" ht="12.75">
      <c r="E1106" s="2"/>
      <c r="F1106" s="2"/>
    </row>
    <row r="1107" spans="5:6" ht="12.75">
      <c r="E1107" s="2"/>
      <c r="F1107" s="2"/>
    </row>
    <row r="1108" spans="5:6" ht="12.75">
      <c r="E1108" s="2"/>
      <c r="F1108" s="2"/>
    </row>
    <row r="1109" spans="5:6" ht="12.75">
      <c r="E1109" s="2"/>
      <c r="F1109" s="2"/>
    </row>
    <row r="1110" spans="5:6" ht="12.75">
      <c r="E1110" s="2"/>
      <c r="F1110" s="2"/>
    </row>
    <row r="1111" spans="5:6" ht="12.75">
      <c r="E1111" s="2"/>
      <c r="F1111" s="2"/>
    </row>
    <row r="1112" spans="5:6" ht="12.75">
      <c r="E1112" s="2"/>
      <c r="F1112" s="2"/>
    </row>
    <row r="1113" spans="5:6" ht="12.75">
      <c r="E1113" s="2"/>
      <c r="F1113" s="2"/>
    </row>
    <row r="1114" spans="5:6" ht="12.75">
      <c r="E1114" s="2"/>
      <c r="F1114" s="2"/>
    </row>
    <row r="1115" spans="5:6" ht="12.75">
      <c r="E1115" s="2"/>
      <c r="F1115" s="2"/>
    </row>
    <row r="1116" spans="5:6" ht="12.75">
      <c r="E1116" s="2"/>
      <c r="F1116" s="2"/>
    </row>
    <row r="1117" spans="5:6" ht="12.75">
      <c r="E1117" s="2"/>
      <c r="F1117" s="2"/>
    </row>
    <row r="1118" spans="5:6" ht="12.75">
      <c r="E1118" s="2"/>
      <c r="F1118" s="2"/>
    </row>
    <row r="1119" spans="5:6" ht="12.75">
      <c r="E1119" s="2"/>
      <c r="F1119" s="2"/>
    </row>
    <row r="1120" spans="5:6" ht="12.75">
      <c r="E1120" s="2"/>
      <c r="F1120" s="2"/>
    </row>
    <row r="1121" spans="5:6" ht="12.75">
      <c r="E1121" s="2"/>
      <c r="F1121" s="2"/>
    </row>
    <row r="1122" spans="5:6" ht="12.75">
      <c r="E1122" s="2"/>
      <c r="F1122" s="2"/>
    </row>
    <row r="1123" spans="5:6" ht="12.75">
      <c r="E1123" s="2"/>
      <c r="F1123" s="2"/>
    </row>
    <row r="1124" spans="5:6" ht="12.75">
      <c r="E1124" s="2"/>
      <c r="F1124" s="2"/>
    </row>
    <row r="1125" spans="5:6" ht="12.75">
      <c r="E1125" s="2"/>
      <c r="F1125" s="2"/>
    </row>
    <row r="1126" spans="5:6" ht="12.75">
      <c r="E1126" s="2"/>
      <c r="F1126" s="2"/>
    </row>
    <row r="1127" spans="5:6" ht="12.75">
      <c r="E1127" s="2"/>
      <c r="F1127" s="2"/>
    </row>
    <row r="1128" spans="5:6" ht="12.75">
      <c r="E1128" s="2"/>
      <c r="F1128" s="2"/>
    </row>
    <row r="1129" spans="5:6" ht="12.75">
      <c r="E1129" s="2"/>
      <c r="F1129" s="2"/>
    </row>
    <row r="1130" spans="5:6" ht="12.75">
      <c r="E1130" s="2"/>
      <c r="F1130" s="2"/>
    </row>
    <row r="1131" spans="5:6" ht="12.75">
      <c r="E1131" s="2"/>
      <c r="F1131" s="2"/>
    </row>
    <row r="1132" spans="5:6" ht="12.75">
      <c r="E1132" s="2"/>
      <c r="F1132" s="2"/>
    </row>
    <row r="1133" spans="5:6" ht="12.75">
      <c r="E1133" s="2"/>
      <c r="F1133" s="2"/>
    </row>
    <row r="1134" spans="5:6" ht="12.75">
      <c r="E1134" s="2"/>
      <c r="F1134" s="2"/>
    </row>
    <row r="1135" spans="5:6" ht="12.75">
      <c r="E1135" s="2"/>
      <c r="F1135" s="2"/>
    </row>
    <row r="1136" spans="5:6" ht="12.75">
      <c r="E1136" s="2"/>
      <c r="F1136" s="2"/>
    </row>
    <row r="1137" spans="5:6" ht="12.75">
      <c r="E1137" s="2"/>
      <c r="F1137" s="2"/>
    </row>
    <row r="1138" spans="5:6" ht="12.75">
      <c r="E1138" s="2"/>
      <c r="F1138" s="2"/>
    </row>
    <row r="1139" spans="5:6" ht="12.75">
      <c r="E1139" s="2"/>
      <c r="F1139" s="2"/>
    </row>
    <row r="1140" spans="5:6" ht="12.75">
      <c r="E1140" s="2"/>
      <c r="F1140" s="2"/>
    </row>
    <row r="1141" spans="5:6" ht="12.75">
      <c r="E1141" s="2"/>
      <c r="F1141" s="2"/>
    </row>
    <row r="1142" spans="5:6" ht="12.75">
      <c r="E1142" s="2"/>
      <c r="F1142" s="2"/>
    </row>
    <row r="1143" spans="5:6" ht="12.75">
      <c r="E1143" s="2"/>
      <c r="F1143" s="2"/>
    </row>
    <row r="1144" spans="5:6" ht="12.75">
      <c r="E1144" s="2"/>
      <c r="F1144" s="2"/>
    </row>
    <row r="1145" spans="5:6" ht="12.75">
      <c r="E1145" s="2"/>
      <c r="F1145" s="2"/>
    </row>
    <row r="1146" spans="5:6" ht="12.75">
      <c r="E1146" s="2"/>
      <c r="F1146" s="2"/>
    </row>
    <row r="1147" spans="5:6" ht="12.75">
      <c r="E1147" s="2"/>
      <c r="F1147" s="2"/>
    </row>
    <row r="1148" spans="5:6" ht="12.75">
      <c r="E1148" s="2"/>
      <c r="F1148" s="2"/>
    </row>
    <row r="1149" spans="5:6" ht="12.75">
      <c r="E1149" s="2"/>
      <c r="F1149" s="2"/>
    </row>
    <row r="1150" spans="5:6" ht="12.75">
      <c r="E1150" s="2"/>
      <c r="F1150" s="2"/>
    </row>
    <row r="1151" spans="5:6" ht="12.75">
      <c r="E1151" s="2"/>
      <c r="F1151" s="2"/>
    </row>
    <row r="1152" spans="5:6" ht="12.75">
      <c r="E1152" s="2"/>
      <c r="F1152" s="2"/>
    </row>
    <row r="1153" spans="5:6" ht="12.75">
      <c r="E1153" s="2"/>
      <c r="F1153" s="2"/>
    </row>
    <row r="1154" spans="5:6" ht="12.75">
      <c r="E1154" s="2"/>
      <c r="F1154" s="2"/>
    </row>
    <row r="1155" spans="5:6" ht="12.75">
      <c r="E1155" s="2"/>
      <c r="F1155" s="2"/>
    </row>
    <row r="1156" spans="5:6" ht="12.75">
      <c r="E1156" s="2"/>
      <c r="F1156" s="2"/>
    </row>
    <row r="1157" spans="5:6" ht="12.75">
      <c r="E1157" s="2"/>
      <c r="F1157" s="2"/>
    </row>
    <row r="1158" spans="5:6" ht="12.75">
      <c r="E1158" s="2"/>
      <c r="F1158" s="2"/>
    </row>
    <row r="1159" spans="5:6" ht="12.75">
      <c r="E1159" s="2"/>
      <c r="F1159" s="2"/>
    </row>
    <row r="1160" spans="5:6" ht="12.75">
      <c r="E1160" s="2"/>
      <c r="F1160" s="2"/>
    </row>
    <row r="1161" spans="5:6" ht="12.75">
      <c r="E1161" s="2"/>
      <c r="F1161" s="2"/>
    </row>
    <row r="1162" spans="5:6" ht="12.75">
      <c r="E1162" s="2"/>
      <c r="F1162" s="2"/>
    </row>
    <row r="1163" spans="5:6" ht="12.75">
      <c r="E1163" s="2"/>
      <c r="F1163" s="2"/>
    </row>
    <row r="1164" spans="5:6" ht="12.75">
      <c r="E1164" s="2"/>
      <c r="F1164" s="2"/>
    </row>
    <row r="1165" spans="5:6" ht="12.75">
      <c r="E1165" s="2"/>
      <c r="F1165" s="2"/>
    </row>
    <row r="1166" spans="5:6" ht="12.75">
      <c r="E1166" s="2"/>
      <c r="F1166" s="2"/>
    </row>
    <row r="1167" spans="5:6" ht="12.75">
      <c r="E1167" s="2"/>
      <c r="F1167" s="2"/>
    </row>
    <row r="1168" spans="5:6" ht="12.75">
      <c r="E1168" s="2"/>
      <c r="F1168" s="2"/>
    </row>
    <row r="1169" spans="5:6" ht="12.75">
      <c r="E1169" s="2"/>
      <c r="F1169" s="2"/>
    </row>
    <row r="1170" spans="5:6" ht="12.75">
      <c r="E1170" s="2"/>
      <c r="F1170" s="2"/>
    </row>
    <row r="1171" spans="5:6" ht="12.75">
      <c r="E1171" s="2"/>
      <c r="F1171" s="2"/>
    </row>
    <row r="1172" spans="5:6" ht="12.75">
      <c r="E1172" s="2"/>
      <c r="F1172" s="2"/>
    </row>
    <row r="1173" spans="5:6" ht="12.75">
      <c r="E1173" s="2"/>
      <c r="F1173" s="2"/>
    </row>
    <row r="1174" spans="5:6" ht="12.75">
      <c r="E1174" s="2"/>
      <c r="F1174" s="2"/>
    </row>
    <row r="1175" spans="5:6" ht="12.75">
      <c r="E1175" s="2"/>
      <c r="F1175" s="2"/>
    </row>
    <row r="1176" spans="5:6" ht="12.75">
      <c r="E1176" s="2"/>
      <c r="F1176" s="2"/>
    </row>
    <row r="1177" spans="5:6" ht="12.75">
      <c r="E1177" s="2"/>
      <c r="F1177" s="2"/>
    </row>
    <row r="1178" spans="5:6" ht="12.75">
      <c r="E1178" s="2"/>
      <c r="F1178" s="2"/>
    </row>
    <row r="1179" spans="5:6" ht="12.75">
      <c r="E1179" s="2"/>
      <c r="F1179" s="2"/>
    </row>
    <row r="1180" spans="5:6" ht="12.75">
      <c r="E1180" s="2"/>
      <c r="F1180" s="2"/>
    </row>
    <row r="1181" spans="5:6" ht="12.75">
      <c r="E1181" s="2"/>
      <c r="F1181" s="2"/>
    </row>
    <row r="1182" spans="5:6" ht="12.75">
      <c r="E1182" s="2"/>
      <c r="F1182" s="2"/>
    </row>
    <row r="1183" spans="5:6" ht="12.75">
      <c r="E1183" s="2"/>
      <c r="F1183" s="2"/>
    </row>
    <row r="1184" spans="5:6" ht="12.75">
      <c r="E1184" s="2"/>
      <c r="F1184" s="2"/>
    </row>
    <row r="1185" spans="5:6" ht="12.75">
      <c r="E1185" s="2"/>
      <c r="F1185" s="2"/>
    </row>
    <row r="1186" spans="5:6" ht="12.75">
      <c r="E1186" s="2"/>
      <c r="F1186" s="2"/>
    </row>
    <row r="1187" spans="5:6" ht="12.75">
      <c r="E1187" s="2"/>
      <c r="F1187" s="2"/>
    </row>
    <row r="1188" spans="5:6" ht="12.75">
      <c r="E1188" s="2"/>
      <c r="F1188" s="2"/>
    </row>
    <row r="1189" spans="5:6" ht="12.75">
      <c r="E1189" s="2"/>
      <c r="F1189" s="2"/>
    </row>
    <row r="1190" spans="5:6" ht="12.75">
      <c r="E1190" s="2"/>
      <c r="F1190" s="2"/>
    </row>
    <row r="1191" spans="5:6" ht="12.75">
      <c r="E1191" s="2"/>
      <c r="F1191" s="2"/>
    </row>
    <row r="1192" spans="5:6" ht="12.75">
      <c r="E1192" s="2"/>
      <c r="F1192" s="2"/>
    </row>
    <row r="1193" spans="5:6" ht="12.75">
      <c r="E1193" s="2"/>
      <c r="F1193" s="2"/>
    </row>
    <row r="1194" spans="5:6" ht="12.75">
      <c r="E1194" s="2"/>
      <c r="F1194" s="2"/>
    </row>
    <row r="1195" spans="5:6" ht="12.75">
      <c r="E1195" s="2"/>
      <c r="F1195" s="2"/>
    </row>
    <row r="1196" spans="5:6" ht="12.75">
      <c r="E1196" s="2"/>
      <c r="F1196" s="2"/>
    </row>
    <row r="1197" spans="5:6" ht="12.75">
      <c r="E1197" s="2"/>
      <c r="F1197" s="2"/>
    </row>
    <row r="1198" spans="5:6" ht="12.75">
      <c r="E1198" s="2"/>
      <c r="F1198" s="2"/>
    </row>
    <row r="1199" spans="5:6" ht="12.75">
      <c r="E1199" s="2"/>
      <c r="F1199" s="2"/>
    </row>
    <row r="1200" spans="5:6" ht="12.75">
      <c r="E1200" s="2"/>
      <c r="F1200" s="2"/>
    </row>
    <row r="1201" spans="5:6" ht="12.75">
      <c r="E1201" s="2"/>
      <c r="F1201" s="2"/>
    </row>
    <row r="1202" spans="5:6" ht="12.75">
      <c r="E1202" s="2"/>
      <c r="F1202" s="2"/>
    </row>
    <row r="1203" spans="5:6" ht="12.75">
      <c r="E1203" s="2"/>
      <c r="F1203" s="2"/>
    </row>
    <row r="1204" spans="5:6" ht="12.75">
      <c r="E1204" s="2"/>
      <c r="F1204" s="2"/>
    </row>
    <row r="1205" spans="5:6" ht="12.75">
      <c r="E1205" s="2"/>
      <c r="F1205" s="2"/>
    </row>
    <row r="1206" spans="5:6" ht="12.75">
      <c r="E1206" s="2"/>
      <c r="F1206" s="2"/>
    </row>
    <row r="1207" spans="5:6" ht="12.75">
      <c r="E1207" s="2"/>
      <c r="F1207" s="2"/>
    </row>
    <row r="1208" spans="5:6" ht="12.75">
      <c r="E1208" s="2"/>
      <c r="F1208" s="2"/>
    </row>
    <row r="1209" spans="5:6" ht="12.75">
      <c r="E1209" s="2"/>
      <c r="F1209" s="2"/>
    </row>
    <row r="1210" spans="5:6" ht="12.75">
      <c r="E1210" s="2"/>
      <c r="F1210" s="2"/>
    </row>
    <row r="1211" spans="5:6" ht="12.75">
      <c r="E1211" s="2"/>
      <c r="F1211" s="2"/>
    </row>
    <row r="1212" spans="5:6" ht="12.75">
      <c r="E1212" s="2"/>
      <c r="F1212" s="2"/>
    </row>
    <row r="1213" spans="5:6" ht="12.75">
      <c r="E1213" s="2"/>
      <c r="F1213" s="2"/>
    </row>
    <row r="1214" spans="5:6" ht="12.75">
      <c r="E1214" s="2"/>
      <c r="F1214" s="2"/>
    </row>
    <row r="1215" spans="5:6" ht="12.75">
      <c r="E1215" s="2"/>
      <c r="F1215" s="2"/>
    </row>
    <row r="1216" spans="5:6" ht="12.75">
      <c r="E1216" s="2"/>
      <c r="F1216" s="2"/>
    </row>
    <row r="1217" spans="5:6" ht="12.75">
      <c r="E1217" s="2"/>
      <c r="F1217" s="2"/>
    </row>
    <row r="1218" spans="5:6" ht="12.75">
      <c r="E1218" s="2"/>
      <c r="F1218" s="2"/>
    </row>
    <row r="1219" spans="5:6" ht="12.75">
      <c r="E1219" s="2"/>
      <c r="F1219" s="2"/>
    </row>
    <row r="1220" spans="5:6" ht="12.75">
      <c r="E1220" s="2"/>
      <c r="F1220" s="2"/>
    </row>
    <row r="1221" spans="5:6" ht="12.75">
      <c r="E1221" s="2"/>
      <c r="F1221" s="2"/>
    </row>
    <row r="1222" spans="5:6" ht="12.75">
      <c r="E1222" s="2"/>
      <c r="F1222" s="2"/>
    </row>
    <row r="1223" spans="5:6" ht="12.75">
      <c r="E1223" s="2"/>
      <c r="F1223" s="2"/>
    </row>
    <row r="1224" spans="5:6" ht="12.75">
      <c r="E1224" s="2"/>
      <c r="F1224" s="2"/>
    </row>
    <row r="1225" spans="5:6" ht="12.75">
      <c r="E1225" s="2"/>
      <c r="F1225" s="2"/>
    </row>
    <row r="1226" spans="5:6" ht="12.75">
      <c r="E1226" s="2"/>
      <c r="F1226" s="2"/>
    </row>
    <row r="1227" spans="5:6" ht="12.75">
      <c r="E1227" s="2"/>
      <c r="F1227" s="2"/>
    </row>
    <row r="1228" spans="5:6" ht="12.75">
      <c r="E1228" s="2"/>
      <c r="F1228" s="2"/>
    </row>
    <row r="1229" spans="5:6" ht="12.75">
      <c r="E1229" s="2"/>
      <c r="F1229" s="2"/>
    </row>
    <row r="1230" spans="5:6" ht="12.75">
      <c r="E1230" s="2"/>
      <c r="F1230" s="2"/>
    </row>
    <row r="1231" spans="5:6" ht="12.75">
      <c r="E1231" s="2"/>
      <c r="F1231" s="2"/>
    </row>
    <row r="1232" spans="5:6" ht="12.75">
      <c r="E1232" s="2"/>
      <c r="F1232" s="2"/>
    </row>
    <row r="1233" spans="5:6" ht="12.75">
      <c r="E1233" s="2"/>
      <c r="F1233" s="2"/>
    </row>
    <row r="1234" spans="5:6" ht="12.75">
      <c r="E1234" s="2"/>
      <c r="F1234" s="2"/>
    </row>
    <row r="1235" spans="5:6" ht="12.75">
      <c r="E1235" s="2"/>
      <c r="F1235" s="2"/>
    </row>
    <row r="1236" spans="5:6" ht="12.75">
      <c r="E1236" s="2"/>
      <c r="F1236" s="2"/>
    </row>
    <row r="1237" spans="5:6" ht="12.75">
      <c r="E1237" s="2"/>
      <c r="F1237" s="2"/>
    </row>
    <row r="1238" spans="5:6" ht="12.75">
      <c r="E1238" s="2"/>
      <c r="F1238" s="2"/>
    </row>
    <row r="1239" spans="5:6" ht="12.75">
      <c r="E1239" s="2"/>
      <c r="F1239" s="2"/>
    </row>
    <row r="1240" spans="5:6" ht="12.75">
      <c r="E1240" s="2"/>
      <c r="F1240" s="2"/>
    </row>
    <row r="1241" spans="5:6" ht="12.75">
      <c r="E1241" s="2"/>
      <c r="F1241" s="2"/>
    </row>
    <row r="1242" spans="5:6" ht="12.75">
      <c r="E1242" s="2"/>
      <c r="F1242" s="2"/>
    </row>
    <row r="1243" spans="5:6" ht="12.75">
      <c r="E1243" s="2"/>
      <c r="F1243" s="2"/>
    </row>
    <row r="1244" spans="5:6" ht="12.75">
      <c r="E1244" s="2"/>
      <c r="F1244" s="2"/>
    </row>
    <row r="1245" spans="5:6" ht="12.75">
      <c r="E1245" s="2"/>
      <c r="F1245" s="2"/>
    </row>
    <row r="1246" spans="5:6" ht="12.75">
      <c r="E1246" s="2"/>
      <c r="F1246" s="2"/>
    </row>
    <row r="1247" spans="5:6" ht="12.75">
      <c r="E1247" s="2"/>
      <c r="F1247" s="2"/>
    </row>
    <row r="1248" spans="5:6" ht="12.75">
      <c r="E1248" s="2"/>
      <c r="F1248" s="2"/>
    </row>
    <row r="1249" spans="5:6" ht="12.75">
      <c r="E1249" s="2"/>
      <c r="F1249" s="2"/>
    </row>
    <row r="1250" spans="5:6" ht="12.75">
      <c r="E1250" s="2"/>
      <c r="F1250" s="2"/>
    </row>
    <row r="1251" spans="5:6" ht="12.75">
      <c r="E1251" s="2"/>
      <c r="F1251" s="2"/>
    </row>
    <row r="1252" spans="5:6" ht="12.75">
      <c r="E1252" s="2"/>
      <c r="F1252" s="2"/>
    </row>
    <row r="1253" spans="5:6" ht="12.75">
      <c r="E1253" s="2"/>
      <c r="F1253" s="2"/>
    </row>
    <row r="1254" spans="5:6" ht="12.75">
      <c r="E1254" s="2"/>
      <c r="F1254" s="2"/>
    </row>
    <row r="1255" spans="5:6" ht="12.75">
      <c r="E1255" s="2"/>
      <c r="F1255" s="2"/>
    </row>
    <row r="1256" spans="5:6" ht="12.75">
      <c r="E1256" s="2"/>
      <c r="F1256" s="2"/>
    </row>
    <row r="1257" spans="5:6" ht="12.75">
      <c r="E1257" s="2"/>
      <c r="F1257" s="2"/>
    </row>
    <row r="1258" spans="5:6" ht="12.75">
      <c r="E1258" s="2"/>
      <c r="F1258" s="2"/>
    </row>
    <row r="1259" spans="5:6" ht="12.75">
      <c r="E1259" s="2"/>
      <c r="F1259" s="2"/>
    </row>
    <row r="1260" spans="5:6" ht="12.75">
      <c r="E1260" s="2"/>
      <c r="F1260" s="2"/>
    </row>
    <row r="1261" spans="5:6" ht="12.75">
      <c r="E1261" s="2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5:6" ht="12.75">
      <c r="E1265" s="2"/>
      <c r="F1265" s="2"/>
    </row>
    <row r="1266" spans="5:6" ht="12.75">
      <c r="E1266" s="2"/>
      <c r="F1266" s="2"/>
    </row>
    <row r="1267" spans="5:6" ht="12.75">
      <c r="E1267" s="2"/>
      <c r="F1267" s="2"/>
    </row>
    <row r="1268" spans="5:6" ht="12.75">
      <c r="E1268" s="2"/>
      <c r="F1268" s="2"/>
    </row>
    <row r="1269" spans="5:6" ht="12.75">
      <c r="E1269" s="2"/>
      <c r="F1269" s="2"/>
    </row>
    <row r="1270" spans="5:6" ht="12.75">
      <c r="E1270" s="2"/>
      <c r="F1270" s="2"/>
    </row>
    <row r="1271" spans="5:6" ht="12.75">
      <c r="E1271" s="2"/>
      <c r="F1271" s="2"/>
    </row>
    <row r="1272" spans="5:6" ht="12.75">
      <c r="E1272" s="2"/>
      <c r="F1272" s="2"/>
    </row>
    <row r="1273" spans="5:6" ht="12.75">
      <c r="E1273" s="2"/>
      <c r="F1273" s="2"/>
    </row>
    <row r="1274" spans="5:6" ht="12.75">
      <c r="E1274" s="2"/>
      <c r="F1274" s="2"/>
    </row>
    <row r="1275" spans="5:6" ht="12.75">
      <c r="E1275" s="2"/>
      <c r="F1275" s="2"/>
    </row>
    <row r="1276" spans="5:6" ht="12.75">
      <c r="E1276" s="2"/>
      <c r="F1276" s="2"/>
    </row>
    <row r="1277" spans="5:6" ht="12.75">
      <c r="E1277" s="2"/>
      <c r="F1277" s="2"/>
    </row>
    <row r="1278" spans="5:6" ht="12.75">
      <c r="E1278" s="2"/>
      <c r="F1278" s="2"/>
    </row>
    <row r="1279" spans="5:6" ht="12.75">
      <c r="E1279" s="2"/>
      <c r="F1279" s="2"/>
    </row>
    <row r="1280" spans="5:6" ht="12.75">
      <c r="E1280" s="2"/>
      <c r="F1280" s="2"/>
    </row>
    <row r="1281" spans="5:6" ht="12.75">
      <c r="E1281" s="2"/>
      <c r="F1281" s="2"/>
    </row>
    <row r="1282" spans="5:6" ht="12.75">
      <c r="E1282" s="2"/>
      <c r="F1282" s="2"/>
    </row>
    <row r="1283" spans="5:6" ht="12.75">
      <c r="E1283" s="2"/>
      <c r="F1283" s="2"/>
    </row>
    <row r="1284" spans="5:6" ht="12.75">
      <c r="E1284" s="2"/>
      <c r="F1284" s="2"/>
    </row>
    <row r="1285" spans="5:6" ht="12.75">
      <c r="E1285" s="2"/>
      <c r="F1285" s="2"/>
    </row>
    <row r="1286" spans="5:6" ht="12.75">
      <c r="E1286" s="2"/>
      <c r="F1286" s="2"/>
    </row>
    <row r="1287" spans="5:6" ht="12.75">
      <c r="E1287" s="2"/>
      <c r="F1287" s="2"/>
    </row>
    <row r="1288" spans="5:6" ht="12.75">
      <c r="E1288" s="2"/>
      <c r="F1288" s="2"/>
    </row>
    <row r="1289" spans="5:6" ht="12.75">
      <c r="E1289" s="2"/>
      <c r="F1289" s="2"/>
    </row>
    <row r="1290" spans="5:6" ht="12.75">
      <c r="E1290" s="2"/>
      <c r="F1290" s="2"/>
    </row>
    <row r="1291" spans="5:6" ht="12.75">
      <c r="E1291" s="2"/>
      <c r="F1291" s="2"/>
    </row>
    <row r="1292" spans="5:6" ht="12.75">
      <c r="E1292" s="2"/>
      <c r="F1292" s="2"/>
    </row>
    <row r="1293" spans="5:6" ht="12.75">
      <c r="E1293" s="2"/>
      <c r="F1293" s="2"/>
    </row>
    <row r="1294" spans="5:6" ht="12.75">
      <c r="E1294" s="2"/>
      <c r="F1294" s="2"/>
    </row>
    <row r="1295" spans="5:6" ht="12.75">
      <c r="E1295" s="2"/>
      <c r="F1295" s="2"/>
    </row>
    <row r="1296" spans="5:6" ht="12.75">
      <c r="E1296" s="2"/>
      <c r="F1296" s="2"/>
    </row>
    <row r="1297" spans="5:6" ht="12.75">
      <c r="E1297" s="2"/>
      <c r="F1297" s="2"/>
    </row>
    <row r="1298" spans="5:6" ht="12.75">
      <c r="E1298" s="2"/>
      <c r="F1298" s="2"/>
    </row>
    <row r="1299" spans="5:6" ht="12.75">
      <c r="E1299" s="2"/>
      <c r="F1299" s="2"/>
    </row>
    <row r="1300" spans="5:6" ht="12.75">
      <c r="E1300" s="2"/>
      <c r="F1300" s="2"/>
    </row>
    <row r="1301" spans="5:6" ht="12.75">
      <c r="E1301" s="2"/>
      <c r="F1301" s="2"/>
    </row>
    <row r="1302" spans="5:6" ht="12.75">
      <c r="E1302" s="2"/>
      <c r="F1302" s="2"/>
    </row>
    <row r="1303" spans="5:6" ht="12.75">
      <c r="E1303" s="2"/>
      <c r="F1303" s="2"/>
    </row>
    <row r="1304" spans="5:6" ht="12.75">
      <c r="E1304" s="2"/>
      <c r="F1304" s="2"/>
    </row>
    <row r="1305" spans="5:6" ht="12.75">
      <c r="E1305" s="2"/>
      <c r="F1305" s="2"/>
    </row>
    <row r="1306" spans="5:6" ht="12.75">
      <c r="E1306" s="2"/>
      <c r="F1306" s="2"/>
    </row>
    <row r="1307" spans="5:6" ht="12.75">
      <c r="E1307" s="2"/>
      <c r="F1307" s="2"/>
    </row>
    <row r="1308" spans="5:6" ht="12.75">
      <c r="E1308" s="2"/>
      <c r="F1308" s="2"/>
    </row>
    <row r="1309" spans="5:6" ht="12.75">
      <c r="E1309" s="2"/>
      <c r="F1309" s="2"/>
    </row>
    <row r="1310" spans="5:6" ht="12.75">
      <c r="E1310" s="2"/>
      <c r="F1310" s="2"/>
    </row>
    <row r="1311" spans="5:6" ht="12.75">
      <c r="E1311" s="2"/>
      <c r="F1311" s="2"/>
    </row>
    <row r="1312" spans="5:6" ht="12.75">
      <c r="E1312" s="2"/>
      <c r="F1312" s="2"/>
    </row>
    <row r="1313" spans="5:6" ht="12.75">
      <c r="E1313" s="2"/>
      <c r="F1313" s="2"/>
    </row>
    <row r="1314" spans="5:6" ht="12.75">
      <c r="E1314" s="2"/>
      <c r="F1314" s="2"/>
    </row>
    <row r="1315" spans="5:6" ht="12.75">
      <c r="E1315" s="2"/>
      <c r="F1315" s="2"/>
    </row>
    <row r="1316" spans="5:6" ht="12.75">
      <c r="E1316" s="2"/>
      <c r="F1316" s="2"/>
    </row>
    <row r="1317" spans="5:6" ht="12.75">
      <c r="E1317" s="2"/>
      <c r="F1317" s="2"/>
    </row>
    <row r="1318" spans="5:6" ht="12.75">
      <c r="E1318" s="2"/>
      <c r="F1318" s="2"/>
    </row>
    <row r="1319" spans="5:6" ht="12.75">
      <c r="E1319" s="2"/>
      <c r="F1319" s="2"/>
    </row>
    <row r="1320" spans="5:6" ht="12.75">
      <c r="E1320" s="2"/>
      <c r="F1320" s="2"/>
    </row>
    <row r="1321" spans="5:6" ht="12.75">
      <c r="E1321" s="2"/>
      <c r="F1321" s="2"/>
    </row>
    <row r="1322" spans="5:6" ht="12.75">
      <c r="E1322" s="2"/>
      <c r="F1322" s="2"/>
    </row>
    <row r="1323" spans="5:6" ht="12.75">
      <c r="E1323" s="2"/>
      <c r="F1323" s="2"/>
    </row>
    <row r="1324" spans="5:6" ht="12.75">
      <c r="E1324" s="2"/>
      <c r="F1324" s="2"/>
    </row>
    <row r="1325" spans="5:6" ht="12.75">
      <c r="E1325" s="2"/>
      <c r="F1325" s="2"/>
    </row>
    <row r="1326" spans="5:6" ht="12.75">
      <c r="E1326" s="2"/>
      <c r="F1326" s="2"/>
    </row>
    <row r="1327" spans="5:6" ht="12.75">
      <c r="E1327" s="2"/>
      <c r="F1327" s="2"/>
    </row>
    <row r="1328" spans="5:6" ht="12.75">
      <c r="E1328" s="2"/>
      <c r="F1328" s="2"/>
    </row>
    <row r="1329" spans="5:6" ht="12.75">
      <c r="E1329" s="2"/>
      <c r="F1329" s="2"/>
    </row>
    <row r="1330" spans="5:6" ht="12.75">
      <c r="E1330" s="2"/>
      <c r="F1330" s="2"/>
    </row>
    <row r="1331" spans="5:6" ht="12.75">
      <c r="E1331" s="2"/>
      <c r="F1331" s="2"/>
    </row>
    <row r="1332" spans="5:6" ht="12.75">
      <c r="E1332" s="2"/>
      <c r="F1332" s="2"/>
    </row>
    <row r="1333" spans="5:6" ht="12.75">
      <c r="E1333" s="2"/>
      <c r="F1333" s="2"/>
    </row>
    <row r="1334" spans="5:6" ht="12.75">
      <c r="E1334" s="2"/>
      <c r="F1334" s="2"/>
    </row>
    <row r="1335" spans="5:6" ht="12.75">
      <c r="E1335" s="2"/>
      <c r="F1335" s="2"/>
    </row>
    <row r="1336" spans="5:6" ht="12.75">
      <c r="E1336" s="2"/>
      <c r="F1336" s="2"/>
    </row>
    <row r="1337" spans="5:6" ht="12.75">
      <c r="E1337" s="2"/>
      <c r="F1337" s="2"/>
    </row>
    <row r="1338" spans="5:6" ht="12.75">
      <c r="E1338" s="2"/>
      <c r="F1338" s="2"/>
    </row>
    <row r="1339" spans="5:6" ht="12.75">
      <c r="E1339" s="2"/>
      <c r="F1339" s="2"/>
    </row>
    <row r="1340" spans="5:6" ht="12.75">
      <c r="E1340" s="2"/>
      <c r="F1340" s="2"/>
    </row>
    <row r="1341" spans="5:6" ht="12.75">
      <c r="E1341" s="2"/>
      <c r="F1341" s="2"/>
    </row>
    <row r="1342" spans="5:6" ht="12.75">
      <c r="E1342" s="2"/>
      <c r="F1342" s="2"/>
    </row>
    <row r="1343" spans="5:6" ht="12.75">
      <c r="E1343" s="2"/>
      <c r="F1343" s="2"/>
    </row>
    <row r="1344" spans="5:6" ht="12.75">
      <c r="E1344" s="2"/>
      <c r="F1344" s="2"/>
    </row>
    <row r="1345" spans="5:6" ht="12.75">
      <c r="E1345" s="2"/>
      <c r="F1345" s="2"/>
    </row>
    <row r="1346" spans="5:6" ht="12.75">
      <c r="E1346" s="2"/>
      <c r="F1346" s="2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spans="5:6" ht="12.75">
      <c r="E2093" s="2"/>
      <c r="F2093" s="2"/>
    </row>
    <row r="2094" spans="5:6" ht="12.75">
      <c r="E2094" s="2"/>
      <c r="F2094" s="2"/>
    </row>
    <row r="2095" spans="5:6" ht="12.75">
      <c r="E2095" s="2"/>
      <c r="F2095" s="2"/>
    </row>
    <row r="2096" spans="5:6" ht="12.75">
      <c r="E2096" s="2"/>
      <c r="F2096" s="2"/>
    </row>
    <row r="2097" spans="5:6" ht="12.75">
      <c r="E2097" s="2"/>
      <c r="F2097" s="2"/>
    </row>
    <row r="2098" spans="5:6" ht="12.75">
      <c r="E2098" s="2"/>
      <c r="F2098" s="2"/>
    </row>
    <row r="2099" spans="5:6" ht="12.75">
      <c r="E2099" s="2"/>
      <c r="F2099" s="2"/>
    </row>
    <row r="2100" spans="5:6" ht="12.75">
      <c r="E2100" s="2"/>
      <c r="F2100" s="2"/>
    </row>
    <row r="2101" spans="5:6" ht="12.75">
      <c r="E2101" s="2"/>
      <c r="F2101" s="2"/>
    </row>
    <row r="2102" spans="5:6" ht="12.75">
      <c r="E2102" s="2"/>
      <c r="F2102" s="2"/>
    </row>
    <row r="2103" spans="5:6" ht="12.75">
      <c r="E2103" s="2"/>
      <c r="F2103" s="2"/>
    </row>
    <row r="2104" spans="5:6" ht="12.75">
      <c r="E2104" s="2"/>
      <c r="F2104" s="2"/>
    </row>
    <row r="2105" spans="5:6" ht="12.75">
      <c r="E2105" s="2"/>
      <c r="F2105" s="2"/>
    </row>
    <row r="2106" spans="5:6" ht="12.75">
      <c r="E2106" s="2"/>
      <c r="F2106" s="2"/>
    </row>
    <row r="2107" spans="5:6" ht="12.75">
      <c r="E2107" s="2"/>
      <c r="F2107" s="2"/>
    </row>
    <row r="2108" spans="5:6" ht="12.75">
      <c r="E2108" s="2"/>
      <c r="F2108" s="2"/>
    </row>
    <row r="2109" spans="5:6" ht="12.75">
      <c r="E2109" s="2"/>
      <c r="F2109" s="2"/>
    </row>
    <row r="2110" spans="5:6" ht="12.75">
      <c r="E2110" s="2"/>
      <c r="F2110" s="2"/>
    </row>
    <row r="2111" spans="5:6" ht="12.75">
      <c r="E2111" s="2"/>
      <c r="F2111" s="2"/>
    </row>
    <row r="2112" spans="5:6" ht="12.75">
      <c r="E2112" s="2"/>
      <c r="F2112" s="2"/>
    </row>
    <row r="2113" spans="5:6" ht="12.75">
      <c r="E2113" s="2"/>
      <c r="F2113" s="2"/>
    </row>
    <row r="2114" spans="5:6" ht="12.75">
      <c r="E2114" s="2"/>
      <c r="F2114" s="2"/>
    </row>
    <row r="2115" spans="5:6" ht="12.75">
      <c r="E2115" s="2"/>
      <c r="F2115" s="2"/>
    </row>
    <row r="2116" spans="5:6" ht="12.75">
      <c r="E2116" s="2"/>
      <c r="F2116" s="2"/>
    </row>
    <row r="2117" spans="5:6" ht="12.75">
      <c r="E2117" s="2"/>
      <c r="F2117" s="2"/>
    </row>
    <row r="2118" spans="5:6" ht="12.75">
      <c r="E2118" s="2"/>
      <c r="F2118" s="2"/>
    </row>
    <row r="2119" spans="5:6" ht="12.75">
      <c r="E2119" s="2"/>
      <c r="F2119" s="2"/>
    </row>
    <row r="2120" spans="5:6" ht="12.75">
      <c r="E2120" s="2"/>
      <c r="F2120" s="2"/>
    </row>
    <row r="2121" spans="5:6" ht="12.75">
      <c r="E2121" s="2"/>
      <c r="F2121" s="2"/>
    </row>
    <row r="2122" spans="5:6" ht="12.75">
      <c r="E2122" s="2"/>
      <c r="F2122" s="2"/>
    </row>
    <row r="2123" spans="5:6" ht="12.75">
      <c r="E2123" s="2"/>
      <c r="F2123" s="2"/>
    </row>
    <row r="2124" spans="5:6" ht="12.75">
      <c r="E2124" s="2"/>
      <c r="F2124" s="2"/>
    </row>
    <row r="2125" spans="5:6" ht="12.75">
      <c r="E2125" s="2"/>
      <c r="F2125" s="2"/>
    </row>
    <row r="2126" spans="5:6" ht="12.75">
      <c r="E2126" s="2"/>
      <c r="F2126" s="2"/>
    </row>
    <row r="2127" spans="5:6" ht="12.75">
      <c r="E2127" s="2"/>
      <c r="F2127" s="2"/>
    </row>
    <row r="2128" spans="5:6" ht="12.75">
      <c r="E2128" s="2"/>
      <c r="F2128" s="2"/>
    </row>
    <row r="2129" spans="5:6" ht="12.75">
      <c r="E2129" s="2"/>
      <c r="F2129" s="2"/>
    </row>
    <row r="2130" spans="5:6" ht="12.75">
      <c r="E2130" s="2"/>
      <c r="F2130" s="2"/>
    </row>
    <row r="2131" spans="5:6" ht="12.75">
      <c r="E2131" s="2"/>
      <c r="F2131" s="2"/>
    </row>
    <row r="2132" spans="5:6" ht="12.75">
      <c r="E2132" s="2"/>
      <c r="F2132" s="2"/>
    </row>
    <row r="2133" spans="5:6" ht="12.75">
      <c r="E2133" s="2"/>
      <c r="F2133" s="2"/>
    </row>
    <row r="2134" spans="5:6" ht="12.75">
      <c r="E2134" s="2"/>
      <c r="F2134" s="2"/>
    </row>
    <row r="2135" spans="5:6" ht="12.75">
      <c r="E2135" s="2"/>
      <c r="F2135" s="2"/>
    </row>
    <row r="2136" spans="5:6" ht="12.75">
      <c r="E2136" s="2"/>
      <c r="F2136" s="2"/>
    </row>
    <row r="2137" spans="5:6" ht="12.75">
      <c r="E2137" s="2"/>
      <c r="F2137" s="2"/>
    </row>
    <row r="2138" spans="5:6" ht="12.75">
      <c r="E2138" s="2"/>
      <c r="F2138" s="2"/>
    </row>
    <row r="2139" spans="5:6" ht="12.75">
      <c r="E2139" s="2"/>
      <c r="F2139" s="2"/>
    </row>
    <row r="2140" spans="5:6" ht="12.75">
      <c r="E2140" s="2"/>
      <c r="F2140" s="2"/>
    </row>
    <row r="2141" spans="5:6" ht="12.75">
      <c r="E2141" s="2"/>
      <c r="F2141" s="2"/>
    </row>
    <row r="2142" spans="5:6" ht="12.75">
      <c r="E2142" s="2"/>
      <c r="F2142" s="2"/>
    </row>
    <row r="2143" spans="5:6" ht="12.75">
      <c r="E2143" s="2"/>
      <c r="F2143" s="2"/>
    </row>
    <row r="2144" spans="5:6" ht="12.75">
      <c r="E2144" s="2"/>
      <c r="F2144" s="2"/>
    </row>
    <row r="2145" spans="5:6" ht="12.75">
      <c r="E2145" s="2"/>
      <c r="F2145" s="2"/>
    </row>
    <row r="2146" spans="5:6" ht="12.75">
      <c r="E2146" s="2"/>
      <c r="F2146" s="2"/>
    </row>
    <row r="2147" spans="5:6" ht="12.75">
      <c r="E2147" s="2"/>
      <c r="F2147" s="2"/>
    </row>
    <row r="2148" spans="5:6" ht="12.75">
      <c r="E2148" s="2"/>
      <c r="F2148" s="2"/>
    </row>
    <row r="2149" spans="5:6" ht="12.75">
      <c r="E2149" s="2"/>
      <c r="F2149" s="2"/>
    </row>
    <row r="2150" spans="5:6" ht="12.75">
      <c r="E2150" s="2"/>
      <c r="F2150" s="2"/>
    </row>
    <row r="2151" spans="5:6" ht="12.75">
      <c r="E2151" s="2"/>
      <c r="F2151" s="2"/>
    </row>
    <row r="2152" spans="5:6" ht="12.75">
      <c r="E2152" s="2"/>
      <c r="F2152" s="2"/>
    </row>
    <row r="2153" spans="5:6" ht="12.75">
      <c r="E2153" s="2"/>
      <c r="F2153" s="2"/>
    </row>
    <row r="2154" spans="5:6" ht="12.75">
      <c r="E2154" s="2"/>
      <c r="F2154" s="2"/>
    </row>
    <row r="2155" spans="5:6" ht="12.75">
      <c r="E2155" s="2"/>
      <c r="F2155" s="2"/>
    </row>
    <row r="2156" spans="5:6" ht="12.75">
      <c r="E2156" s="2"/>
      <c r="F2156" s="2"/>
    </row>
    <row r="2157" spans="5:6" ht="12.75">
      <c r="E2157" s="2"/>
      <c r="F2157" s="2"/>
    </row>
    <row r="2158" spans="5:6" ht="12.75">
      <c r="E2158" s="2"/>
      <c r="F2158" s="2"/>
    </row>
    <row r="2159" spans="5:6" ht="12.75">
      <c r="E2159" s="2"/>
      <c r="F2159" s="2"/>
    </row>
    <row r="2160" spans="5:6" ht="12.75">
      <c r="E2160" s="2"/>
      <c r="F2160" s="2"/>
    </row>
    <row r="2161" spans="5:6" ht="12.75">
      <c r="E2161" s="2"/>
      <c r="F2161" s="2"/>
    </row>
    <row r="2162" spans="5:6" ht="12.75">
      <c r="E2162" s="2"/>
      <c r="F2162" s="2"/>
    </row>
    <row r="2163" spans="5:6" ht="12.75">
      <c r="E2163" s="2"/>
      <c r="F2163" s="2"/>
    </row>
    <row r="2164" spans="5:6" ht="12.75">
      <c r="E2164" s="2"/>
      <c r="F2164" s="2"/>
    </row>
    <row r="2165" spans="5:6" ht="12.75">
      <c r="E2165" s="2"/>
      <c r="F2165" s="2"/>
    </row>
    <row r="2166" spans="5:6" ht="12.75">
      <c r="E2166" s="2"/>
      <c r="F2166" s="2"/>
    </row>
    <row r="2167" spans="5:6" ht="12.75">
      <c r="E2167" s="2"/>
      <c r="F2167" s="2"/>
    </row>
    <row r="2168" spans="5:6" ht="12.75">
      <c r="E2168" s="2"/>
      <c r="F2168" s="2"/>
    </row>
    <row r="2169" spans="5:6" ht="12.75">
      <c r="E2169" s="2"/>
      <c r="F2169" s="2"/>
    </row>
    <row r="2170" spans="5:6" ht="12.75">
      <c r="E2170" s="2"/>
      <c r="F2170" s="2"/>
    </row>
    <row r="2171" spans="5:6" ht="12.75">
      <c r="E2171" s="2"/>
      <c r="F2171" s="2"/>
    </row>
    <row r="2172" spans="5:6" ht="12.75">
      <c r="E2172" s="2"/>
      <c r="F2172" s="2"/>
    </row>
    <row r="2173" spans="5:6" ht="12.75">
      <c r="E2173" s="2"/>
      <c r="F2173" s="2"/>
    </row>
    <row r="2174" spans="5:6" ht="12.75">
      <c r="E2174" s="2"/>
      <c r="F2174" s="2"/>
    </row>
    <row r="2175" spans="5:6" ht="12.75">
      <c r="E2175" s="2"/>
      <c r="F2175" s="2"/>
    </row>
    <row r="2176" spans="5:6" ht="12.75">
      <c r="E2176" s="2"/>
      <c r="F2176" s="2"/>
    </row>
    <row r="2177" spans="5:6" ht="12.75">
      <c r="E2177" s="2"/>
      <c r="F2177" s="2"/>
    </row>
    <row r="2178" spans="5:6" ht="12.75">
      <c r="E2178" s="2"/>
      <c r="F2178" s="2"/>
    </row>
    <row r="2179" spans="5:6" ht="12.75">
      <c r="E2179" s="2"/>
      <c r="F2179" s="2"/>
    </row>
    <row r="2180" spans="5:6" ht="12.75">
      <c r="E2180" s="2"/>
      <c r="F2180" s="2"/>
    </row>
    <row r="2181" spans="5:6" ht="12.75">
      <c r="E2181" s="2"/>
      <c r="F2181" s="2"/>
    </row>
    <row r="2182" spans="5:6" ht="12.75">
      <c r="E2182" s="2"/>
      <c r="F2182" s="2"/>
    </row>
    <row r="2183" spans="5:6" ht="12.75">
      <c r="E2183" s="2"/>
      <c r="F2183" s="2"/>
    </row>
    <row r="2184" spans="5:6" ht="12.75">
      <c r="E2184" s="2"/>
      <c r="F2184" s="2"/>
    </row>
    <row r="2185" spans="5:6" ht="12.75">
      <c r="E2185" s="2"/>
      <c r="F2185" s="2"/>
    </row>
    <row r="2186" spans="5:6" ht="12.75">
      <c r="E2186" s="2"/>
      <c r="F2186" s="2"/>
    </row>
    <row r="2187" spans="5:6" ht="12.75">
      <c r="E2187" s="2"/>
      <c r="F2187" s="2"/>
    </row>
    <row r="2188" spans="5:6" ht="12.75">
      <c r="E2188" s="2"/>
      <c r="F2188" s="2"/>
    </row>
    <row r="2189" spans="5:6" ht="12.75">
      <c r="E2189" s="2"/>
      <c r="F2189" s="2"/>
    </row>
    <row r="2190" spans="5:6" ht="12.75">
      <c r="E2190" s="2"/>
      <c r="F2190" s="2"/>
    </row>
    <row r="2191" spans="5:6" ht="12.75">
      <c r="E2191" s="2"/>
      <c r="F2191" s="2"/>
    </row>
    <row r="2192" spans="5:6" ht="12.75">
      <c r="E2192" s="2"/>
      <c r="F2192" s="2"/>
    </row>
    <row r="2193" spans="5:6" ht="12.75">
      <c r="E2193" s="2"/>
      <c r="F2193" s="2"/>
    </row>
    <row r="2194" spans="5:6" ht="12.75">
      <c r="E2194" s="2"/>
      <c r="F2194" s="2"/>
    </row>
    <row r="2195" spans="5:6" ht="12.75">
      <c r="E2195" s="2"/>
      <c r="F2195" s="2"/>
    </row>
    <row r="2196" spans="5:6" ht="12.75">
      <c r="E2196" s="2"/>
      <c r="F2196" s="2"/>
    </row>
    <row r="2197" spans="5:6" ht="12.75">
      <c r="E2197" s="2"/>
      <c r="F2197" s="2"/>
    </row>
    <row r="2198" spans="5:6" ht="12.75">
      <c r="E2198" s="2"/>
      <c r="F2198" s="2"/>
    </row>
    <row r="2199" spans="5:6" ht="12.75">
      <c r="E2199" s="2"/>
      <c r="F2199" s="2"/>
    </row>
    <row r="2200" spans="5:6" ht="12.75">
      <c r="E2200" s="2"/>
      <c r="F2200" s="2"/>
    </row>
    <row r="2201" spans="5:6" ht="12.75">
      <c r="E2201" s="2"/>
      <c r="F2201" s="2"/>
    </row>
    <row r="2202" spans="5:6" ht="12.75">
      <c r="E2202" s="2"/>
      <c r="F2202" s="2"/>
    </row>
    <row r="2203" spans="5:6" ht="12.75">
      <c r="E2203" s="2"/>
      <c r="F2203" s="2"/>
    </row>
    <row r="2204" spans="5:6" ht="12.75">
      <c r="E2204" s="2"/>
      <c r="F2204" s="2"/>
    </row>
    <row r="2205" spans="5:6" ht="12.75">
      <c r="E2205" s="2"/>
      <c r="F2205" s="2"/>
    </row>
    <row r="2206" spans="5:6" ht="12.75">
      <c r="E2206" s="2"/>
      <c r="F2206" s="2"/>
    </row>
    <row r="2207" spans="5:6" ht="12.75">
      <c r="E2207" s="2"/>
      <c r="F2207" s="2"/>
    </row>
    <row r="2208" spans="5:6" ht="12.75">
      <c r="E2208" s="2"/>
      <c r="F2208" s="2"/>
    </row>
    <row r="2209" spans="5:6" ht="12.75">
      <c r="E2209" s="2"/>
      <c r="F2209" s="2"/>
    </row>
    <row r="2210" spans="5:6" ht="12.75">
      <c r="E2210" s="2"/>
      <c r="F2210" s="2"/>
    </row>
    <row r="2211" spans="5:6" ht="12.75">
      <c r="E2211" s="2"/>
      <c r="F2211" s="2"/>
    </row>
    <row r="2212" spans="5:6" ht="12.75">
      <c r="E2212" s="2"/>
      <c r="F2212" s="2"/>
    </row>
    <row r="2213" spans="5:6" ht="12.75">
      <c r="E2213" s="2"/>
      <c r="F2213" s="2"/>
    </row>
    <row r="2214" spans="5:6" ht="12.75">
      <c r="E2214" s="2"/>
      <c r="F2214" s="2"/>
    </row>
    <row r="2215" spans="5:6" ht="12.75">
      <c r="E2215" s="2"/>
      <c r="F2215" s="2"/>
    </row>
    <row r="2216" spans="5:6" ht="12.75">
      <c r="E2216" s="2"/>
      <c r="F2216" s="2"/>
    </row>
    <row r="2217" spans="5:6" ht="12.75">
      <c r="E2217" s="2"/>
      <c r="F2217" s="2"/>
    </row>
    <row r="2218" spans="5:6" ht="12.75">
      <c r="E2218" s="2"/>
      <c r="F2218" s="2"/>
    </row>
    <row r="2219" spans="5:6" ht="12.75">
      <c r="E2219" s="2"/>
      <c r="F2219" s="2"/>
    </row>
    <row r="2220" spans="5:6" ht="12.75">
      <c r="E2220" s="2"/>
      <c r="F2220" s="2"/>
    </row>
    <row r="2221" spans="5:6" ht="12.75">
      <c r="E2221" s="2"/>
      <c r="F2221" s="2"/>
    </row>
    <row r="2222" spans="5:6" ht="12.75">
      <c r="E2222" s="2"/>
      <c r="F2222" s="2"/>
    </row>
    <row r="2223" spans="5:6" ht="12.75">
      <c r="E2223" s="2"/>
      <c r="F2223" s="2"/>
    </row>
    <row r="2224" spans="5:6" ht="12.75">
      <c r="E2224" s="2"/>
      <c r="F2224" s="2"/>
    </row>
    <row r="2225" spans="5:6" ht="12.75">
      <c r="E2225" s="2"/>
      <c r="F2225" s="2"/>
    </row>
    <row r="2226" spans="5:6" ht="12.75">
      <c r="E2226" s="2"/>
      <c r="F2226" s="2"/>
    </row>
    <row r="2227" spans="5:6" ht="12.75">
      <c r="E2227" s="2"/>
      <c r="F2227" s="2"/>
    </row>
    <row r="2228" spans="5:6" ht="12.75">
      <c r="E2228" s="2"/>
      <c r="F2228" s="2"/>
    </row>
    <row r="2229" spans="5:6" ht="12.75">
      <c r="E2229" s="2"/>
      <c r="F2229" s="2"/>
    </row>
    <row r="2230" spans="5:6" ht="12.75">
      <c r="E2230" s="2"/>
      <c r="F2230" s="2"/>
    </row>
    <row r="2231" spans="5:6" ht="12.75">
      <c r="E2231" s="2"/>
      <c r="F2231" s="2"/>
    </row>
    <row r="2232" spans="5:6" ht="12.75">
      <c r="E2232" s="2"/>
      <c r="F2232" s="2"/>
    </row>
    <row r="2233" spans="5:6" ht="12.75">
      <c r="E2233" s="2"/>
      <c r="F2233" s="2"/>
    </row>
    <row r="2234" spans="5:6" ht="12.75">
      <c r="E2234" s="2"/>
      <c r="F2234" s="2"/>
    </row>
    <row r="2235" spans="5:6" ht="12.75">
      <c r="E2235" s="2"/>
      <c r="F2235" s="2"/>
    </row>
    <row r="2236" spans="5:6" ht="12.75">
      <c r="E2236" s="2"/>
      <c r="F2236" s="2"/>
    </row>
    <row r="2237" spans="5:6" ht="12.75">
      <c r="E2237" s="2"/>
      <c r="F2237" s="2"/>
    </row>
    <row r="2238" spans="5:6" ht="12.75">
      <c r="E2238" s="2"/>
      <c r="F2238" s="2"/>
    </row>
    <row r="2239" spans="5:6" ht="12.75">
      <c r="E2239" s="2"/>
      <c r="F2239" s="2"/>
    </row>
    <row r="2240" spans="5:6" ht="12.75">
      <c r="E2240" s="2"/>
      <c r="F2240" s="2"/>
    </row>
    <row r="2241" spans="5:6" ht="12.75">
      <c r="E2241" s="2"/>
      <c r="F2241" s="2"/>
    </row>
    <row r="2242" spans="5:6" ht="12.75">
      <c r="E2242" s="2"/>
      <c r="F2242" s="2"/>
    </row>
    <row r="2243" spans="5:6" ht="12.75">
      <c r="E2243" s="2"/>
      <c r="F2243" s="2"/>
    </row>
    <row r="2244" spans="5:6" ht="12.75">
      <c r="E2244" s="2"/>
      <c r="F2244" s="2"/>
    </row>
    <row r="2245" spans="5:6" ht="12.75">
      <c r="E2245" s="2"/>
      <c r="F2245" s="2"/>
    </row>
    <row r="2246" spans="5:6" ht="12.75">
      <c r="E2246" s="2"/>
      <c r="F2246" s="2"/>
    </row>
    <row r="2247" spans="5:6" ht="12.75">
      <c r="E2247" s="2"/>
      <c r="F2247" s="2"/>
    </row>
    <row r="2248" spans="5:6" ht="12.75">
      <c r="E2248" s="2"/>
      <c r="F2248" s="2"/>
    </row>
    <row r="2249" spans="5:6" ht="12.75">
      <c r="E2249" s="2"/>
      <c r="F2249" s="2"/>
    </row>
    <row r="2250" spans="5:6" ht="12.75">
      <c r="E2250" s="2"/>
      <c r="F2250" s="2"/>
    </row>
    <row r="2251" spans="5:6" ht="12.75">
      <c r="E2251" s="2"/>
      <c r="F2251" s="2"/>
    </row>
    <row r="2252" spans="5:6" ht="12.75">
      <c r="E2252" s="2"/>
      <c r="F2252" s="2"/>
    </row>
    <row r="2253" spans="5:6" ht="12.75">
      <c r="E2253" s="2"/>
      <c r="F2253" s="2"/>
    </row>
    <row r="2254" spans="5:6" ht="12.75">
      <c r="E2254" s="2"/>
      <c r="F2254" s="2"/>
    </row>
    <row r="2255" spans="5:6" ht="12.75">
      <c r="E2255" s="2"/>
      <c r="F2255" s="2"/>
    </row>
    <row r="2256" spans="5:6" ht="12.75">
      <c r="E2256" s="2"/>
      <c r="F2256" s="2"/>
    </row>
    <row r="2257" spans="5:6" ht="12.75">
      <c r="E2257" s="2"/>
      <c r="F2257" s="2"/>
    </row>
    <row r="2258" spans="5:6" ht="12.75">
      <c r="E2258" s="2"/>
      <c r="F2258" s="2"/>
    </row>
    <row r="2259" spans="5:6" ht="12.75">
      <c r="E2259" s="2"/>
      <c r="F2259" s="2"/>
    </row>
    <row r="2260" spans="5:6" ht="12.75">
      <c r="E2260" s="2"/>
      <c r="F2260" s="2"/>
    </row>
    <row r="2261" spans="5:6" ht="12.75">
      <c r="E2261" s="2"/>
      <c r="F2261" s="2"/>
    </row>
    <row r="2262" spans="5:6" ht="12.75">
      <c r="E2262" s="2"/>
      <c r="F2262" s="2"/>
    </row>
    <row r="2263" spans="5:6" ht="12.75">
      <c r="E2263" s="2"/>
      <c r="F2263" s="2"/>
    </row>
    <row r="2264" spans="5:6" ht="12.75">
      <c r="E2264" s="2"/>
      <c r="F2264" s="2"/>
    </row>
    <row r="2265" spans="5:6" ht="12.75">
      <c r="E2265" s="2"/>
      <c r="F2265" s="2"/>
    </row>
    <row r="2266" spans="5:6" ht="12.75">
      <c r="E2266" s="2"/>
      <c r="F2266" s="2"/>
    </row>
    <row r="2267" spans="5:6" ht="12.75">
      <c r="E2267" s="2"/>
      <c r="F2267" s="2"/>
    </row>
    <row r="2268" spans="5:6" ht="12.75">
      <c r="E2268" s="2"/>
      <c r="F2268" s="2"/>
    </row>
    <row r="2269" spans="5:6" ht="12.75">
      <c r="E2269" s="2"/>
      <c r="F2269" s="2"/>
    </row>
    <row r="2270" spans="5:6" ht="12.75">
      <c r="E2270" s="2"/>
      <c r="F2270" s="2"/>
    </row>
    <row r="2271" spans="5:6" ht="12.75">
      <c r="E2271" s="2"/>
      <c r="F2271" s="2"/>
    </row>
    <row r="2272" spans="5:6" ht="12.75">
      <c r="E2272" s="2"/>
      <c r="F2272" s="2"/>
    </row>
    <row r="2273" spans="5:6" ht="12.75">
      <c r="E2273" s="2"/>
      <c r="F2273" s="2"/>
    </row>
    <row r="2274" spans="5:6" ht="12.75">
      <c r="E2274" s="2"/>
      <c r="F2274" s="2"/>
    </row>
    <row r="2275" spans="5:6" ht="12.75">
      <c r="E2275" s="2"/>
      <c r="F2275" s="2"/>
    </row>
    <row r="2276" spans="5:6" ht="12.75">
      <c r="E2276" s="2"/>
      <c r="F2276" s="2"/>
    </row>
    <row r="2277" spans="5:6" ht="12.75">
      <c r="E2277" s="2"/>
      <c r="F2277" s="2"/>
    </row>
    <row r="2278" spans="5:6" ht="12.75">
      <c r="E2278" s="2"/>
      <c r="F2278" s="2"/>
    </row>
    <row r="2279" spans="5:6" ht="12.75">
      <c r="E2279" s="2"/>
      <c r="F2279" s="2"/>
    </row>
    <row r="2280" spans="5:6" ht="12.75">
      <c r="E2280" s="2"/>
      <c r="F2280" s="2"/>
    </row>
    <row r="2281" spans="5:6" ht="12.75">
      <c r="E2281" s="2"/>
      <c r="F2281" s="2"/>
    </row>
    <row r="2282" spans="5:6" ht="12.75">
      <c r="E2282" s="2"/>
      <c r="F2282" s="2"/>
    </row>
    <row r="2283" spans="5:6" ht="12.75">
      <c r="E2283" s="2"/>
      <c r="F2283" s="2"/>
    </row>
    <row r="2284" spans="5:6" ht="12.75">
      <c r="E2284" s="2"/>
      <c r="F2284" s="2"/>
    </row>
    <row r="2285" spans="5:6" ht="12.75">
      <c r="E2285" s="2"/>
      <c r="F2285" s="2"/>
    </row>
    <row r="2286" spans="5:6" ht="12.75">
      <c r="E2286" s="2"/>
      <c r="F2286" s="2"/>
    </row>
    <row r="2287" spans="5:6" ht="12.75">
      <c r="E2287" s="2"/>
      <c r="F2287" s="2"/>
    </row>
    <row r="2288" spans="5:6" ht="12.75">
      <c r="E2288" s="2"/>
      <c r="F2288" s="2"/>
    </row>
    <row r="2289" spans="5:6" ht="12.75">
      <c r="E2289" s="2"/>
      <c r="F2289" s="2"/>
    </row>
    <row r="2290" spans="5:6" ht="12.75">
      <c r="E2290" s="2"/>
      <c r="F2290" s="2"/>
    </row>
    <row r="2291" spans="5:6" ht="12.75">
      <c r="E2291" s="2"/>
      <c r="F2291" s="2"/>
    </row>
    <row r="2292" spans="5:6" ht="12.75">
      <c r="E2292" s="2"/>
      <c r="F2292" s="2"/>
    </row>
    <row r="2293" spans="5:6" ht="12.75">
      <c r="E2293" s="2"/>
      <c r="F2293" s="2"/>
    </row>
    <row r="2294" spans="5:6" ht="12.75">
      <c r="E2294" s="2"/>
      <c r="F2294" s="2"/>
    </row>
    <row r="2295" spans="5:6" ht="12.75">
      <c r="E2295" s="2"/>
      <c r="F2295" s="2"/>
    </row>
    <row r="2296" spans="5:6" ht="12.75">
      <c r="E2296" s="2"/>
      <c r="F2296" s="2"/>
    </row>
    <row r="2297" spans="5:6" ht="12.75">
      <c r="E2297" s="2"/>
      <c r="F2297" s="2"/>
    </row>
    <row r="2298" spans="5:6" ht="12.75">
      <c r="E2298" s="2"/>
      <c r="F2298" s="2"/>
    </row>
    <row r="2299" spans="5:6" ht="12.75">
      <c r="E2299" s="2"/>
      <c r="F2299" s="2"/>
    </row>
    <row r="2300" spans="5:6" ht="12.75">
      <c r="E2300" s="2"/>
      <c r="F2300" s="2"/>
    </row>
    <row r="2301" spans="5:6" ht="12.75">
      <c r="E2301" s="2"/>
      <c r="F2301" s="2"/>
    </row>
    <row r="2302" spans="5:6" ht="12.75">
      <c r="E2302" s="2"/>
      <c r="F2302" s="2"/>
    </row>
    <row r="2303" spans="5:6" ht="12.75">
      <c r="E2303" s="2"/>
      <c r="F2303" s="2"/>
    </row>
    <row r="2304" spans="5:6" ht="12.75">
      <c r="E2304" s="2"/>
      <c r="F2304" s="2"/>
    </row>
    <row r="2305" spans="5:6" ht="12.75">
      <c r="E2305" s="2"/>
      <c r="F2305" s="2"/>
    </row>
    <row r="2306" spans="5:6" ht="12.75">
      <c r="E2306" s="2"/>
      <c r="F2306" s="2"/>
    </row>
    <row r="2307" spans="5:6" ht="12.75">
      <c r="E2307" s="2"/>
      <c r="F2307" s="2"/>
    </row>
    <row r="2308" spans="5:6" ht="12.75">
      <c r="E2308" s="2"/>
      <c r="F2308" s="2"/>
    </row>
    <row r="2309" spans="5:6" ht="12.75">
      <c r="E2309" s="2"/>
      <c r="F2309" s="2"/>
    </row>
    <row r="2310" spans="5:6" ht="12.75">
      <c r="E2310" s="2"/>
      <c r="F2310" s="2"/>
    </row>
    <row r="2311" spans="5:6" ht="12.75">
      <c r="E2311" s="2"/>
      <c r="F2311" s="2"/>
    </row>
    <row r="2312" spans="5:6" ht="12.75">
      <c r="E2312" s="2"/>
      <c r="F2312" s="2"/>
    </row>
    <row r="2313" spans="5:6" ht="12.75">
      <c r="E2313" s="2"/>
      <c r="F2313" s="2"/>
    </row>
    <row r="2314" spans="5:6" ht="12.75">
      <c r="E2314" s="2"/>
      <c r="F2314" s="2"/>
    </row>
    <row r="2315" spans="5:6" ht="12.75">
      <c r="E2315" s="2"/>
      <c r="F2315" s="2"/>
    </row>
    <row r="2316" spans="5:6" ht="12.75">
      <c r="E2316" s="2"/>
      <c r="F2316" s="2"/>
    </row>
    <row r="2317" spans="5:6" ht="12.75">
      <c r="E2317" s="2"/>
      <c r="F2317" s="2"/>
    </row>
    <row r="2318" spans="5:6" ht="12.75">
      <c r="E2318" s="2"/>
      <c r="F2318" s="2"/>
    </row>
    <row r="2319" spans="5:6" ht="12.75">
      <c r="E2319" s="2"/>
      <c r="F2319" s="2"/>
    </row>
    <row r="2320" spans="5:6" ht="12.75">
      <c r="E2320" s="2"/>
      <c r="F2320" s="2"/>
    </row>
    <row r="2321" spans="5:6" ht="12.75">
      <c r="E2321" s="2"/>
      <c r="F2321" s="2"/>
    </row>
    <row r="2322" spans="5:6" ht="12.75">
      <c r="E2322" s="2"/>
      <c r="F2322" s="2"/>
    </row>
    <row r="2323" spans="5:6" ht="12.75">
      <c r="E2323" s="2"/>
      <c r="F2323" s="2"/>
    </row>
    <row r="2324" spans="5:6" ht="12.75">
      <c r="E2324" s="2"/>
      <c r="F2324" s="2"/>
    </row>
    <row r="2325" spans="5:6" ht="12.75">
      <c r="E2325" s="2"/>
      <c r="F2325" s="2"/>
    </row>
    <row r="2326" spans="5:6" ht="12.75">
      <c r="E2326" s="2"/>
      <c r="F2326" s="2"/>
    </row>
    <row r="2327" spans="5:6" ht="12.75">
      <c r="E2327" s="2"/>
      <c r="F2327" s="2"/>
    </row>
    <row r="2328" spans="5:6" ht="12.75">
      <c r="E2328" s="2"/>
      <c r="F2328" s="2"/>
    </row>
    <row r="2329" spans="5:6" ht="12.75">
      <c r="E2329" s="2"/>
      <c r="F2329" s="2"/>
    </row>
    <row r="2330" spans="5:6" ht="12.75">
      <c r="E2330" s="2"/>
      <c r="F2330" s="2"/>
    </row>
    <row r="2331" spans="5:6" ht="12.75">
      <c r="E2331" s="2"/>
      <c r="F2331" s="2"/>
    </row>
    <row r="2332" spans="5:6" ht="12.75">
      <c r="E2332" s="2"/>
      <c r="F2332" s="2"/>
    </row>
    <row r="2333" spans="5:6" ht="12.75">
      <c r="E2333" s="2"/>
      <c r="F2333" s="2"/>
    </row>
    <row r="2334" spans="5:6" ht="12.75">
      <c r="E2334" s="2"/>
      <c r="F2334" s="2"/>
    </row>
    <row r="2335" spans="5:6" ht="12.75">
      <c r="E2335" s="2"/>
      <c r="F2335" s="2"/>
    </row>
    <row r="2336" spans="5:6" ht="12.75">
      <c r="E2336" s="2"/>
      <c r="F2336" s="2"/>
    </row>
    <row r="2337" spans="5:6" ht="12.75">
      <c r="E2337" s="2"/>
      <c r="F2337" s="2"/>
    </row>
    <row r="2338" spans="5:6" ht="12.75">
      <c r="E2338" s="2"/>
      <c r="F2338" s="2"/>
    </row>
    <row r="2339" spans="5:6" ht="12.75">
      <c r="E2339" s="2"/>
      <c r="F2339" s="2"/>
    </row>
    <row r="2340" spans="5:6" ht="12.75">
      <c r="E2340" s="2"/>
      <c r="F2340" s="2"/>
    </row>
    <row r="2341" spans="5:6" ht="12.75">
      <c r="E2341" s="2"/>
      <c r="F2341" s="2"/>
    </row>
    <row r="2342" spans="5:6" ht="12.75">
      <c r="E2342" s="2"/>
      <c r="F2342" s="2"/>
    </row>
    <row r="2343" spans="5:6" ht="12.75">
      <c r="E2343" s="2"/>
      <c r="F2343" s="2"/>
    </row>
    <row r="2344" spans="5:6" ht="12.75">
      <c r="E2344" s="2"/>
      <c r="F2344" s="2"/>
    </row>
    <row r="2345" spans="5:6" ht="12.75">
      <c r="E2345" s="2"/>
      <c r="F2345" s="2"/>
    </row>
    <row r="2346" spans="5:6" ht="12.75">
      <c r="E2346" s="2"/>
      <c r="F2346" s="2"/>
    </row>
    <row r="2347" spans="5:6" ht="12.75">
      <c r="E2347" s="2"/>
      <c r="F2347" s="2"/>
    </row>
    <row r="2348" spans="5:6" ht="12.75">
      <c r="E2348" s="2"/>
      <c r="F2348" s="2"/>
    </row>
    <row r="2349" spans="5:6" ht="12.75">
      <c r="E2349" s="2"/>
      <c r="F2349" s="2"/>
    </row>
    <row r="2350" spans="5:6" ht="12.75">
      <c r="E2350" s="2"/>
      <c r="F2350" s="2"/>
    </row>
    <row r="2351" spans="5:6" ht="12.75">
      <c r="E2351" s="2"/>
      <c r="F2351" s="2"/>
    </row>
    <row r="2352" spans="5:6" ht="12.75">
      <c r="E2352" s="2"/>
      <c r="F2352" s="2"/>
    </row>
    <row r="2353" spans="5:6" ht="12.75">
      <c r="E2353" s="2"/>
      <c r="F2353" s="2"/>
    </row>
    <row r="2354" spans="5:6" ht="12.75">
      <c r="E2354" s="2"/>
      <c r="F2354" s="2"/>
    </row>
    <row r="2355" spans="5:6" ht="12.75">
      <c r="E2355" s="2"/>
      <c r="F2355" s="2"/>
    </row>
    <row r="2356" spans="5:6" ht="12.75">
      <c r="E2356" s="2"/>
      <c r="F2356" s="2"/>
    </row>
    <row r="2357" spans="5:6" ht="12.75">
      <c r="E2357" s="2"/>
      <c r="F2357" s="2"/>
    </row>
    <row r="2358" spans="5:6" ht="12.75">
      <c r="E2358" s="2"/>
      <c r="F2358" s="2"/>
    </row>
    <row r="2359" spans="5:6" ht="12.75">
      <c r="E2359" s="2"/>
      <c r="F2359" s="2"/>
    </row>
    <row r="2360" spans="5:6" ht="12.75">
      <c r="E2360" s="2"/>
      <c r="F2360" s="2"/>
    </row>
    <row r="2361" spans="5:6" ht="12.75">
      <c r="E2361" s="2"/>
      <c r="F2361" s="2"/>
    </row>
    <row r="2362" spans="5:6" ht="12.75">
      <c r="E2362" s="2"/>
      <c r="F2362" s="2"/>
    </row>
    <row r="2363" spans="5:6" ht="12.75">
      <c r="E2363" s="2"/>
      <c r="F2363" s="2"/>
    </row>
    <row r="2364" spans="5:6" ht="12.75">
      <c r="E2364" s="2"/>
      <c r="F2364" s="2"/>
    </row>
    <row r="2365" spans="5:6" ht="12.75">
      <c r="E2365" s="2"/>
      <c r="F2365" s="2"/>
    </row>
    <row r="2366" spans="5:6" ht="12.75">
      <c r="E2366" s="2"/>
      <c r="F2366" s="2"/>
    </row>
    <row r="2367" spans="5:6" ht="12.75">
      <c r="E2367" s="2"/>
      <c r="F2367" s="2"/>
    </row>
    <row r="2368" spans="5:6" ht="12.75">
      <c r="E2368" s="2"/>
      <c r="F2368" s="2"/>
    </row>
    <row r="2369" spans="5:6" ht="12.75">
      <c r="E2369" s="2"/>
      <c r="F2369" s="2"/>
    </row>
    <row r="2370" spans="5:6" ht="12.75">
      <c r="E2370" s="2"/>
      <c r="F2370" s="2"/>
    </row>
    <row r="2371" spans="5:6" ht="12.75">
      <c r="E2371" s="2"/>
      <c r="F2371" s="2"/>
    </row>
    <row r="2372" spans="5:6" ht="12.75">
      <c r="E2372" s="2"/>
      <c r="F2372" s="2"/>
    </row>
    <row r="2373" spans="5:6" ht="12.75">
      <c r="E2373" s="2"/>
      <c r="F2373" s="2"/>
    </row>
    <row r="2374" spans="5:6" ht="12.75">
      <c r="E2374" s="2"/>
      <c r="F2374" s="2"/>
    </row>
    <row r="2375" spans="5:6" ht="12.75">
      <c r="E2375" s="2"/>
      <c r="F2375" s="2"/>
    </row>
    <row r="2376" spans="5:6" ht="12.75">
      <c r="E2376" s="2"/>
      <c r="F2376" s="2"/>
    </row>
    <row r="2377" spans="5:6" ht="12.75">
      <c r="E2377" s="2"/>
      <c r="F2377" s="2"/>
    </row>
    <row r="2378" spans="5:6" ht="12.75">
      <c r="E2378" s="2"/>
      <c r="F2378" s="2"/>
    </row>
    <row r="2379" spans="5:6" ht="12.75">
      <c r="E2379" s="2"/>
      <c r="F2379" s="2"/>
    </row>
    <row r="2380" spans="5:6" ht="12.75">
      <c r="E2380" s="2"/>
      <c r="F2380" s="2"/>
    </row>
    <row r="2381" spans="5:6" ht="12.75">
      <c r="E2381" s="2"/>
      <c r="F2381" s="2"/>
    </row>
    <row r="2382" spans="5:6" ht="12.75">
      <c r="E2382" s="2"/>
      <c r="F2382" s="2"/>
    </row>
    <row r="2383" spans="5:6" ht="12.75">
      <c r="E2383" s="2"/>
      <c r="F2383" s="2"/>
    </row>
    <row r="2384" spans="5:6" ht="12.75">
      <c r="E2384" s="2"/>
      <c r="F2384" s="2"/>
    </row>
    <row r="2385" spans="5:6" ht="12.75">
      <c r="E2385" s="2"/>
      <c r="F2385" s="2"/>
    </row>
    <row r="2386" spans="5:6" ht="12.75">
      <c r="E2386" s="2"/>
      <c r="F2386" s="2"/>
    </row>
    <row r="2387" spans="5:6" ht="12.75">
      <c r="E2387" s="2"/>
      <c r="F2387" s="2"/>
    </row>
    <row r="2388" spans="5:6" ht="12.75">
      <c r="E2388" s="2"/>
      <c r="F2388" s="2"/>
    </row>
    <row r="2389" spans="5:6" ht="12.75">
      <c r="E2389" s="2"/>
      <c r="F2389" s="2"/>
    </row>
    <row r="2390" spans="5:6" ht="12.75">
      <c r="E2390" s="2"/>
      <c r="F2390" s="2"/>
    </row>
    <row r="2391" spans="5:6" ht="12.75">
      <c r="E2391" s="2"/>
      <c r="F2391" s="2"/>
    </row>
    <row r="2392" spans="5:6" ht="12.75">
      <c r="E2392" s="2"/>
      <c r="F2392" s="2"/>
    </row>
    <row r="2393" spans="5:6" ht="12.75">
      <c r="E2393" s="2"/>
      <c r="F2393" s="2"/>
    </row>
    <row r="2394" spans="5:6" ht="12.75">
      <c r="E2394" s="2"/>
      <c r="F2394" s="2"/>
    </row>
    <row r="2395" spans="5:6" ht="12.75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2"/>
      <c r="F2399" s="2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2"/>
      <c r="F2404" s="2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2"/>
      <c r="F2409" s="2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2"/>
      <c r="F2414" s="2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2"/>
      <c r="F2419" s="2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2"/>
      <c r="F2424" s="2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2"/>
      <c r="F2429" s="2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2"/>
      <c r="F2434" s="2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2"/>
      <c r="F2439" s="2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2"/>
      <c r="F2444" s="2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2"/>
      <c r="F2449" s="2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2"/>
      <c r="F2454" s="2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2"/>
      <c r="F2849" s="2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2"/>
      <c r="F2854" s="2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2"/>
      <c r="F2859" s="2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2"/>
      <c r="F2864" s="2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2"/>
      <c r="F2869" s="2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2"/>
      <c r="F2874" s="2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2"/>
      <c r="F2879" s="2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2"/>
      <c r="F2884" s="2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2"/>
      <c r="F2889" s="2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2"/>
      <c r="F2894" s="2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2"/>
      <c r="F2899" s="2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2"/>
      <c r="F2904" s="2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2"/>
      <c r="F2909" s="2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2"/>
      <c r="F2914" s="2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2"/>
      <c r="F2919" s="2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2"/>
      <c r="F2924" s="2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2"/>
      <c r="F2929" s="2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2"/>
      <c r="F2934" s="2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2"/>
      <c r="F2939" s="2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2"/>
      <c r="F2944" s="2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2"/>
      <c r="F2949" s="2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2"/>
      <c r="F2954" s="2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2"/>
      <c r="F2959" s="2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2"/>
      <c r="F2964" s="2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2"/>
      <c r="F2969" s="2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2"/>
      <c r="F2974" s="2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2"/>
      <c r="F2979" s="2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2"/>
      <c r="F2984" s="2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2"/>
      <c r="F2989" s="2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2"/>
      <c r="F2994" s="2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2"/>
      <c r="F2999" s="2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2"/>
      <c r="F3004" s="2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2"/>
      <c r="F3009" s="2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2"/>
      <c r="F3014" s="2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2"/>
      <c r="F3019" s="2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2"/>
      <c r="F3024" s="2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2"/>
      <c r="F3029" s="2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2"/>
      <c r="F3034" s="2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2"/>
      <c r="F3039" s="2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2"/>
      <c r="F3044" s="2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2"/>
      <c r="F3049" s="2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2"/>
      <c r="F3054" s="2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2"/>
      <c r="F3059" s="2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2"/>
      <c r="F3064" s="2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2"/>
      <c r="F3069" s="2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2"/>
      <c r="F3074" s="2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2"/>
      <c r="F3079" s="2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2"/>
      <c r="F3084" s="2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2"/>
      <c r="F3089" s="2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2"/>
      <c r="F3094" s="2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2"/>
      <c r="F3099" s="2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2"/>
      <c r="F3104" s="2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2"/>
      <c r="F3109" s="2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2"/>
      <c r="F3114" s="2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2"/>
      <c r="F3119" s="2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2"/>
      <c r="F3124" s="2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2"/>
      <c r="F3129" s="2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2"/>
      <c r="F3134" s="2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2"/>
      <c r="F3139" s="2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2"/>
      <c r="F3144" s="2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2"/>
      <c r="F3149" s="2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2"/>
      <c r="F3154" s="2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2"/>
      <c r="F3159" s="2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2"/>
      <c r="F3164" s="2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2"/>
      <c r="F3169" s="2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2"/>
      <c r="F3174" s="2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2"/>
      <c r="F3179" s="2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2"/>
      <c r="F3184" s="2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2"/>
      <c r="F3189" s="2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2"/>
      <c r="F3194" s="2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2"/>
      <c r="F3199" s="2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2"/>
      <c r="F3204" s="2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2"/>
      <c r="F3209" s="2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2"/>
      <c r="F3214" s="2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2"/>
      <c r="F3219" s="2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2"/>
      <c r="F3224" s="2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2"/>
      <c r="F3229" s="2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2"/>
      <c r="F3234" s="2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2"/>
      <c r="F3239" s="2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2"/>
      <c r="F3244" s="2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2"/>
      <c r="F3249" s="2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2"/>
      <c r="F3254" s="2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2"/>
      <c r="F3259" s="2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2"/>
      <c r="F3264" s="2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2"/>
      <c r="F3269" s="2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2"/>
      <c r="F3274" s="2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2"/>
      <c r="F3279" s="2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2"/>
      <c r="F3284" s="2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2"/>
      <c r="F3289" s="2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2"/>
      <c r="F3294" s="2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2"/>
      <c r="F3299" s="2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2"/>
      <c r="F3304" s="2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2"/>
      <c r="F3309" s="2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2"/>
      <c r="F3314" s="2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2"/>
      <c r="F3319" s="2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2"/>
      <c r="F3324" s="2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2"/>
      <c r="F3329" s="2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2"/>
      <c r="F3334" s="2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2"/>
      <c r="F3339" s="2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2"/>
      <c r="F3344" s="2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2"/>
      <c r="F3349" s="2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2"/>
      <c r="F3354" s="2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2"/>
      <c r="F3359" s="2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2"/>
      <c r="F3364" s="2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2"/>
      <c r="F3369" s="2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2"/>
      <c r="F3374" s="2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2"/>
      <c r="F3379" s="2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2"/>
      <c r="F3384" s="2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2"/>
      <c r="F3389" s="2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2"/>
      <c r="F3394" s="2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2"/>
      <c r="F3399" s="2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2"/>
      <c r="F3404" s="2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2"/>
      <c r="F3409" s="2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2"/>
      <c r="F3414" s="2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2"/>
      <c r="F3419" s="2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2"/>
      <c r="F3424" s="2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2"/>
      <c r="F3429" s="2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2"/>
      <c r="F3434" s="2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2"/>
      <c r="F3439" s="2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2"/>
      <c r="F3444" s="2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2"/>
      <c r="F3449" s="2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2"/>
      <c r="F3454" s="2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2"/>
      <c r="F3459" s="2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2"/>
      <c r="F3464" s="2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2"/>
      <c r="F3469" s="2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2"/>
      <c r="F3474" s="2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2"/>
      <c r="F3479" s="2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2"/>
      <c r="F3484" s="2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2"/>
      <c r="F3489" s="2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2"/>
      <c r="F3494" s="2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2"/>
      <c r="F3499" s="2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2"/>
      <c r="F3504" s="2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2"/>
      <c r="F3509" s="2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2"/>
      <c r="F3514" s="2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2"/>
      <c r="F3519" s="2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2"/>
      <c r="F3524" s="2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2"/>
      <c r="F3529" s="2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2"/>
      <c r="F3534" s="2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2"/>
      <c r="F3539" s="2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2"/>
      <c r="F3544" s="2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2"/>
      <c r="F3549" s="2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2"/>
      <c r="F3554" s="2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2"/>
      <c r="F3559" s="2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2"/>
      <c r="F3564" s="2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2"/>
      <c r="F3569" s="2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2"/>
      <c r="F3574" s="2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2"/>
      <c r="F3579" s="2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2"/>
      <c r="F3584" s="2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2"/>
      <c r="F3589" s="2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2"/>
      <c r="F3594" s="2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2"/>
      <c r="F3599" s="2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2"/>
      <c r="F3604" s="2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2"/>
      <c r="F3609" s="2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2"/>
      <c r="F3614" s="2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2"/>
      <c r="F3619" s="2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2"/>
      <c r="F3624" s="2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2"/>
      <c r="F3629" s="2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2"/>
      <c r="F3632" s="2"/>
    </row>
    <row r="3633" spans="5:6" ht="12.75">
      <c r="E3633" s="2"/>
      <c r="F3633" s="2"/>
    </row>
    <row r="3634" spans="5:6" ht="12.75">
      <c r="E3634" s="2"/>
      <c r="F3634" s="2"/>
    </row>
    <row r="3635" spans="5:6" ht="12.75">
      <c r="E3635" s="2"/>
      <c r="F3635" s="2"/>
    </row>
    <row r="3636" spans="5:6" ht="12.75">
      <c r="E3636" s="2"/>
      <c r="F3636" s="2"/>
    </row>
    <row r="3637" spans="5:6" ht="12.75">
      <c r="E3637" s="2"/>
      <c r="F3637" s="2"/>
    </row>
    <row r="3638" spans="5:6" ht="12.75">
      <c r="E3638" s="2"/>
      <c r="F3638" s="2"/>
    </row>
    <row r="3639" spans="5:6" ht="12.75">
      <c r="E3639" s="2"/>
      <c r="F3639" s="2"/>
    </row>
    <row r="3640" spans="5:6" ht="12.75">
      <c r="E3640" s="2"/>
      <c r="F3640" s="2"/>
    </row>
    <row r="3641" spans="5:6" ht="12.75">
      <c r="E3641" s="2"/>
      <c r="F3641" s="2"/>
    </row>
    <row r="3642" spans="5:6" ht="12.75">
      <c r="E3642" s="2"/>
      <c r="F3642" s="2"/>
    </row>
    <row r="3643" spans="5:6" ht="12.75">
      <c r="E3643" s="2"/>
      <c r="F3643" s="2"/>
    </row>
    <row r="3644" spans="5:6" ht="12.75">
      <c r="E3644" s="2"/>
      <c r="F3644" s="2"/>
    </row>
    <row r="3645" spans="5:6" ht="12.75">
      <c r="E3645" s="2"/>
      <c r="F3645" s="2"/>
    </row>
    <row r="3646" spans="5:6" ht="12.75">
      <c r="E3646" s="2"/>
      <c r="F3646" s="2"/>
    </row>
    <row r="3647" spans="5:6" ht="12.75">
      <c r="E3647" s="2"/>
      <c r="F3647" s="2"/>
    </row>
    <row r="3648" spans="5:6" ht="12.75">
      <c r="E3648" s="2"/>
      <c r="F3648" s="2"/>
    </row>
    <row r="3649" spans="5:6" ht="12.75">
      <c r="E3649" s="2"/>
      <c r="F3649" s="2"/>
    </row>
    <row r="3650" spans="5:6" ht="12.75">
      <c r="E3650" s="2"/>
      <c r="F3650" s="2"/>
    </row>
    <row r="3651" spans="5:6" ht="12.75">
      <c r="E3651" s="2"/>
      <c r="F3651" s="2"/>
    </row>
    <row r="3652" spans="5:6" ht="12.75">
      <c r="E3652" s="2"/>
      <c r="F3652" s="2"/>
    </row>
    <row r="3653" spans="5:6" ht="12.75">
      <c r="E3653" s="2"/>
      <c r="F3653" s="2"/>
    </row>
    <row r="3654" spans="5:6" ht="12.75">
      <c r="E3654" s="2"/>
      <c r="F3654" s="2"/>
    </row>
    <row r="3655" spans="5:6" ht="12.75">
      <c r="E3655" s="2"/>
      <c r="F3655" s="2"/>
    </row>
    <row r="3656" spans="5:6" ht="12.75">
      <c r="E3656" s="2"/>
      <c r="F3656" s="2"/>
    </row>
    <row r="3657" spans="5:6" ht="12.75">
      <c r="E3657" s="2"/>
      <c r="F3657" s="2"/>
    </row>
    <row r="3658" spans="5:6" ht="12.75">
      <c r="E3658" s="2"/>
      <c r="F3658" s="2"/>
    </row>
    <row r="3659" spans="5:6" ht="12.75">
      <c r="E3659" s="2"/>
      <c r="F3659" s="2"/>
    </row>
    <row r="3660" spans="5:6" ht="12.75">
      <c r="E3660" s="2"/>
      <c r="F3660" s="2"/>
    </row>
    <row r="3661" spans="5:6" ht="12.75">
      <c r="E3661" s="2"/>
      <c r="F3661" s="2"/>
    </row>
    <row r="3662" spans="5:6" ht="12.75">
      <c r="E3662" s="2"/>
      <c r="F3662" s="2"/>
    </row>
    <row r="3663" spans="5:6" ht="12.75">
      <c r="E3663" s="2"/>
      <c r="F3663" s="2"/>
    </row>
    <row r="3664" spans="5:6" ht="12.75">
      <c r="E3664" s="2"/>
      <c r="F3664" s="2"/>
    </row>
    <row r="3665" spans="5:6" ht="12.75">
      <c r="E3665" s="2"/>
      <c r="F3665" s="2"/>
    </row>
    <row r="3666" spans="5:6" ht="12.75">
      <c r="E3666" s="2"/>
      <c r="F3666" s="2"/>
    </row>
    <row r="3667" spans="5:6" ht="12.75">
      <c r="E3667" s="2"/>
      <c r="F3667" s="2"/>
    </row>
    <row r="3668" spans="5:6" ht="12.75">
      <c r="E3668" s="2"/>
      <c r="F3668" s="2"/>
    </row>
    <row r="3669" spans="5:6" ht="12.75">
      <c r="E3669" s="2"/>
      <c r="F3669" s="2"/>
    </row>
    <row r="3670" spans="5:6" ht="12.75">
      <c r="E3670" s="2"/>
      <c r="F3670" s="2"/>
    </row>
    <row r="3671" spans="5:6" ht="12.75">
      <c r="E3671" s="2"/>
      <c r="F3671" s="2"/>
    </row>
    <row r="3672" spans="5:6" ht="12.75">
      <c r="E3672" s="2"/>
      <c r="F3672" s="2"/>
    </row>
    <row r="3673" spans="5:6" ht="12.75">
      <c r="E3673" s="2"/>
      <c r="F3673" s="2"/>
    </row>
    <row r="3674" spans="5:6" ht="12.75">
      <c r="E3674" s="2"/>
      <c r="F3674" s="2"/>
    </row>
    <row r="3675" spans="5:6" ht="12.75">
      <c r="E3675" s="2"/>
      <c r="F3675" s="2"/>
    </row>
    <row r="3676" spans="5:6" ht="12.75">
      <c r="E3676" s="2"/>
      <c r="F3676" s="2"/>
    </row>
    <row r="3677" spans="5:6" ht="12.75">
      <c r="E3677" s="2"/>
      <c r="F3677" s="2"/>
    </row>
    <row r="3678" spans="5:6" ht="12.75">
      <c r="E3678" s="2"/>
      <c r="F3678" s="2"/>
    </row>
    <row r="3679" spans="5:6" ht="12.75">
      <c r="E3679" s="2"/>
      <c r="F3679" s="2"/>
    </row>
    <row r="3680" spans="5:6" ht="12.75">
      <c r="E3680" s="2"/>
      <c r="F3680" s="2"/>
    </row>
    <row r="3681" spans="5:6" ht="12.75">
      <c r="E3681" s="2"/>
      <c r="F3681" s="2"/>
    </row>
    <row r="3682" spans="5:6" ht="12.75">
      <c r="E3682" s="2"/>
      <c r="F3682" s="2"/>
    </row>
    <row r="3683" spans="5:6" ht="12.75">
      <c r="E3683" s="2"/>
      <c r="F3683" s="2"/>
    </row>
    <row r="3684" spans="5:6" ht="12.75">
      <c r="E3684" s="2"/>
      <c r="F3684" s="2"/>
    </row>
    <row r="3685" spans="5:6" ht="12.75">
      <c r="E3685" s="2"/>
      <c r="F3685" s="2"/>
    </row>
    <row r="3686" spans="5:6" ht="12.75">
      <c r="E3686" s="2"/>
      <c r="F3686" s="2"/>
    </row>
    <row r="3687" spans="5:6" ht="12.75">
      <c r="E3687" s="2"/>
      <c r="F3687" s="2"/>
    </row>
    <row r="3688" spans="5:6" ht="12.75">
      <c r="E3688" s="2"/>
      <c r="F3688" s="2"/>
    </row>
    <row r="3689" spans="5:6" ht="12.75">
      <c r="E3689" s="2"/>
      <c r="F3689" s="2"/>
    </row>
    <row r="3690" spans="5:6" ht="12.75">
      <c r="E3690" s="2"/>
      <c r="F3690" s="2"/>
    </row>
    <row r="3691" spans="5:6" ht="12.75">
      <c r="E3691" s="2"/>
      <c r="F3691" s="2"/>
    </row>
    <row r="3692" spans="5:6" ht="12.75">
      <c r="E3692" s="2"/>
      <c r="F3692" s="2"/>
    </row>
    <row r="3693" spans="5:6" ht="12.75">
      <c r="E3693" s="2"/>
      <c r="F3693" s="2"/>
    </row>
    <row r="3694" spans="5:6" ht="12.75">
      <c r="E3694" s="2"/>
      <c r="F3694" s="2"/>
    </row>
    <row r="3695" spans="5:6" ht="12.75">
      <c r="E3695" s="2"/>
      <c r="F3695" s="2"/>
    </row>
    <row r="3696" spans="5:6" ht="12.75">
      <c r="E3696" s="2"/>
      <c r="F3696" s="2"/>
    </row>
    <row r="3697" spans="5:6" ht="12.75">
      <c r="E3697" s="2"/>
      <c r="F3697" s="2"/>
    </row>
    <row r="3698" spans="5:6" ht="12.75">
      <c r="E3698" s="2"/>
      <c r="F3698" s="2"/>
    </row>
    <row r="3699" spans="5:6" ht="12.75">
      <c r="E3699" s="2"/>
      <c r="F3699" s="2"/>
    </row>
    <row r="3700" spans="5:6" ht="12.75">
      <c r="E3700" s="2"/>
      <c r="F3700" s="2"/>
    </row>
    <row r="3701" spans="5:6" ht="12.75">
      <c r="E3701" s="2"/>
      <c r="F3701" s="2"/>
    </row>
    <row r="3702" spans="5:6" ht="12.75">
      <c r="E3702" s="2"/>
      <c r="F3702" s="2"/>
    </row>
    <row r="3703" spans="5:6" ht="12.75">
      <c r="E3703" s="2"/>
      <c r="F3703" s="2"/>
    </row>
    <row r="3704" spans="5:6" ht="12.75">
      <c r="E3704" s="2"/>
      <c r="F3704" s="2"/>
    </row>
    <row r="3705" spans="5:6" ht="12.75">
      <c r="E3705" s="2"/>
      <c r="F3705" s="2"/>
    </row>
    <row r="3706" spans="5:6" ht="12.75">
      <c r="E3706" s="2"/>
      <c r="F3706" s="2"/>
    </row>
    <row r="3707" spans="5:6" ht="12.75">
      <c r="E3707" s="2"/>
      <c r="F3707" s="2"/>
    </row>
    <row r="3708" spans="5:6" ht="12.75">
      <c r="E3708" s="2"/>
      <c r="F3708" s="2"/>
    </row>
    <row r="3709" spans="5:6" ht="12.75">
      <c r="E3709" s="2"/>
      <c r="F3709" s="2"/>
    </row>
    <row r="3710" spans="5:6" ht="12.75">
      <c r="E3710" s="2"/>
      <c r="F3710" s="2"/>
    </row>
    <row r="3711" spans="5:6" ht="12.75">
      <c r="E3711" s="2"/>
      <c r="F3711" s="2"/>
    </row>
    <row r="3712" spans="5:6" ht="12.75">
      <c r="E3712" s="2"/>
      <c r="F3712" s="2"/>
    </row>
    <row r="3713" spans="5:6" ht="12.75">
      <c r="E3713" s="2"/>
      <c r="F3713" s="2"/>
    </row>
    <row r="3714" spans="5:6" ht="12.75">
      <c r="E3714" s="2"/>
      <c r="F3714" s="2"/>
    </row>
    <row r="3715" spans="5:6" ht="12.75">
      <c r="E3715" s="2"/>
      <c r="F3715" s="2"/>
    </row>
    <row r="3716" spans="5:6" ht="12.75">
      <c r="E3716" s="2"/>
      <c r="F3716" s="2"/>
    </row>
    <row r="3717" spans="5:6" ht="12.75">
      <c r="E3717" s="2"/>
      <c r="F3717" s="2"/>
    </row>
    <row r="3718" spans="5:6" ht="12.75">
      <c r="E3718" s="2"/>
      <c r="F3718" s="2"/>
    </row>
    <row r="3719" spans="5:6" ht="12.75">
      <c r="E3719" s="2"/>
      <c r="F3719" s="2"/>
    </row>
    <row r="3720" spans="5:6" ht="12.75">
      <c r="E3720" s="2"/>
      <c r="F3720" s="2"/>
    </row>
    <row r="3721" spans="5:6" ht="12.75">
      <c r="E3721" s="2"/>
      <c r="F3721" s="2"/>
    </row>
    <row r="3722" spans="5:6" ht="12.75">
      <c r="E3722" s="2"/>
      <c r="F3722" s="2"/>
    </row>
    <row r="3723" spans="5:6" ht="12.75">
      <c r="E3723" s="2"/>
      <c r="F3723" s="2"/>
    </row>
    <row r="3724" spans="5:6" ht="12.75">
      <c r="E3724" s="2"/>
      <c r="F3724" s="2"/>
    </row>
    <row r="3725" spans="5:6" ht="12.75">
      <c r="E3725" s="2"/>
      <c r="F3725" s="2"/>
    </row>
    <row r="3726" spans="5:6" ht="12.75">
      <c r="E3726" s="2"/>
      <c r="F3726" s="2"/>
    </row>
    <row r="3727" spans="5:6" ht="12.75">
      <c r="E3727" s="2"/>
      <c r="F3727" s="2"/>
    </row>
    <row r="3728" spans="5:6" ht="12.75">
      <c r="E3728" s="2"/>
      <c r="F3728" s="2"/>
    </row>
    <row r="3729" spans="5:6" ht="12.75">
      <c r="E3729" s="2"/>
      <c r="F3729" s="2"/>
    </row>
    <row r="3730" spans="5:6" ht="12.75">
      <c r="E3730" s="2"/>
      <c r="F3730" s="2"/>
    </row>
    <row r="3731" spans="5:6" ht="12.75">
      <c r="E3731" s="2"/>
      <c r="F3731" s="2"/>
    </row>
    <row r="3732" spans="5:6" ht="12.75">
      <c r="E3732" s="2"/>
      <c r="F3732" s="2"/>
    </row>
    <row r="3733" spans="5:6" ht="12.75">
      <c r="E3733" s="2"/>
      <c r="F3733" s="2"/>
    </row>
    <row r="3734" spans="5:6" ht="12.75">
      <c r="E3734" s="2"/>
      <c r="F3734" s="2"/>
    </row>
    <row r="3735" spans="5:6" ht="12.75">
      <c r="E3735" s="2"/>
      <c r="F3735" s="2"/>
    </row>
    <row r="3736" spans="5:6" ht="12.75">
      <c r="E3736" s="2"/>
      <c r="F3736" s="2"/>
    </row>
    <row r="3737" spans="5:6" ht="12.75">
      <c r="E3737" s="2"/>
      <c r="F3737" s="2"/>
    </row>
    <row r="3738" spans="5:6" ht="12.75">
      <c r="E3738" s="2"/>
      <c r="F3738" s="2"/>
    </row>
    <row r="3739" spans="5:6" ht="12.75">
      <c r="E3739" s="2"/>
      <c r="F3739" s="2"/>
    </row>
    <row r="3740" spans="5:6" ht="12.75">
      <c r="E3740" s="2"/>
      <c r="F3740" s="2"/>
    </row>
    <row r="3741" spans="5:6" ht="12.75">
      <c r="E3741" s="2"/>
      <c r="F3741" s="2"/>
    </row>
    <row r="3742" spans="5:6" ht="12.75">
      <c r="E3742" s="2"/>
      <c r="F3742" s="2"/>
    </row>
    <row r="3743" spans="5:6" ht="12.75">
      <c r="E3743" s="2"/>
      <c r="F3743" s="2"/>
    </row>
    <row r="3744" spans="5:6" ht="12.75">
      <c r="E3744" s="2"/>
      <c r="F3744" s="2"/>
    </row>
    <row r="3745" spans="5:6" ht="12.75">
      <c r="E3745" s="2"/>
      <c r="F3745" s="2"/>
    </row>
    <row r="3746" spans="5:6" ht="12.75">
      <c r="E3746" s="2"/>
      <c r="F3746" s="2"/>
    </row>
    <row r="3747" spans="5:6" ht="12.75">
      <c r="E3747" s="2"/>
      <c r="F3747" s="2"/>
    </row>
    <row r="3748" spans="5:6" ht="12.75">
      <c r="E3748" s="2"/>
      <c r="F3748" s="2"/>
    </row>
    <row r="3749" spans="5:6" ht="12.75">
      <c r="E3749" s="2"/>
      <c r="F3749" s="2"/>
    </row>
    <row r="3750" spans="5:6" ht="12.75">
      <c r="E3750" s="2"/>
      <c r="F3750" s="2"/>
    </row>
    <row r="3751" spans="5:6" ht="12.75">
      <c r="E3751" s="2"/>
      <c r="F3751" s="2"/>
    </row>
    <row r="3752" spans="5:6" ht="12.75">
      <c r="E3752" s="2"/>
      <c r="F3752" s="2"/>
    </row>
    <row r="3753" spans="5:6" ht="12.75">
      <c r="E3753" s="2"/>
      <c r="F3753" s="2"/>
    </row>
    <row r="3754" spans="5:6" ht="12.75">
      <c r="E3754" s="2"/>
      <c r="F3754" s="2"/>
    </row>
    <row r="3755" spans="5:6" ht="12.75">
      <c r="E3755" s="2"/>
      <c r="F3755" s="2"/>
    </row>
    <row r="3756" spans="5:6" ht="12.75">
      <c r="E3756" s="2"/>
      <c r="F3756" s="2"/>
    </row>
    <row r="3757" spans="5:6" ht="12.75">
      <c r="E3757" s="2"/>
      <c r="F3757" s="2"/>
    </row>
    <row r="3758" spans="5:6" ht="12.75">
      <c r="E3758" s="2"/>
      <c r="F3758" s="2"/>
    </row>
    <row r="3759" spans="5:6" ht="12.75">
      <c r="E3759" s="2"/>
      <c r="F3759" s="2"/>
    </row>
    <row r="3760" spans="5:6" ht="12.75">
      <c r="E3760" s="2"/>
      <c r="F3760" s="2"/>
    </row>
    <row r="3761" spans="5:6" ht="12.75">
      <c r="E3761" s="2"/>
      <c r="F3761" s="2"/>
    </row>
    <row r="3762" spans="5:6" ht="12.75">
      <c r="E3762" s="2"/>
      <c r="F3762" s="2"/>
    </row>
    <row r="3763" spans="5:6" ht="12.75">
      <c r="E3763" s="2"/>
      <c r="F3763" s="2"/>
    </row>
    <row r="3764" spans="5:6" ht="12.75">
      <c r="E3764" s="2"/>
      <c r="F3764" s="2"/>
    </row>
    <row r="3765" spans="5:6" ht="12.75">
      <c r="E3765" s="2"/>
      <c r="F3765" s="2"/>
    </row>
    <row r="3766" spans="5:6" ht="12.75">
      <c r="E3766" s="2"/>
      <c r="F3766" s="2"/>
    </row>
    <row r="3767" spans="5:6" ht="12.75">
      <c r="E3767" s="2"/>
      <c r="F3767" s="2"/>
    </row>
    <row r="3768" spans="5:6" ht="12.75">
      <c r="E3768" s="2"/>
      <c r="F3768" s="2"/>
    </row>
    <row r="3769" spans="5:6" ht="12.75">
      <c r="E3769" s="2"/>
      <c r="F3769" s="2"/>
    </row>
    <row r="3770" spans="5:6" ht="12.75">
      <c r="E3770" s="2"/>
      <c r="F3770" s="2"/>
    </row>
    <row r="3771" spans="5:6" ht="12.75">
      <c r="E3771" s="2"/>
      <c r="F3771" s="2"/>
    </row>
    <row r="3772" spans="5:6" ht="12.75">
      <c r="E3772" s="2"/>
      <c r="F3772" s="2"/>
    </row>
    <row r="3773" spans="5:6" ht="12.75">
      <c r="E3773" s="2"/>
      <c r="F3773" s="2"/>
    </row>
    <row r="3774" spans="5:6" ht="12.75">
      <c r="E3774" s="2"/>
      <c r="F3774" s="2"/>
    </row>
    <row r="3775" spans="5:6" ht="12.75">
      <c r="E3775" s="2"/>
      <c r="F3775" s="2"/>
    </row>
    <row r="3776" spans="5:6" ht="12.75">
      <c r="E3776" s="2"/>
      <c r="F3776" s="2"/>
    </row>
    <row r="3777" spans="5:6" ht="12.75">
      <c r="E3777" s="2"/>
      <c r="F3777" s="2"/>
    </row>
    <row r="3778" spans="5:6" ht="12.75">
      <c r="E3778" s="2"/>
      <c r="F3778" s="2"/>
    </row>
    <row r="3779" spans="5:6" ht="12.75">
      <c r="E3779" s="2"/>
      <c r="F3779" s="2"/>
    </row>
    <row r="3780" spans="5:6" ht="12.75">
      <c r="E3780" s="2"/>
      <c r="F3780" s="2"/>
    </row>
    <row r="3781" spans="5:6" ht="12.75">
      <c r="E3781" s="2"/>
      <c r="F3781" s="2"/>
    </row>
    <row r="3782" spans="5:6" ht="12.75">
      <c r="E3782" s="2"/>
      <c r="F3782" s="2"/>
    </row>
    <row r="3783" spans="5:6" ht="12.75">
      <c r="E3783" s="2"/>
      <c r="F3783" s="2"/>
    </row>
    <row r="3784" spans="5:6" ht="12.75">
      <c r="E3784" s="2"/>
      <c r="F3784" s="2"/>
    </row>
    <row r="3785" spans="5:6" ht="12.75">
      <c r="E3785" s="2"/>
      <c r="F3785" s="2"/>
    </row>
    <row r="3786" spans="5:6" ht="12.75">
      <c r="E3786" s="2"/>
      <c r="F3786" s="2"/>
    </row>
    <row r="3787" spans="5:6" ht="12.75">
      <c r="E3787" s="2"/>
      <c r="F3787" s="2"/>
    </row>
    <row r="3788" spans="5:6" ht="12.75">
      <c r="E3788" s="2"/>
      <c r="F3788" s="2"/>
    </row>
    <row r="3789" spans="5:6" ht="12.75">
      <c r="E3789" s="2"/>
      <c r="F3789" s="2"/>
    </row>
    <row r="3790" spans="5:6" ht="12.75">
      <c r="E3790" s="2"/>
      <c r="F3790" s="2"/>
    </row>
    <row r="3791" spans="5:6" ht="12.75">
      <c r="E3791" s="2"/>
      <c r="F3791" s="2"/>
    </row>
    <row r="3792" spans="5:6" ht="12.75">
      <c r="E3792" s="2"/>
      <c r="F3792" s="2"/>
    </row>
    <row r="3793" spans="5:6" ht="12.75">
      <c r="E3793" s="2"/>
      <c r="F3793" s="2"/>
    </row>
    <row r="3794" spans="5:6" ht="12.75">
      <c r="E3794" s="2"/>
      <c r="F3794" s="2"/>
    </row>
    <row r="3795" spans="5:6" ht="12.75">
      <c r="E3795" s="2"/>
      <c r="F3795" s="2"/>
    </row>
    <row r="3796" spans="5:6" ht="12.75">
      <c r="E3796" s="2"/>
      <c r="F3796" s="2"/>
    </row>
    <row r="3797" spans="5:6" ht="12.75">
      <c r="E3797" s="2"/>
      <c r="F3797" s="2"/>
    </row>
    <row r="3798" spans="5:6" ht="12.75">
      <c r="E3798" s="2"/>
      <c r="F3798" s="2"/>
    </row>
    <row r="3799" spans="5:6" ht="12.75">
      <c r="E3799" s="2"/>
      <c r="F3799" s="2"/>
    </row>
    <row r="3800" spans="5:6" ht="12.75">
      <c r="E3800" s="2"/>
      <c r="F3800" s="2"/>
    </row>
    <row r="3801" spans="5:6" ht="12.75">
      <c r="E3801" s="2"/>
      <c r="F3801" s="2"/>
    </row>
    <row r="3802" spans="5:6" ht="12.75">
      <c r="E3802" s="2"/>
      <c r="F3802" s="2"/>
    </row>
    <row r="3803" spans="5:6" ht="12.75">
      <c r="E3803" s="2"/>
      <c r="F3803" s="2"/>
    </row>
    <row r="3804" spans="5:6" ht="12.75">
      <c r="E3804" s="2"/>
      <c r="F3804" s="2"/>
    </row>
    <row r="3805" spans="5:6" ht="12.75">
      <c r="E3805" s="2"/>
      <c r="F3805" s="2"/>
    </row>
    <row r="3806" spans="5:6" ht="12.75">
      <c r="E3806" s="2"/>
      <c r="F3806" s="2"/>
    </row>
    <row r="3807" spans="5:6" ht="12.75">
      <c r="E3807" s="2"/>
      <c r="F3807" s="2"/>
    </row>
    <row r="3808" spans="5:6" ht="12.75">
      <c r="E3808" s="2"/>
      <c r="F3808" s="2"/>
    </row>
    <row r="3809" spans="5:6" ht="12.75">
      <c r="E3809" s="2"/>
      <c r="F3809" s="2"/>
    </row>
    <row r="3810" spans="5:6" ht="12.75">
      <c r="E3810" s="2"/>
      <c r="F3810" s="2"/>
    </row>
    <row r="3811" spans="5:6" ht="12.75">
      <c r="E3811" s="2"/>
      <c r="F3811" s="2"/>
    </row>
    <row r="3812" spans="5:6" ht="12.75">
      <c r="E3812" s="2"/>
      <c r="F3812" s="2"/>
    </row>
    <row r="3813" spans="5:6" ht="12.75">
      <c r="E3813" s="2"/>
      <c r="F3813" s="2"/>
    </row>
    <row r="3814" spans="5:6" ht="12.75">
      <c r="E3814" s="2"/>
      <c r="F3814" s="2"/>
    </row>
    <row r="3815" spans="5:6" ht="12.75">
      <c r="E3815" s="2"/>
      <c r="F3815" s="2"/>
    </row>
    <row r="3816" spans="5:6" ht="12.75">
      <c r="E3816" s="2"/>
      <c r="F3816" s="2"/>
    </row>
    <row r="3817" spans="5:6" ht="12.75">
      <c r="E3817" s="2"/>
      <c r="F3817" s="2"/>
    </row>
    <row r="3818" spans="5:6" ht="12.75">
      <c r="E3818" s="2"/>
      <c r="F3818" s="2"/>
    </row>
    <row r="3819" spans="5:6" ht="12.75">
      <c r="E3819" s="2"/>
      <c r="F3819" s="2"/>
    </row>
    <row r="3820" spans="5:6" ht="12.75">
      <c r="E3820" s="2"/>
      <c r="F3820" s="2"/>
    </row>
    <row r="3821" spans="5:6" ht="12.75">
      <c r="E3821" s="2"/>
      <c r="F3821" s="2"/>
    </row>
    <row r="3822" spans="5:6" ht="12.75">
      <c r="E3822" s="2"/>
      <c r="F3822" s="2"/>
    </row>
    <row r="3823" spans="5:6" ht="12.75">
      <c r="E3823" s="2"/>
      <c r="F3823" s="2"/>
    </row>
    <row r="3824" spans="5:6" ht="12.75">
      <c r="E3824" s="2"/>
      <c r="F3824" s="2"/>
    </row>
    <row r="3825" spans="5:6" ht="12.75">
      <c r="E3825" s="2"/>
      <c r="F3825" s="2"/>
    </row>
    <row r="3826" spans="5:6" ht="12.75">
      <c r="E3826" s="2"/>
      <c r="F3826" s="2"/>
    </row>
    <row r="3827" spans="5:6" ht="12.75">
      <c r="E3827" s="2"/>
      <c r="F3827" s="2"/>
    </row>
    <row r="3828" spans="5:6" ht="12.75">
      <c r="E3828" s="2"/>
      <c r="F3828" s="2"/>
    </row>
    <row r="3829" spans="5:6" ht="12.75">
      <c r="E3829" s="2"/>
      <c r="F3829" s="2"/>
    </row>
    <row r="3830" spans="5:6" ht="12.75">
      <c r="E3830" s="2"/>
      <c r="F3830" s="2"/>
    </row>
    <row r="3831" spans="5:6" ht="12.75">
      <c r="E3831" s="2"/>
      <c r="F3831" s="2"/>
    </row>
    <row r="3832" spans="5:6" ht="12.75">
      <c r="E3832" s="2"/>
      <c r="F3832" s="2"/>
    </row>
    <row r="3833" spans="5:6" ht="12.75">
      <c r="E3833" s="2"/>
      <c r="F3833" s="2"/>
    </row>
    <row r="3834" spans="5:6" ht="12.75">
      <c r="E3834" s="2"/>
      <c r="F3834" s="2"/>
    </row>
    <row r="3835" spans="5:6" ht="12.75">
      <c r="E3835" s="2"/>
      <c r="F3835" s="2"/>
    </row>
    <row r="3836" spans="5:6" ht="12.75">
      <c r="E3836" s="2"/>
      <c r="F3836" s="2"/>
    </row>
    <row r="3837" spans="5:6" ht="12.75">
      <c r="E3837" s="2"/>
      <c r="F3837" s="2"/>
    </row>
    <row r="3838" spans="5:6" ht="12.75">
      <c r="E3838" s="2"/>
      <c r="F3838" s="2"/>
    </row>
    <row r="3839" spans="5:6" ht="12.75">
      <c r="E3839" s="2"/>
      <c r="F3839" s="2"/>
    </row>
    <row r="3840" spans="5:6" ht="12.75">
      <c r="E3840" s="2"/>
      <c r="F3840" s="2"/>
    </row>
    <row r="3841" spans="5:6" ht="12.75">
      <c r="E3841" s="2"/>
      <c r="F3841" s="2"/>
    </row>
    <row r="3842" spans="5:6" ht="12.75">
      <c r="E3842" s="2"/>
      <c r="F3842" s="2"/>
    </row>
    <row r="3843" spans="5:6" ht="12.75">
      <c r="E3843" s="2"/>
      <c r="F3843" s="2"/>
    </row>
    <row r="3844" spans="5:6" ht="12.75">
      <c r="E3844" s="2"/>
      <c r="F3844" s="2"/>
    </row>
    <row r="3845" spans="5:6" ht="12.75">
      <c r="E3845" s="2"/>
      <c r="F3845" s="2"/>
    </row>
    <row r="3846" spans="5:6" ht="12.75">
      <c r="E3846" s="2"/>
      <c r="F3846" s="2"/>
    </row>
    <row r="3847" spans="5:6" ht="12.75">
      <c r="E3847" s="2"/>
      <c r="F3847" s="2"/>
    </row>
    <row r="3848" spans="5:6" ht="12.75">
      <c r="E3848" s="2"/>
      <c r="F3848" s="2"/>
    </row>
    <row r="3849" spans="5:6" ht="12.75">
      <c r="E3849" s="2"/>
      <c r="F3849" s="2"/>
    </row>
    <row r="3850" spans="5:6" ht="12.75">
      <c r="E3850" s="2"/>
      <c r="F3850" s="2"/>
    </row>
    <row r="3851" spans="5:6" ht="12.75">
      <c r="E3851" s="2"/>
      <c r="F3851" s="2"/>
    </row>
    <row r="3852" spans="5:6" ht="12.75">
      <c r="E3852" s="2"/>
      <c r="F3852" s="2"/>
    </row>
    <row r="3853" spans="5:6" ht="12.75">
      <c r="E3853" s="2"/>
      <c r="F3853" s="2"/>
    </row>
    <row r="3854" spans="5:6" ht="12.75">
      <c r="E3854" s="2"/>
      <c r="F3854" s="2"/>
    </row>
    <row r="3855" spans="5:6" ht="12.75">
      <c r="E3855" s="2"/>
      <c r="F3855" s="2"/>
    </row>
    <row r="3856" spans="5:6" ht="12.75">
      <c r="E3856" s="2"/>
      <c r="F3856" s="2"/>
    </row>
    <row r="3857" spans="5:6" ht="12.75">
      <c r="E3857" s="2"/>
      <c r="F3857" s="2"/>
    </row>
    <row r="3858" spans="5:6" ht="12.75">
      <c r="E3858" s="2"/>
      <c r="F3858" s="2"/>
    </row>
    <row r="3859" spans="5:6" ht="12.75">
      <c r="E3859" s="2"/>
      <c r="F3859" s="2"/>
    </row>
    <row r="3860" spans="5:6" ht="12.75">
      <c r="E3860" s="2"/>
      <c r="F3860" s="2"/>
    </row>
    <row r="3861" spans="5:6" ht="12.75">
      <c r="E3861" s="2"/>
      <c r="F3861" s="2"/>
    </row>
    <row r="3862" spans="5:6" ht="12.75">
      <c r="E3862" s="2"/>
      <c r="F3862" s="2"/>
    </row>
    <row r="3863" spans="5:6" ht="12.75">
      <c r="E3863" s="2"/>
      <c r="F3863" s="2"/>
    </row>
    <row r="3864" spans="5:6" ht="12.75">
      <c r="E3864" s="2"/>
      <c r="F3864" s="2"/>
    </row>
    <row r="3865" spans="5:6" ht="12.75">
      <c r="E3865" s="2"/>
      <c r="F3865" s="2"/>
    </row>
    <row r="3866" spans="5:6" ht="12.75">
      <c r="E3866" s="2"/>
      <c r="F3866" s="2"/>
    </row>
    <row r="3867" spans="5:6" ht="12.75">
      <c r="E3867" s="2"/>
      <c r="F3867" s="2"/>
    </row>
    <row r="3868" spans="5:6" ht="12.75">
      <c r="E3868" s="2"/>
      <c r="F3868" s="2"/>
    </row>
    <row r="3869" spans="5:6" ht="12.75">
      <c r="E3869" s="2"/>
      <c r="F3869" s="2"/>
    </row>
    <row r="3870" spans="5:6" ht="12.75">
      <c r="E3870" s="2"/>
      <c r="F3870" s="2"/>
    </row>
    <row r="3871" spans="5:6" ht="12.75">
      <c r="E3871" s="2"/>
      <c r="F3871" s="2"/>
    </row>
    <row r="3872" spans="5:6" ht="12.75">
      <c r="E3872" s="2"/>
      <c r="F3872" s="2"/>
    </row>
    <row r="3873" spans="5:6" ht="12.75">
      <c r="E3873" s="2"/>
      <c r="F3873" s="2"/>
    </row>
    <row r="3874" spans="5:6" ht="12.75">
      <c r="E3874" s="2"/>
      <c r="F3874" s="2"/>
    </row>
    <row r="3875" spans="5:6" ht="12.75">
      <c r="E3875" s="2"/>
      <c r="F3875" s="2"/>
    </row>
    <row r="3876" spans="5:6" ht="12.75">
      <c r="E3876" s="2"/>
      <c r="F3876" s="2"/>
    </row>
    <row r="3877" spans="5:6" ht="12.75">
      <c r="E3877" s="2"/>
      <c r="F3877" s="2"/>
    </row>
    <row r="3878" spans="5:6" ht="12.75">
      <c r="E3878" s="2"/>
      <c r="F3878" s="2"/>
    </row>
    <row r="3879" spans="5:6" ht="12.75">
      <c r="E3879" s="2"/>
      <c r="F3879" s="2"/>
    </row>
    <row r="3880" spans="5:6" ht="12.75">
      <c r="E3880" s="2"/>
      <c r="F3880" s="2"/>
    </row>
    <row r="3881" spans="5:6" ht="12.75">
      <c r="E3881" s="2"/>
      <c r="F3881" s="2"/>
    </row>
    <row r="3882" spans="5:6" ht="12.75">
      <c r="E3882" s="2"/>
      <c r="F3882" s="2"/>
    </row>
    <row r="3883" spans="5:6" ht="12.75">
      <c r="E3883" s="2"/>
      <c r="F3883" s="2"/>
    </row>
    <row r="3884" spans="5:6" ht="12.75">
      <c r="E3884" s="2"/>
      <c r="F3884" s="2"/>
    </row>
    <row r="3885" spans="5:6" ht="12.75">
      <c r="E3885" s="2"/>
      <c r="F3885" s="2"/>
    </row>
    <row r="3886" spans="5:6" ht="12.75">
      <c r="E3886" s="2"/>
      <c r="F3886" s="2"/>
    </row>
    <row r="3887" spans="5:6" ht="12.75">
      <c r="E3887" s="2"/>
      <c r="F3887" s="2"/>
    </row>
    <row r="3888" spans="5:6" ht="12.75">
      <c r="E3888" s="2"/>
      <c r="F3888" s="2"/>
    </row>
    <row r="3889" spans="5:6" ht="12.75">
      <c r="E3889" s="2"/>
      <c r="F3889" s="2"/>
    </row>
    <row r="3890" spans="5:6" ht="12.75">
      <c r="E3890" s="2"/>
      <c r="F3890" s="2"/>
    </row>
    <row r="3891" spans="5:6" ht="12.75">
      <c r="E3891" s="2"/>
      <c r="F3891" s="2"/>
    </row>
    <row r="3892" spans="5:6" ht="12.75">
      <c r="E3892" s="2"/>
      <c r="F3892" s="2"/>
    </row>
    <row r="3893" spans="5:6" ht="12.75">
      <c r="E3893" s="2"/>
      <c r="F3893" s="2"/>
    </row>
    <row r="3894" spans="5:6" ht="12.75">
      <c r="E3894" s="2"/>
      <c r="F3894" s="2"/>
    </row>
    <row r="3895" spans="5:6" ht="12.75">
      <c r="E3895" s="2"/>
      <c r="F3895" s="2"/>
    </row>
    <row r="3896" spans="5:6" ht="12.75">
      <c r="E3896" s="2"/>
      <c r="F3896" s="2"/>
    </row>
    <row r="3897" spans="5:6" ht="12.75">
      <c r="E3897" s="2"/>
      <c r="F3897" s="2"/>
    </row>
    <row r="3898" spans="5:6" ht="12.75">
      <c r="E3898" s="2"/>
      <c r="F3898" s="2"/>
    </row>
    <row r="3899" spans="5:6" ht="12.75">
      <c r="E3899" s="2"/>
      <c r="F3899" s="2"/>
    </row>
    <row r="3900" spans="5:6" ht="12.75">
      <c r="E3900" s="2"/>
      <c r="F3900" s="2"/>
    </row>
    <row r="3901" spans="5:6" ht="12.75">
      <c r="E3901" s="2"/>
      <c r="F3901" s="2"/>
    </row>
    <row r="3902" spans="5:6" ht="12.75">
      <c r="E3902" s="2"/>
      <c r="F3902" s="2"/>
    </row>
    <row r="3903" spans="5:6" ht="12.75">
      <c r="E3903" s="2"/>
      <c r="F3903" s="2"/>
    </row>
    <row r="3904" spans="5:6" ht="12.75">
      <c r="E3904" s="2"/>
      <c r="F3904" s="2"/>
    </row>
    <row r="3905" spans="5:6" ht="12.75">
      <c r="E3905" s="2"/>
      <c r="F3905" s="2"/>
    </row>
    <row r="3906" spans="5:6" ht="12.75">
      <c r="E3906" s="2"/>
      <c r="F3906" s="2"/>
    </row>
    <row r="3907" spans="5:6" ht="12.75">
      <c r="E3907" s="2"/>
      <c r="F3907" s="2"/>
    </row>
    <row r="3908" spans="5:6" ht="12.75">
      <c r="E3908" s="2"/>
      <c r="F3908" s="2"/>
    </row>
    <row r="3909" spans="5:6" ht="12.75">
      <c r="E3909" s="2"/>
      <c r="F3909" s="2"/>
    </row>
    <row r="3910" spans="5:6" ht="12.75">
      <c r="E3910" s="2"/>
      <c r="F3910" s="2"/>
    </row>
    <row r="3911" spans="5:6" ht="12.75">
      <c r="E3911" s="2"/>
      <c r="F3911" s="2"/>
    </row>
    <row r="3912" spans="5:6" ht="12.75">
      <c r="E3912" s="2"/>
      <c r="F3912" s="2"/>
    </row>
    <row r="3913" spans="5:6" ht="12.75">
      <c r="E3913" s="2"/>
      <c r="F3913" s="2"/>
    </row>
    <row r="3914" spans="5:6" ht="12.75">
      <c r="E3914" s="2"/>
      <c r="F3914" s="2"/>
    </row>
    <row r="3915" spans="5:6" ht="12.75">
      <c r="E3915" s="2"/>
      <c r="F3915" s="2"/>
    </row>
    <row r="3916" spans="5:6" ht="12.75">
      <c r="E3916" s="2"/>
      <c r="F3916" s="2"/>
    </row>
    <row r="3917" spans="5:6" ht="12.75">
      <c r="E3917" s="2"/>
      <c r="F3917" s="2"/>
    </row>
    <row r="3918" spans="5:6" ht="12.75">
      <c r="E3918" s="2"/>
      <c r="F3918" s="2"/>
    </row>
    <row r="3919" spans="5:6" ht="12.75">
      <c r="E3919" s="2"/>
      <c r="F3919" s="2"/>
    </row>
    <row r="3920" spans="5:6" ht="12.75">
      <c r="E3920" s="2"/>
      <c r="F3920" s="2"/>
    </row>
    <row r="3921" spans="5:6" ht="12.75">
      <c r="E3921" s="2"/>
      <c r="F3921" s="2"/>
    </row>
    <row r="3922" spans="5:6" ht="12.75">
      <c r="E3922" s="2"/>
      <c r="F3922" s="2"/>
    </row>
    <row r="3923" spans="5:6" ht="12.75">
      <c r="E3923" s="2"/>
      <c r="F3923" s="2"/>
    </row>
    <row r="3924" spans="5:6" ht="12.75">
      <c r="E3924" s="2"/>
      <c r="F3924" s="2"/>
    </row>
    <row r="3925" spans="5:6" ht="12.75">
      <c r="E3925" s="2"/>
      <c r="F3925" s="2"/>
    </row>
    <row r="3926" spans="5:6" ht="12.75">
      <c r="E3926" s="2"/>
      <c r="F3926" s="2"/>
    </row>
    <row r="3927" spans="5:6" ht="12.75">
      <c r="E3927" s="2"/>
      <c r="F3927" s="2"/>
    </row>
    <row r="3928" spans="5:6" ht="12.75">
      <c r="E3928" s="2"/>
      <c r="F3928" s="2"/>
    </row>
    <row r="3929" spans="5:6" ht="12.75">
      <c r="E3929" s="2"/>
      <c r="F3929" s="2"/>
    </row>
    <row r="3930" spans="5:6" ht="12.75">
      <c r="E3930" s="2"/>
      <c r="F3930" s="2"/>
    </row>
    <row r="3931" spans="5:6" ht="12.75">
      <c r="E3931" s="2"/>
      <c r="F3931" s="2"/>
    </row>
    <row r="3932" spans="5:6" ht="12.75">
      <c r="E3932" s="2"/>
      <c r="F3932" s="2"/>
    </row>
    <row r="3933" spans="5:6" ht="12.75">
      <c r="E3933" s="2"/>
      <c r="F3933" s="2"/>
    </row>
    <row r="3934" spans="5:6" ht="12.75">
      <c r="E3934" s="2"/>
      <c r="F3934" s="2"/>
    </row>
    <row r="3935" spans="5:6" ht="12.75">
      <c r="E3935" s="2"/>
      <c r="F3935" s="2"/>
    </row>
    <row r="3936" spans="5:6" ht="12.75">
      <c r="E3936" s="2"/>
      <c r="F3936" s="2"/>
    </row>
    <row r="3937" spans="5:6" ht="12.75">
      <c r="E3937" s="2"/>
      <c r="F3937" s="2"/>
    </row>
    <row r="3938" spans="5:6" ht="12.75">
      <c r="E3938" s="2"/>
      <c r="F3938" s="2"/>
    </row>
    <row r="3939" spans="5:6" ht="12.75">
      <c r="E3939" s="2"/>
      <c r="F3939" s="2"/>
    </row>
    <row r="3940" spans="5:6" ht="12.75">
      <c r="E3940" s="2"/>
      <c r="F3940" s="2"/>
    </row>
    <row r="3941" spans="5:6" ht="12.75">
      <c r="E3941" s="2"/>
      <c r="F3941" s="2"/>
    </row>
    <row r="3942" spans="5:6" ht="12.75">
      <c r="E3942" s="2"/>
      <c r="F3942" s="2"/>
    </row>
    <row r="3943" spans="5:6" ht="12.75">
      <c r="E3943" s="2"/>
      <c r="F3943" s="2"/>
    </row>
    <row r="3944" spans="5:6" ht="12.75">
      <c r="E3944" s="2"/>
      <c r="F3944" s="2"/>
    </row>
    <row r="3945" spans="5:6" ht="12.75">
      <c r="E3945" s="2"/>
      <c r="F3945" s="2"/>
    </row>
    <row r="3946" spans="5:6" ht="12.75">
      <c r="E3946" s="2"/>
      <c r="F3946" s="2"/>
    </row>
    <row r="3947" spans="5:6" ht="12.75">
      <c r="E3947" s="2"/>
      <c r="F3947" s="2"/>
    </row>
    <row r="3948" spans="5:6" ht="12.75">
      <c r="E3948" s="2"/>
      <c r="F3948" s="2"/>
    </row>
    <row r="3949" spans="5:6" ht="12.75">
      <c r="E3949" s="2"/>
      <c r="F3949" s="2"/>
    </row>
    <row r="3950" spans="5:6" ht="12.75">
      <c r="E3950" s="2"/>
      <c r="F3950" s="2"/>
    </row>
    <row r="3951" spans="5:6" ht="12.75">
      <c r="E3951" s="2"/>
      <c r="F3951" s="2"/>
    </row>
    <row r="3952" spans="5:6" ht="12.75">
      <c r="E3952" s="2"/>
      <c r="F3952" s="2"/>
    </row>
    <row r="3953" spans="5:6" ht="12.75">
      <c r="E3953" s="2"/>
      <c r="F3953" s="2"/>
    </row>
    <row r="3954" spans="5:6" ht="12.75">
      <c r="E3954" s="2"/>
      <c r="F3954" s="2"/>
    </row>
    <row r="3955" spans="5:6" ht="12.75">
      <c r="E3955" s="2"/>
      <c r="F3955" s="2"/>
    </row>
    <row r="3956" spans="5:6" ht="12.75">
      <c r="E3956" s="2"/>
      <c r="F3956" s="2"/>
    </row>
    <row r="3957" spans="5:6" ht="12.75">
      <c r="E3957" s="2"/>
      <c r="F3957" s="2"/>
    </row>
    <row r="3958" spans="5:6" ht="12.75">
      <c r="E3958" s="2"/>
      <c r="F3958" s="2"/>
    </row>
    <row r="3959" spans="5:6" ht="12.75">
      <c r="E3959" s="2"/>
      <c r="F3959" s="2"/>
    </row>
    <row r="3960" spans="5:6" ht="12.75">
      <c r="E3960" s="2"/>
      <c r="F3960" s="2"/>
    </row>
    <row r="3961" spans="5:6" ht="12.75">
      <c r="E3961" s="2"/>
      <c r="F3961" s="2"/>
    </row>
    <row r="3962" spans="5:6" ht="12.75">
      <c r="E3962" s="2"/>
      <c r="F3962" s="2"/>
    </row>
    <row r="3963" spans="5:6" ht="12.75">
      <c r="E3963" s="2"/>
      <c r="F3963" s="2"/>
    </row>
    <row r="3964" spans="5:6" ht="12.75">
      <c r="E3964" s="2"/>
      <c r="F3964" s="2"/>
    </row>
    <row r="3965" spans="5:6" ht="12.75">
      <c r="E3965" s="2"/>
      <c r="F3965" s="2"/>
    </row>
    <row r="3966" spans="5:6" ht="12.75">
      <c r="E3966" s="2"/>
      <c r="F3966" s="2"/>
    </row>
    <row r="3967" spans="5:6" ht="12.75">
      <c r="E3967" s="2"/>
      <c r="F3967" s="2"/>
    </row>
    <row r="3968" spans="5:6" ht="12.75">
      <c r="E3968" s="2"/>
      <c r="F3968" s="2"/>
    </row>
    <row r="3969" spans="5:6" ht="12.75">
      <c r="E3969" s="2"/>
      <c r="F3969" s="2"/>
    </row>
    <row r="3970" spans="5:6" ht="12.75">
      <c r="E3970" s="2"/>
      <c r="F3970" s="2"/>
    </row>
    <row r="3971" spans="5:6" ht="12.75">
      <c r="E3971" s="2"/>
      <c r="F3971" s="2"/>
    </row>
    <row r="3972" spans="5:6" ht="12.75">
      <c r="E3972" s="2"/>
      <c r="F3972" s="2"/>
    </row>
    <row r="3973" spans="5:6" ht="12.75">
      <c r="E3973" s="2"/>
      <c r="F3973" s="2"/>
    </row>
    <row r="3974" spans="5:6" ht="12.75">
      <c r="E3974" s="2"/>
      <c r="F3974" s="2"/>
    </row>
    <row r="3975" spans="5:6" ht="12.75">
      <c r="E3975" s="2"/>
      <c r="F3975" s="2"/>
    </row>
    <row r="3976" spans="5:6" ht="12.75">
      <c r="E3976" s="2"/>
      <c r="F3976" s="2"/>
    </row>
    <row r="3977" spans="5:6" ht="12.75">
      <c r="E3977" s="2"/>
      <c r="F3977" s="2"/>
    </row>
    <row r="3978" spans="5:6" ht="12.75">
      <c r="E3978" s="2"/>
      <c r="F3978" s="2"/>
    </row>
    <row r="3979" spans="5:6" ht="12.75">
      <c r="E3979" s="2"/>
      <c r="F3979" s="2"/>
    </row>
    <row r="3980" spans="5:6" ht="12.75">
      <c r="E3980" s="2"/>
      <c r="F3980" s="2"/>
    </row>
    <row r="3981" spans="5:6" ht="12.75">
      <c r="E3981" s="2"/>
      <c r="F3981" s="2"/>
    </row>
    <row r="3982" spans="5:6" ht="12.75">
      <c r="E3982" s="2"/>
      <c r="F3982" s="2"/>
    </row>
    <row r="3983" spans="5:6" ht="12.75">
      <c r="E3983" s="2"/>
      <c r="F3983" s="2"/>
    </row>
    <row r="3984" spans="5:6" ht="12.75">
      <c r="E3984" s="2"/>
      <c r="F3984" s="2"/>
    </row>
    <row r="3985" spans="5:6" ht="12.75">
      <c r="E3985" s="2"/>
      <c r="F3985" s="2"/>
    </row>
    <row r="3986" spans="5:6" ht="12.75">
      <c r="E3986" s="2"/>
      <c r="F3986" s="2"/>
    </row>
    <row r="3987" spans="5:6" ht="12.75">
      <c r="E3987" s="2"/>
      <c r="F3987" s="2"/>
    </row>
    <row r="3988" spans="5:6" ht="12.75">
      <c r="E3988" s="2"/>
      <c r="F3988" s="2"/>
    </row>
    <row r="3989" spans="5:6" ht="12.75">
      <c r="E3989" s="2"/>
      <c r="F3989" s="2"/>
    </row>
    <row r="3990" spans="5:6" ht="12.75">
      <c r="E3990" s="2"/>
      <c r="F3990" s="2"/>
    </row>
    <row r="3991" spans="5:6" ht="12.75">
      <c r="E3991" s="2"/>
      <c r="F3991" s="2"/>
    </row>
    <row r="3992" spans="5:6" ht="12.75">
      <c r="E3992" s="2"/>
      <c r="F3992" s="2"/>
    </row>
    <row r="3993" spans="5:6" ht="12.75">
      <c r="E3993" s="2"/>
      <c r="F3993" s="2"/>
    </row>
    <row r="3994" spans="5:6" ht="12.75">
      <c r="E3994" s="2"/>
      <c r="F3994" s="2"/>
    </row>
    <row r="3995" spans="5:6" ht="12.75">
      <c r="E3995" s="2"/>
      <c r="F3995" s="2"/>
    </row>
    <row r="3996" spans="5:6" ht="12.75">
      <c r="E3996" s="2"/>
      <c r="F3996" s="2"/>
    </row>
    <row r="3997" spans="5:6" ht="12.75">
      <c r="E3997" s="2"/>
      <c r="F3997" s="2"/>
    </row>
    <row r="3998" spans="5:6" ht="12.75">
      <c r="E3998" s="2"/>
      <c r="F3998" s="2"/>
    </row>
    <row r="3999" spans="5:6" ht="12.75">
      <c r="E3999" s="2"/>
      <c r="F3999" s="2"/>
    </row>
    <row r="4000" spans="5:6" ht="12.75">
      <c r="E4000" s="2"/>
      <c r="F4000" s="2"/>
    </row>
    <row r="4001" spans="5:6" ht="12.75">
      <c r="E4001" s="2"/>
      <c r="F4001" s="2"/>
    </row>
    <row r="4002" spans="5:6" ht="12.75">
      <c r="E4002" s="2"/>
      <c r="F4002" s="2"/>
    </row>
    <row r="4003" spans="5:6" ht="12.75">
      <c r="E4003" s="2"/>
      <c r="F4003" s="2"/>
    </row>
    <row r="4004" spans="5:6" ht="12.75">
      <c r="E4004" s="2"/>
      <c r="F4004" s="2"/>
    </row>
    <row r="4005" spans="5:6" ht="12.75">
      <c r="E4005" s="2"/>
      <c r="F4005" s="2"/>
    </row>
    <row r="4006" spans="5:6" ht="12.75">
      <c r="E4006" s="2"/>
      <c r="F4006" s="2"/>
    </row>
    <row r="4007" spans="5:6" ht="12.75">
      <c r="E4007" s="2"/>
      <c r="F4007" s="2"/>
    </row>
    <row r="4008" spans="5:6" ht="12.75">
      <c r="E4008" s="2"/>
      <c r="F4008" s="2"/>
    </row>
    <row r="4009" spans="5:6" ht="12.75">
      <c r="E4009" s="2"/>
      <c r="F4009" s="2"/>
    </row>
    <row r="4010" spans="5:6" ht="12.75">
      <c r="E4010" s="2"/>
      <c r="F4010" s="2"/>
    </row>
    <row r="4011" spans="5:6" ht="12.75">
      <c r="E4011" s="2"/>
      <c r="F4011" s="2"/>
    </row>
    <row r="4012" spans="5:6" ht="12.75">
      <c r="E4012" s="2"/>
      <c r="F4012" s="2"/>
    </row>
    <row r="4013" spans="5:6" ht="12.75">
      <c r="E4013" s="2"/>
      <c r="F4013" s="2"/>
    </row>
    <row r="4014" spans="5:6" ht="12.75">
      <c r="E4014" s="2"/>
      <c r="F4014" s="2"/>
    </row>
    <row r="4015" spans="5:6" ht="12.75">
      <c r="E4015" s="2"/>
      <c r="F4015" s="2"/>
    </row>
    <row r="4016" spans="5:6" ht="12.75">
      <c r="E4016" s="2"/>
      <c r="F4016" s="2"/>
    </row>
    <row r="4017" spans="5:6" ht="12.75">
      <c r="E4017" s="2"/>
      <c r="F4017" s="2"/>
    </row>
    <row r="4018" spans="5:6" ht="12.75">
      <c r="E4018" s="2"/>
      <c r="F4018" s="2"/>
    </row>
    <row r="4019" spans="5:6" ht="12.75">
      <c r="E4019" s="2"/>
      <c r="F4019" s="2"/>
    </row>
    <row r="4020" spans="5:6" ht="12.75">
      <c r="E4020" s="2"/>
      <c r="F4020" s="2"/>
    </row>
    <row r="4021" spans="5:6" ht="12.75">
      <c r="E4021" s="2"/>
      <c r="F4021" s="2"/>
    </row>
    <row r="4022" spans="5:6" ht="12.75">
      <c r="E4022" s="2"/>
      <c r="F4022" s="2"/>
    </row>
    <row r="4023" spans="5:6" ht="12.75">
      <c r="E4023" s="2"/>
      <c r="F4023" s="2"/>
    </row>
    <row r="4024" spans="5:6" ht="12.75">
      <c r="E4024" s="2"/>
      <c r="F4024" s="2"/>
    </row>
    <row r="4025" spans="5:6" ht="12.75">
      <c r="E4025" s="2"/>
      <c r="F4025" s="2"/>
    </row>
    <row r="4026" spans="5:6" ht="12.75">
      <c r="E4026" s="2"/>
      <c r="F4026" s="2"/>
    </row>
    <row r="4027" spans="5:6" ht="12.75">
      <c r="E4027" s="2"/>
      <c r="F4027" s="2"/>
    </row>
    <row r="4028" spans="5:6" ht="12.75">
      <c r="E4028" s="2"/>
      <c r="F4028" s="2"/>
    </row>
    <row r="4029" spans="5:6" ht="12.75">
      <c r="E4029" s="2"/>
      <c r="F4029" s="2"/>
    </row>
    <row r="4030" spans="5:6" ht="12.75">
      <c r="E4030" s="2"/>
      <c r="F4030" s="2"/>
    </row>
    <row r="4031" spans="5:6" ht="12.75">
      <c r="E4031" s="2"/>
      <c r="F4031" s="2"/>
    </row>
    <row r="4032" spans="5:6" ht="12.75">
      <c r="E4032" s="2"/>
      <c r="F4032" s="2"/>
    </row>
    <row r="4033" spans="5:6" ht="12.75">
      <c r="E4033" s="2"/>
      <c r="F4033" s="2"/>
    </row>
    <row r="4034" spans="5:6" ht="12.75">
      <c r="E4034" s="2"/>
      <c r="F4034" s="2"/>
    </row>
    <row r="4035" spans="5:6" ht="12.75">
      <c r="E4035" s="2"/>
      <c r="F4035" s="2"/>
    </row>
    <row r="4036" spans="5:6" ht="12.75">
      <c r="E4036" s="2"/>
      <c r="F4036" s="2"/>
    </row>
    <row r="4037" spans="5:6" ht="12.75">
      <c r="E4037" s="2"/>
      <c r="F4037" s="2"/>
    </row>
    <row r="4038" spans="5:6" ht="12.75">
      <c r="E4038" s="2"/>
      <c r="F4038" s="2"/>
    </row>
    <row r="4039" spans="5:6" ht="12.75">
      <c r="E4039" s="2"/>
      <c r="F4039" s="2"/>
    </row>
    <row r="4040" spans="5:6" ht="12.75">
      <c r="E4040" s="2"/>
      <c r="F4040" s="2"/>
    </row>
    <row r="4041" spans="5:6" ht="12.75">
      <c r="E4041" s="2"/>
      <c r="F4041" s="2"/>
    </row>
    <row r="4042" spans="5:6" ht="12.75">
      <c r="E4042" s="2"/>
      <c r="F4042" s="2"/>
    </row>
    <row r="4043" spans="5:6" ht="12.75">
      <c r="E4043" s="2"/>
      <c r="F4043" s="2"/>
    </row>
    <row r="4044" spans="5:6" ht="12.75">
      <c r="E4044" s="2"/>
      <c r="F4044" s="2"/>
    </row>
    <row r="4045" spans="5:6" ht="12.75">
      <c r="E4045" s="2"/>
      <c r="F4045" s="2"/>
    </row>
    <row r="4046" spans="5:6" ht="12.75">
      <c r="E4046" s="2"/>
      <c r="F4046" s="2"/>
    </row>
    <row r="4047" spans="5:6" ht="12.75">
      <c r="E4047" s="2"/>
      <c r="F4047" s="2"/>
    </row>
    <row r="4048" spans="5:6" ht="12.75">
      <c r="E4048" s="2"/>
      <c r="F4048" s="2"/>
    </row>
    <row r="4049" spans="5:6" ht="12.75">
      <c r="E4049" s="2"/>
      <c r="F4049" s="2"/>
    </row>
    <row r="4050" spans="5:6" ht="12.75">
      <c r="E4050" s="2"/>
      <c r="F4050" s="2"/>
    </row>
    <row r="4051" spans="5:6" ht="12.75">
      <c r="E4051" s="2"/>
      <c r="F4051" s="2"/>
    </row>
    <row r="4052" spans="5:6" ht="12.75">
      <c r="E4052" s="2"/>
      <c r="F4052" s="2"/>
    </row>
    <row r="4053" spans="5:6" ht="12.75">
      <c r="E4053" s="2"/>
      <c r="F4053" s="2"/>
    </row>
    <row r="4054" spans="5:6" ht="12.75">
      <c r="E4054" s="2"/>
      <c r="F4054" s="2"/>
    </row>
    <row r="4055" spans="5:6" ht="12.75">
      <c r="E4055" s="2"/>
      <c r="F4055" s="2"/>
    </row>
    <row r="4056" spans="5:6" ht="12.75">
      <c r="E4056" s="2"/>
      <c r="F4056" s="2"/>
    </row>
    <row r="4057" spans="5:6" ht="12.75">
      <c r="E4057" s="2"/>
      <c r="F4057" s="2"/>
    </row>
    <row r="4058" spans="5:6" ht="12.75">
      <c r="E4058" s="2"/>
      <c r="F4058" s="2"/>
    </row>
    <row r="4059" spans="5:6" ht="12.75">
      <c r="E4059" s="2"/>
      <c r="F4059" s="2"/>
    </row>
    <row r="4060" spans="5:6" ht="12.75">
      <c r="E4060" s="2"/>
      <c r="F4060" s="2"/>
    </row>
    <row r="4061" spans="5:6" ht="12.75">
      <c r="E4061" s="2"/>
      <c r="F4061" s="2"/>
    </row>
    <row r="4062" spans="5:6" ht="12.75">
      <c r="E4062" s="2"/>
      <c r="F4062" s="2"/>
    </row>
    <row r="4063" spans="5:6" ht="12.75">
      <c r="E4063" s="2"/>
      <c r="F4063" s="2"/>
    </row>
    <row r="4064" spans="5:6" ht="12.75">
      <c r="E4064" s="2"/>
      <c r="F4064" s="2"/>
    </row>
    <row r="4065" spans="5:6" ht="12.75">
      <c r="E4065" s="2"/>
      <c r="F4065" s="2"/>
    </row>
    <row r="4066" spans="5:6" ht="12.75">
      <c r="E4066" s="2"/>
      <c r="F4066" s="2"/>
    </row>
    <row r="4067" spans="5:6" ht="12.75">
      <c r="E4067" s="2"/>
      <c r="F4067" s="2"/>
    </row>
    <row r="4068" spans="5:6" ht="12.75">
      <c r="E4068" s="2"/>
      <c r="F4068" s="2"/>
    </row>
    <row r="4069" spans="5:6" ht="12.75">
      <c r="E4069" s="2"/>
      <c r="F4069" s="2"/>
    </row>
    <row r="4070" spans="5:6" ht="12.75">
      <c r="E4070" s="2"/>
      <c r="F4070" s="2"/>
    </row>
    <row r="4071" spans="5:6" ht="12.75">
      <c r="E4071" s="2"/>
      <c r="F4071" s="2"/>
    </row>
    <row r="4072" spans="5:6" ht="12.75">
      <c r="E4072" s="2"/>
      <c r="F4072" s="2"/>
    </row>
    <row r="4073" spans="5:6" ht="12.75">
      <c r="E4073" s="2"/>
      <c r="F4073" s="2"/>
    </row>
    <row r="4074" spans="5:6" ht="12.75">
      <c r="E4074" s="2"/>
      <c r="F4074" s="2"/>
    </row>
    <row r="4075" spans="5:6" ht="12.75">
      <c r="E4075" s="2"/>
      <c r="F4075" s="2"/>
    </row>
    <row r="4076" spans="5:6" ht="12.75">
      <c r="E4076" s="2"/>
      <c r="F4076" s="2"/>
    </row>
    <row r="4077" spans="5:6" ht="12.75">
      <c r="E4077" s="2"/>
      <c r="F4077" s="2"/>
    </row>
    <row r="4078" spans="5:6" ht="12.75">
      <c r="E4078" s="2"/>
      <c r="F4078" s="2"/>
    </row>
    <row r="4079" spans="5:6" ht="12.75">
      <c r="E4079" s="2"/>
      <c r="F4079" s="2"/>
    </row>
    <row r="4080" spans="5:6" ht="12.75">
      <c r="E4080" s="2"/>
      <c r="F4080" s="2"/>
    </row>
    <row r="4081" spans="5:6" ht="12.75">
      <c r="E4081" s="2"/>
      <c r="F4081" s="2"/>
    </row>
    <row r="4082" spans="5:6" ht="12.75">
      <c r="E4082" s="2"/>
      <c r="F4082" s="2"/>
    </row>
    <row r="4083" spans="5:6" ht="12.75">
      <c r="E4083" s="2"/>
      <c r="F4083" s="2"/>
    </row>
    <row r="4084" spans="5:6" ht="12.75">
      <c r="E4084" s="2"/>
      <c r="F4084" s="2"/>
    </row>
    <row r="4085" spans="5:6" ht="12.75">
      <c r="E4085" s="2"/>
      <c r="F4085" s="2"/>
    </row>
    <row r="4086" spans="5:6" ht="12.75">
      <c r="E4086" s="2"/>
      <c r="F4086" s="2"/>
    </row>
    <row r="4087" spans="5:6" ht="12.75">
      <c r="E4087" s="2"/>
      <c r="F4087" s="2"/>
    </row>
    <row r="4088" spans="5:6" ht="12.75">
      <c r="E4088" s="2"/>
      <c r="F4088" s="2"/>
    </row>
    <row r="4089" spans="5:6" ht="12.75">
      <c r="E4089" s="2"/>
      <c r="F4089" s="2"/>
    </row>
    <row r="4090" spans="5:6" ht="12.75">
      <c r="E4090" s="2"/>
      <c r="F4090" s="2"/>
    </row>
    <row r="4091" spans="5:6" ht="12.75">
      <c r="E4091" s="2"/>
      <c r="F4091" s="2"/>
    </row>
    <row r="4092" spans="5:6" ht="12.75">
      <c r="E4092" s="2"/>
      <c r="F4092" s="2"/>
    </row>
    <row r="4093" spans="5:6" ht="12.75">
      <c r="E4093" s="2"/>
      <c r="F4093" s="2"/>
    </row>
    <row r="4094" spans="5:6" ht="12.75">
      <c r="E4094" s="2"/>
      <c r="F4094" s="2"/>
    </row>
    <row r="4095" spans="5:6" ht="12.75">
      <c r="E4095" s="2"/>
      <c r="F4095" s="2"/>
    </row>
    <row r="4096" spans="5:6" ht="12.75">
      <c r="E4096" s="2"/>
      <c r="F4096" s="2"/>
    </row>
    <row r="4097" spans="5:6" ht="12.75">
      <c r="E4097" s="2"/>
      <c r="F4097" s="2"/>
    </row>
    <row r="4098" spans="5:6" ht="12.75">
      <c r="E4098" s="2"/>
      <c r="F4098" s="2"/>
    </row>
    <row r="4099" spans="5:6" ht="12.75">
      <c r="E4099" s="2"/>
      <c r="F4099" s="2"/>
    </row>
    <row r="4100" spans="5:6" ht="12.75">
      <c r="E4100" s="2"/>
      <c r="F4100" s="2"/>
    </row>
    <row r="4101" spans="5:6" ht="12.75">
      <c r="E4101" s="2"/>
      <c r="F4101" s="2"/>
    </row>
    <row r="4102" spans="5:6" ht="12.75">
      <c r="E4102" s="2"/>
      <c r="F4102" s="2"/>
    </row>
    <row r="4103" spans="5:6" ht="12.75">
      <c r="E4103" s="2"/>
      <c r="F4103" s="2"/>
    </row>
    <row r="4104" spans="5:6" ht="12.75">
      <c r="E4104" s="2"/>
      <c r="F4104" s="2"/>
    </row>
    <row r="4105" spans="5:6" ht="12.75">
      <c r="E4105" s="2"/>
      <c r="F4105" s="2"/>
    </row>
    <row r="4106" spans="5:6" ht="12.75">
      <c r="E4106" s="2"/>
      <c r="F4106" s="2"/>
    </row>
    <row r="4107" spans="5:6" ht="12.75">
      <c r="E4107" s="2"/>
      <c r="F4107" s="2"/>
    </row>
    <row r="4108" spans="5:6" ht="12.75">
      <c r="E4108" s="2"/>
      <c r="F4108" s="2"/>
    </row>
    <row r="4109" spans="5:6" ht="12.75">
      <c r="E4109" s="2"/>
      <c r="F4109" s="2"/>
    </row>
    <row r="4110" spans="5:6" ht="12.75">
      <c r="E4110" s="2"/>
      <c r="F4110" s="2"/>
    </row>
    <row r="4111" spans="5:6" ht="12.75">
      <c r="E4111" s="2"/>
      <c r="F4111" s="2"/>
    </row>
    <row r="4112" spans="5:6" ht="12.75">
      <c r="E4112" s="2"/>
      <c r="F4112" s="2"/>
    </row>
    <row r="4113" spans="5:6" ht="12.75">
      <c r="E4113" s="2"/>
      <c r="F4113" s="2"/>
    </row>
    <row r="4114" spans="5:6" ht="12.75">
      <c r="E4114" s="2"/>
      <c r="F4114" s="2"/>
    </row>
    <row r="4115" spans="5:6" ht="12.75">
      <c r="E4115" s="2"/>
      <c r="F4115" s="2"/>
    </row>
    <row r="4116" spans="5:6" ht="12.75">
      <c r="E4116" s="2"/>
      <c r="F4116" s="2"/>
    </row>
    <row r="4117" spans="5:6" ht="12.75">
      <c r="E4117" s="2"/>
      <c r="F4117" s="2"/>
    </row>
    <row r="4118" spans="5:6" ht="12.75">
      <c r="E4118" s="2"/>
      <c r="F4118" s="2"/>
    </row>
    <row r="4119" spans="5:6" ht="12.75">
      <c r="E4119" s="2"/>
      <c r="F4119" s="2"/>
    </row>
    <row r="4120" spans="5:6" ht="12.75">
      <c r="E4120" s="2"/>
      <c r="F4120" s="2"/>
    </row>
    <row r="4121" spans="5:6" ht="12.75">
      <c r="E4121" s="2"/>
      <c r="F4121" s="2"/>
    </row>
    <row r="4122" spans="5:6" ht="12.75">
      <c r="E4122" s="2"/>
      <c r="F4122" s="2"/>
    </row>
    <row r="4123" spans="5:6" ht="12.75">
      <c r="E4123" s="2"/>
      <c r="F4123" s="2"/>
    </row>
    <row r="4124" spans="5:6" ht="12.75">
      <c r="E4124" s="2"/>
      <c r="F4124" s="2"/>
    </row>
    <row r="4125" spans="5:6" ht="12.75">
      <c r="E4125" s="2"/>
      <c r="F4125" s="2"/>
    </row>
    <row r="4126" spans="5:6" ht="12.75">
      <c r="E4126" s="2"/>
      <c r="F4126" s="2"/>
    </row>
    <row r="4127" spans="5:6" ht="12.75">
      <c r="E4127" s="2"/>
      <c r="F4127" s="2"/>
    </row>
    <row r="4128" spans="5:6" ht="12.75">
      <c r="E4128" s="2"/>
      <c r="F4128" s="2"/>
    </row>
    <row r="4129" spans="5:6" ht="12.75">
      <c r="E4129" s="2"/>
      <c r="F4129" s="2"/>
    </row>
    <row r="4130" spans="5:6" ht="12.75">
      <c r="E4130" s="2"/>
      <c r="F4130" s="2"/>
    </row>
    <row r="4131" spans="5:6" ht="12.75">
      <c r="E4131" s="2"/>
      <c r="F4131" s="2"/>
    </row>
    <row r="4132" spans="5:6" ht="12.75">
      <c r="E4132" s="2"/>
      <c r="F4132" s="2"/>
    </row>
    <row r="4133" spans="5:6" ht="12.75">
      <c r="E4133" s="2"/>
      <c r="F4133" s="2"/>
    </row>
    <row r="4134" spans="5:6" ht="12.75">
      <c r="E4134" s="2"/>
      <c r="F4134" s="2"/>
    </row>
    <row r="4135" spans="5:6" ht="12.75">
      <c r="E4135" s="2"/>
      <c r="F4135" s="2"/>
    </row>
    <row r="4136" spans="5:6" ht="12.75">
      <c r="E4136" s="2"/>
      <c r="F4136" s="2"/>
    </row>
    <row r="4137" spans="5:6" ht="12.75">
      <c r="E4137" s="2"/>
      <c r="F4137" s="2"/>
    </row>
    <row r="4138" spans="5:6" ht="12.75">
      <c r="E4138" s="2"/>
      <c r="F4138" s="2"/>
    </row>
    <row r="4139" spans="5:6" ht="12.75">
      <c r="E4139" s="2"/>
      <c r="F4139" s="2"/>
    </row>
    <row r="4140" spans="5:6" ht="12.75">
      <c r="E4140" s="2"/>
      <c r="F4140" s="2"/>
    </row>
    <row r="4141" spans="5:6" ht="12.75">
      <c r="E4141" s="2"/>
      <c r="F4141" s="2"/>
    </row>
    <row r="4142" spans="5:6" ht="12.75">
      <c r="E4142" s="2"/>
      <c r="F4142" s="2"/>
    </row>
    <row r="4143" spans="5:6" ht="12.75">
      <c r="E4143" s="2"/>
      <c r="F4143" s="2"/>
    </row>
    <row r="4144" spans="5:6" ht="12.75">
      <c r="E4144" s="2"/>
      <c r="F4144" s="2"/>
    </row>
    <row r="4145" spans="5:6" ht="12.75">
      <c r="E4145" s="2"/>
      <c r="F4145" s="2"/>
    </row>
    <row r="4146" spans="5:6" ht="12.75">
      <c r="E4146" s="2"/>
      <c r="F4146" s="2"/>
    </row>
    <row r="4147" spans="5:6" ht="12.75">
      <c r="E4147" s="2"/>
      <c r="F4147" s="2"/>
    </row>
    <row r="4148" spans="5:6" ht="12.75">
      <c r="E4148" s="2"/>
      <c r="F4148" s="2"/>
    </row>
    <row r="4149" spans="5:6" ht="12.75">
      <c r="E4149" s="2"/>
      <c r="F4149" s="2"/>
    </row>
    <row r="4150" spans="5:6" ht="12.75">
      <c r="E4150" s="2"/>
      <c r="F4150" s="2"/>
    </row>
    <row r="4151" spans="5:6" ht="12.75">
      <c r="E4151" s="2"/>
      <c r="F4151" s="2"/>
    </row>
    <row r="4152" spans="5:6" ht="12.75">
      <c r="E4152" s="2"/>
      <c r="F4152" s="2"/>
    </row>
    <row r="4153" spans="5:6" ht="12.75">
      <c r="E4153" s="2"/>
      <c r="F4153" s="2"/>
    </row>
    <row r="4154" spans="5:6" ht="12.75">
      <c r="E4154" s="2"/>
      <c r="F4154" s="2"/>
    </row>
    <row r="4155" spans="5:6" ht="12.75">
      <c r="E4155" s="2"/>
      <c r="F4155" s="2"/>
    </row>
    <row r="4156" spans="5:6" ht="12.75">
      <c r="E4156" s="2"/>
      <c r="F4156" s="2"/>
    </row>
    <row r="4157" spans="5:6" ht="12.75">
      <c r="E4157" s="2"/>
      <c r="F4157" s="2"/>
    </row>
    <row r="4158" spans="5:6" ht="12.75">
      <c r="E4158" s="2"/>
      <c r="F4158" s="2"/>
    </row>
    <row r="4159" spans="5:6" ht="12.75">
      <c r="E4159" s="2"/>
      <c r="F4159" s="2"/>
    </row>
    <row r="4160" spans="5:6" ht="12.75">
      <c r="E4160" s="2"/>
      <c r="F4160" s="2"/>
    </row>
    <row r="4161" spans="5:6" ht="12.75">
      <c r="E4161" s="2"/>
      <c r="F4161" s="2"/>
    </row>
    <row r="4162" spans="5:6" ht="12.75">
      <c r="E4162" s="2"/>
      <c r="F4162" s="2"/>
    </row>
    <row r="4163" spans="5:6" ht="12.75">
      <c r="E4163" s="2"/>
      <c r="F4163" s="2"/>
    </row>
    <row r="4164" spans="5:6" ht="12.75">
      <c r="E4164" s="2"/>
      <c r="F4164" s="2"/>
    </row>
    <row r="4165" spans="5:6" ht="12.75">
      <c r="E4165" s="2"/>
      <c r="F4165" s="2"/>
    </row>
    <row r="4166" spans="5:6" ht="12.75">
      <c r="E4166" s="2"/>
      <c r="F4166" s="2"/>
    </row>
    <row r="4167" spans="5:6" ht="12.75">
      <c r="E4167" s="2"/>
      <c r="F4167" s="2"/>
    </row>
    <row r="4168" spans="5:6" ht="12.75">
      <c r="E4168" s="2"/>
      <c r="F4168" s="2"/>
    </row>
    <row r="4169" spans="5:6" ht="12.75">
      <c r="E4169" s="2"/>
      <c r="F4169" s="2"/>
    </row>
    <row r="4170" spans="5:6" ht="12.75">
      <c r="E4170" s="2"/>
      <c r="F4170" s="2"/>
    </row>
    <row r="4171" spans="5:6" ht="12.75">
      <c r="E4171" s="2"/>
      <c r="F4171" s="2"/>
    </row>
    <row r="4172" spans="5:6" ht="12.75">
      <c r="E4172" s="2"/>
      <c r="F4172" s="2"/>
    </row>
    <row r="4173" spans="5:6" ht="12.75">
      <c r="E4173" s="2"/>
      <c r="F4173" s="2"/>
    </row>
    <row r="4174" spans="5:6" ht="12.75">
      <c r="E4174" s="2"/>
      <c r="F4174" s="2"/>
    </row>
    <row r="4175" spans="5:6" ht="12.75">
      <c r="E4175" s="2"/>
      <c r="F4175" s="2"/>
    </row>
    <row r="4176" spans="5:6" ht="12.75">
      <c r="E4176" s="2"/>
      <c r="F4176" s="2"/>
    </row>
    <row r="4177" spans="5:6" ht="12.75">
      <c r="E4177" s="2"/>
      <c r="F4177" s="2"/>
    </row>
    <row r="4178" spans="5:6" ht="12.75">
      <c r="E4178" s="2"/>
      <c r="F4178" s="2"/>
    </row>
    <row r="4179" spans="5:6" ht="12.75">
      <c r="E4179" s="2"/>
      <c r="F4179" s="2"/>
    </row>
    <row r="4180" spans="5:6" ht="12.75">
      <c r="E4180" s="2"/>
      <c r="F4180" s="2"/>
    </row>
    <row r="4181" spans="5:6" ht="12.75">
      <c r="E4181" s="2"/>
      <c r="F4181" s="2"/>
    </row>
    <row r="4182" spans="5:6" ht="12.75">
      <c r="E4182" s="2"/>
      <c r="F4182" s="2"/>
    </row>
    <row r="4183" spans="5:6" ht="12.75">
      <c r="E4183" s="2"/>
      <c r="F4183" s="2"/>
    </row>
    <row r="4184" spans="5:6" ht="12.75">
      <c r="E4184" s="2"/>
      <c r="F4184" s="2"/>
    </row>
    <row r="4185" spans="5:6" ht="12.75">
      <c r="E4185" s="2"/>
      <c r="F4185" s="2"/>
    </row>
    <row r="4186" spans="5:6" ht="12.75">
      <c r="E4186" s="2"/>
      <c r="F4186" s="2"/>
    </row>
    <row r="4187" spans="5:6" ht="12.75">
      <c r="E4187" s="2"/>
      <c r="F4187" s="2"/>
    </row>
    <row r="4188" spans="5:6" ht="12.75">
      <c r="E4188" s="2"/>
      <c r="F4188" s="2"/>
    </row>
    <row r="4189" spans="5:6" ht="12.75">
      <c r="E4189" s="2"/>
      <c r="F4189" s="2"/>
    </row>
    <row r="4190" spans="5:6" ht="12.75">
      <c r="E4190" s="2"/>
      <c r="F4190" s="2"/>
    </row>
    <row r="4191" spans="5:6" ht="12.75">
      <c r="E4191" s="2"/>
      <c r="F4191" s="2"/>
    </row>
    <row r="4192" spans="5:6" ht="12.75">
      <c r="E4192" s="2"/>
      <c r="F4192" s="2"/>
    </row>
    <row r="4193" spans="5:6" ht="12.75">
      <c r="E4193" s="2"/>
      <c r="F4193" s="2"/>
    </row>
    <row r="4194" spans="5:6" ht="12.75">
      <c r="E4194" s="2"/>
      <c r="F4194" s="2"/>
    </row>
    <row r="4195" spans="5:6" ht="12.75">
      <c r="E4195" s="2"/>
      <c r="F4195" s="2"/>
    </row>
    <row r="4196" spans="5:6" ht="12.75">
      <c r="E4196" s="2"/>
      <c r="F4196" s="2"/>
    </row>
    <row r="4197" spans="5:6" ht="12.75">
      <c r="E4197" s="2"/>
      <c r="F4197" s="2"/>
    </row>
    <row r="4198" spans="5:6" ht="12.75">
      <c r="E4198" s="2"/>
      <c r="F4198" s="2"/>
    </row>
    <row r="4199" spans="5:6" ht="12.75">
      <c r="E4199" s="2"/>
      <c r="F4199" s="2"/>
    </row>
    <row r="4200" spans="5:6" ht="12.75">
      <c r="E4200" s="2"/>
      <c r="F4200" s="2"/>
    </row>
    <row r="4201" spans="5:6" ht="12.75">
      <c r="E4201" s="2"/>
      <c r="F4201" s="2"/>
    </row>
    <row r="4202" spans="5:6" ht="12.75">
      <c r="E4202" s="2"/>
      <c r="F4202" s="2"/>
    </row>
    <row r="4203" spans="5:6" ht="12.75">
      <c r="E4203" s="2"/>
      <c r="F4203" s="2"/>
    </row>
    <row r="4204" spans="5:6" ht="12.75">
      <c r="E4204" s="2"/>
      <c r="F4204" s="2"/>
    </row>
    <row r="4205" spans="5:6" ht="12.75">
      <c r="E4205" s="2"/>
      <c r="F4205" s="2"/>
    </row>
    <row r="4206" spans="5:6" ht="12.75">
      <c r="E4206" s="2"/>
      <c r="F4206" s="2"/>
    </row>
    <row r="4207" spans="5:6" ht="12.75">
      <c r="E4207" s="2"/>
      <c r="F4207" s="2"/>
    </row>
    <row r="4208" spans="5:6" ht="12.75">
      <c r="E4208" s="2"/>
      <c r="F4208" s="2"/>
    </row>
    <row r="4209" spans="5:6" ht="12.75">
      <c r="E4209" s="2"/>
      <c r="F4209" s="2"/>
    </row>
    <row r="4210" spans="5:6" ht="12.75">
      <c r="E4210" s="2"/>
      <c r="F4210" s="2"/>
    </row>
    <row r="4211" spans="5:6" ht="12.75">
      <c r="E4211" s="2"/>
      <c r="F4211" s="2"/>
    </row>
    <row r="4212" spans="5:6" ht="12.75">
      <c r="E4212" s="2"/>
      <c r="F4212" s="2"/>
    </row>
    <row r="4213" spans="5:6" ht="12.75">
      <c r="E4213" s="2"/>
      <c r="F4213" s="2"/>
    </row>
    <row r="4214" spans="5:6" ht="12.75">
      <c r="E4214" s="2"/>
      <c r="F4214" s="2"/>
    </row>
    <row r="4215" spans="5:6" ht="12.75">
      <c r="E4215" s="2"/>
      <c r="F4215" s="2"/>
    </row>
    <row r="4216" spans="5:6" ht="12.75">
      <c r="E4216" s="2"/>
      <c r="F4216" s="2"/>
    </row>
    <row r="4217" spans="5:6" ht="12.75">
      <c r="E4217" s="2"/>
      <c r="F4217" s="2"/>
    </row>
    <row r="4218" spans="5:6" ht="12.75">
      <c r="E4218" s="2"/>
      <c r="F4218" s="2"/>
    </row>
    <row r="4219" spans="5:6" ht="12.75">
      <c r="E4219" s="2"/>
      <c r="F4219" s="2"/>
    </row>
    <row r="4220" spans="5:6" ht="12.75">
      <c r="E4220" s="2"/>
      <c r="F4220" s="2"/>
    </row>
    <row r="4221" spans="5:6" ht="12.75">
      <c r="E4221" s="2"/>
      <c r="F4221" s="2"/>
    </row>
    <row r="4222" spans="5:6" ht="12.75">
      <c r="E4222" s="2"/>
      <c r="F4222" s="2"/>
    </row>
    <row r="4223" spans="5:6" ht="12.75">
      <c r="E4223" s="2"/>
      <c r="F4223" s="2"/>
    </row>
    <row r="4224" spans="5:6" ht="12.75">
      <c r="E4224" s="2"/>
      <c r="F4224" s="2"/>
    </row>
    <row r="4225" spans="5:6" ht="12.75">
      <c r="E4225" s="2"/>
      <c r="F4225" s="2"/>
    </row>
    <row r="4226" spans="5:6" ht="12.75">
      <c r="E4226" s="2"/>
      <c r="F4226" s="2"/>
    </row>
    <row r="4227" spans="5:6" ht="12.75">
      <c r="E4227" s="2"/>
      <c r="F4227" s="2"/>
    </row>
    <row r="4228" spans="5:6" ht="12.75">
      <c r="E4228" s="2"/>
      <c r="F4228" s="2"/>
    </row>
    <row r="4229" spans="5:6" ht="12.75">
      <c r="E4229" s="2"/>
      <c r="F4229" s="2"/>
    </row>
    <row r="4230" spans="5:6" ht="12.75">
      <c r="E4230" s="2"/>
      <c r="F4230" s="2"/>
    </row>
    <row r="4231" spans="5:6" ht="12.75">
      <c r="E4231" s="2"/>
      <c r="F4231" s="2"/>
    </row>
    <row r="4232" spans="5:6" ht="12.75">
      <c r="E4232" s="2"/>
      <c r="F4232" s="2"/>
    </row>
    <row r="4233" spans="5:6" ht="12.75">
      <c r="E4233" s="2"/>
      <c r="F4233" s="2"/>
    </row>
    <row r="4234" spans="5:6" ht="12.75">
      <c r="E4234" s="2"/>
      <c r="F4234" s="2"/>
    </row>
    <row r="4235" spans="5:6" ht="12.75">
      <c r="E4235" s="2"/>
      <c r="F4235" s="2"/>
    </row>
    <row r="4236" spans="5:6" ht="12.75">
      <c r="E4236" s="2"/>
      <c r="F4236" s="2"/>
    </row>
    <row r="4237" spans="5:6" ht="12.75">
      <c r="E4237" s="2"/>
      <c r="F4237" s="2"/>
    </row>
    <row r="4238" spans="5:6" ht="12.75">
      <c r="E4238" s="2"/>
      <c r="F4238" s="2"/>
    </row>
    <row r="4239" spans="5:6" ht="12.75">
      <c r="E4239" s="2"/>
      <c r="F4239" s="2"/>
    </row>
    <row r="4240" spans="5:6" ht="12.75">
      <c r="E4240" s="2"/>
      <c r="F4240" s="2"/>
    </row>
    <row r="4241" spans="5:6" ht="12.75">
      <c r="E4241" s="2"/>
      <c r="F4241" s="2"/>
    </row>
    <row r="4242" spans="5:6" ht="12.75">
      <c r="E4242" s="2"/>
      <c r="F4242" s="2"/>
    </row>
    <row r="4243" spans="5:6" ht="12.75">
      <c r="E4243" s="2"/>
      <c r="F4243" s="2"/>
    </row>
    <row r="4244" spans="5:6" ht="12.75">
      <c r="E4244" s="2"/>
      <c r="F4244" s="2"/>
    </row>
    <row r="4245" spans="5:6" ht="12.75">
      <c r="E4245" s="2"/>
      <c r="F4245" s="2"/>
    </row>
    <row r="4246" spans="5:6" ht="12.75">
      <c r="E4246" s="2"/>
      <c r="F4246" s="2"/>
    </row>
    <row r="4247" spans="5:6" ht="12.75">
      <c r="E4247" s="2"/>
      <c r="F4247" s="2"/>
    </row>
    <row r="4248" spans="5:6" ht="12.75">
      <c r="E4248" s="2"/>
      <c r="F4248" s="2"/>
    </row>
    <row r="4249" spans="5:6" ht="12.75">
      <c r="E4249" s="2"/>
      <c r="F4249" s="2"/>
    </row>
    <row r="4250" spans="5:6" ht="12.75">
      <c r="E4250" s="2"/>
      <c r="F4250" s="2"/>
    </row>
    <row r="4251" spans="5:6" ht="12.75">
      <c r="E4251" s="2"/>
      <c r="F4251" s="2"/>
    </row>
    <row r="4252" spans="5:6" ht="12.75">
      <c r="E4252" s="2"/>
      <c r="F4252" s="2"/>
    </row>
    <row r="4253" spans="5:6" ht="12.75">
      <c r="E4253" s="2"/>
      <c r="F4253" s="2"/>
    </row>
    <row r="4254" spans="5:6" ht="12.75">
      <c r="E4254" s="2"/>
      <c r="F4254" s="2"/>
    </row>
    <row r="4255" spans="5:6" ht="12.75">
      <c r="E4255" s="2"/>
      <c r="F4255" s="2"/>
    </row>
    <row r="4256" spans="5:6" ht="12.75">
      <c r="E4256" s="2"/>
      <c r="F4256" s="2"/>
    </row>
    <row r="4257" spans="5:6" ht="12.75">
      <c r="E4257" s="2"/>
      <c r="F4257" s="2"/>
    </row>
    <row r="4258" spans="5:6" ht="12.75">
      <c r="E4258" s="2"/>
      <c r="F4258" s="2"/>
    </row>
    <row r="4259" spans="5:6" ht="12.75">
      <c r="E4259" s="2"/>
      <c r="F4259" s="2"/>
    </row>
    <row r="4260" spans="5:6" ht="12.75">
      <c r="E4260" s="2"/>
      <c r="F4260" s="2"/>
    </row>
    <row r="4261" spans="5:6" ht="12.75">
      <c r="E4261" s="2"/>
      <c r="F4261" s="2"/>
    </row>
    <row r="4262" spans="5:6" ht="12.75">
      <c r="E4262" s="2"/>
      <c r="F4262" s="2"/>
    </row>
    <row r="4263" spans="5:6" ht="12.75">
      <c r="E4263" s="2"/>
      <c r="F4263" s="2"/>
    </row>
    <row r="4264" spans="5:6" ht="12.75">
      <c r="E4264" s="2"/>
      <c r="F4264" s="2"/>
    </row>
    <row r="4265" spans="5:6" ht="12.75">
      <c r="E4265" s="2"/>
      <c r="F4265" s="2"/>
    </row>
    <row r="4266" spans="5:6" ht="12.75">
      <c r="E4266" s="2"/>
      <c r="F4266" s="2"/>
    </row>
    <row r="4267" spans="5:6" ht="12.75">
      <c r="E4267" s="2"/>
      <c r="F4267" s="2"/>
    </row>
    <row r="4268" spans="5:6" ht="12.75">
      <c r="E4268" s="2"/>
      <c r="F4268" s="2"/>
    </row>
    <row r="4269" spans="5:6" ht="12.75">
      <c r="E4269" s="2"/>
      <c r="F4269" s="2"/>
    </row>
    <row r="4270" spans="5:6" ht="12.75">
      <c r="E4270" s="2"/>
      <c r="F4270" s="2"/>
    </row>
    <row r="4271" spans="5:6" ht="12.75">
      <c r="E4271" s="2"/>
      <c r="F4271" s="2"/>
    </row>
    <row r="4272" spans="5:6" ht="12.75">
      <c r="E4272" s="2"/>
      <c r="F4272" s="2"/>
    </row>
    <row r="4273" spans="5:6" ht="12.75">
      <c r="E4273" s="2"/>
      <c r="F4273" s="2"/>
    </row>
    <row r="4274" spans="5:6" ht="12.75">
      <c r="E4274" s="2"/>
      <c r="F4274" s="2"/>
    </row>
    <row r="4275" spans="5:6" ht="12.75">
      <c r="E4275" s="2"/>
      <c r="F4275" s="2"/>
    </row>
    <row r="4276" spans="5:6" ht="12.75">
      <c r="E4276" s="2"/>
      <c r="F4276" s="2"/>
    </row>
    <row r="4277" spans="5:6" ht="12.75">
      <c r="E4277" s="2"/>
      <c r="F4277" s="2"/>
    </row>
    <row r="4278" spans="5:6" ht="12.75">
      <c r="E4278" s="2"/>
      <c r="F4278" s="2"/>
    </row>
    <row r="4279" spans="5:6" ht="12.75">
      <c r="E4279" s="2"/>
      <c r="F4279" s="2"/>
    </row>
    <row r="4280" spans="5:6" ht="12.75">
      <c r="E4280" s="2"/>
      <c r="F4280" s="2"/>
    </row>
    <row r="4281" spans="5:6" ht="12.75">
      <c r="E4281" s="2"/>
      <c r="F4281" s="2"/>
    </row>
    <row r="4282" spans="5:6" ht="12.75">
      <c r="E4282" s="2"/>
      <c r="F4282" s="2"/>
    </row>
    <row r="4283" spans="5:6" ht="12.75">
      <c r="E4283" s="2"/>
      <c r="F4283" s="2"/>
    </row>
    <row r="4284" spans="5:6" ht="12.75">
      <c r="E4284" s="2"/>
      <c r="F4284" s="2"/>
    </row>
    <row r="4285" spans="5:6" ht="12.75">
      <c r="E4285" s="2"/>
      <c r="F4285" s="2"/>
    </row>
    <row r="4286" spans="5:6" ht="12.75">
      <c r="E4286" s="2"/>
      <c r="F4286" s="2"/>
    </row>
    <row r="4287" spans="5:6" ht="12.75">
      <c r="E4287" s="2"/>
      <c r="F4287" s="2"/>
    </row>
    <row r="4288" spans="5:6" ht="12.75">
      <c r="E4288" s="2"/>
      <c r="F4288" s="2"/>
    </row>
    <row r="4289" spans="5:6" ht="12.75">
      <c r="E4289" s="2"/>
      <c r="F4289" s="2"/>
    </row>
    <row r="4290" spans="5:6" ht="12.75">
      <c r="E4290" s="2"/>
      <c r="F4290" s="2"/>
    </row>
    <row r="4291" spans="5:6" ht="12.75">
      <c r="E4291" s="2"/>
      <c r="F4291" s="2"/>
    </row>
    <row r="4292" spans="5:6" ht="12.75">
      <c r="E4292" s="2"/>
      <c r="F4292" s="2"/>
    </row>
    <row r="4293" spans="5:6" ht="12.75">
      <c r="E4293" s="2"/>
      <c r="F4293" s="2"/>
    </row>
    <row r="4294" spans="5:6" ht="12.75">
      <c r="E4294" s="2"/>
      <c r="F4294" s="2"/>
    </row>
    <row r="4295" spans="5:6" ht="12.75">
      <c r="E4295" s="2"/>
      <c r="F4295" s="2"/>
    </row>
    <row r="4296" spans="5:6" ht="12.75">
      <c r="E4296" s="2"/>
      <c r="F4296" s="2"/>
    </row>
    <row r="4297" spans="5:6" ht="12.75">
      <c r="E4297" s="2"/>
      <c r="F4297" s="2"/>
    </row>
    <row r="4298" spans="5:6" ht="12.75">
      <c r="E4298" s="2"/>
      <c r="F4298" s="2"/>
    </row>
    <row r="4299" spans="5:6" ht="12.75">
      <c r="E4299" s="2"/>
      <c r="F4299" s="2"/>
    </row>
    <row r="4300" spans="5:6" ht="12.75">
      <c r="E4300" s="2"/>
      <c r="F4300" s="2"/>
    </row>
    <row r="4301" spans="5:6" ht="12.75">
      <c r="E4301" s="2"/>
      <c r="F4301" s="2"/>
    </row>
    <row r="4302" spans="5:6" ht="12.75">
      <c r="E4302" s="2"/>
      <c r="F4302" s="2"/>
    </row>
    <row r="4303" spans="5:6" ht="12.75">
      <c r="E4303" s="2"/>
      <c r="F4303" s="2"/>
    </row>
    <row r="4304" spans="5:6" ht="12.75">
      <c r="E4304" s="2"/>
      <c r="F4304" s="2"/>
    </row>
    <row r="4305" spans="5:6" ht="12.75">
      <c r="E4305" s="2"/>
      <c r="F4305" s="2"/>
    </row>
    <row r="4306" spans="5:6" ht="12.75">
      <c r="E4306" s="2"/>
      <c r="F4306" s="2"/>
    </row>
    <row r="4307" spans="5:6" ht="12.75">
      <c r="E4307" s="2"/>
      <c r="F4307" s="2"/>
    </row>
    <row r="4308" spans="5:6" ht="12.75">
      <c r="E4308" s="2"/>
      <c r="F4308" s="2"/>
    </row>
    <row r="4309" spans="5:6" ht="12.75">
      <c r="E4309" s="2"/>
      <c r="F4309" s="2"/>
    </row>
    <row r="4310" spans="5:6" ht="12.75">
      <c r="E4310" s="2"/>
      <c r="F4310" s="2"/>
    </row>
    <row r="4311" spans="5:6" ht="12.75">
      <c r="E4311" s="2"/>
      <c r="F4311" s="2"/>
    </row>
    <row r="4312" spans="5:6" ht="12.75">
      <c r="E4312" s="2"/>
      <c r="F4312" s="2"/>
    </row>
    <row r="4313" spans="5:6" ht="12.75">
      <c r="E4313" s="2"/>
      <c r="F4313" s="2"/>
    </row>
    <row r="4314" spans="5:6" ht="12.75">
      <c r="E4314" s="2"/>
      <c r="F4314" s="2"/>
    </row>
    <row r="4315" spans="5:6" ht="12.75">
      <c r="E4315" s="2"/>
      <c r="F4315" s="2"/>
    </row>
    <row r="4316" spans="5:6" ht="12.75">
      <c r="E4316" s="2"/>
      <c r="F4316" s="2"/>
    </row>
    <row r="4317" spans="5:6" ht="12.75">
      <c r="E4317" s="2"/>
      <c r="F4317" s="2"/>
    </row>
    <row r="4318" spans="5:6" ht="12.75">
      <c r="E4318" s="2"/>
      <c r="F4318" s="2"/>
    </row>
    <row r="4319" spans="5:6" ht="12.75">
      <c r="E4319" s="2"/>
      <c r="F4319" s="2"/>
    </row>
    <row r="4320" spans="5:6" ht="12.75">
      <c r="E4320" s="2"/>
      <c r="F4320" s="2"/>
    </row>
    <row r="4321" spans="5:6" ht="12.75">
      <c r="E4321" s="2"/>
      <c r="F4321" s="2"/>
    </row>
    <row r="4322" spans="5:6" ht="12.75">
      <c r="E4322" s="2"/>
      <c r="F4322" s="2"/>
    </row>
    <row r="4323" spans="5:6" ht="12.75">
      <c r="E4323" s="2"/>
      <c r="F4323" s="2"/>
    </row>
    <row r="4324" spans="5:6" ht="12.75">
      <c r="E4324" s="2"/>
      <c r="F4324" s="2"/>
    </row>
    <row r="4325" spans="5:6" ht="12.75">
      <c r="E4325" s="2"/>
      <c r="F4325" s="2"/>
    </row>
    <row r="4326" spans="5:6" ht="12.75">
      <c r="E4326" s="2"/>
      <c r="F4326" s="2"/>
    </row>
    <row r="4327" spans="5:6" ht="12.75">
      <c r="E4327" s="2"/>
      <c r="F4327" s="2"/>
    </row>
    <row r="4328" spans="5:6" ht="12.75">
      <c r="E4328" s="2"/>
      <c r="F4328" s="2"/>
    </row>
    <row r="4329" spans="5:6" ht="12.75">
      <c r="E4329" s="2"/>
      <c r="F4329" s="2"/>
    </row>
    <row r="4330" spans="5:6" ht="12.75">
      <c r="E4330" s="2"/>
      <c r="F4330" s="2"/>
    </row>
    <row r="4331" spans="5:6" ht="12.75">
      <c r="E4331" s="2"/>
      <c r="F4331" s="2"/>
    </row>
    <row r="4332" spans="5:6" ht="12.75">
      <c r="E4332" s="2"/>
      <c r="F4332" s="2"/>
    </row>
    <row r="4333" spans="5:6" ht="12.75">
      <c r="E4333" s="2"/>
      <c r="F4333" s="2"/>
    </row>
    <row r="4334" spans="5:6" ht="12.75">
      <c r="E4334" s="2"/>
      <c r="F4334" s="2"/>
    </row>
    <row r="4335" spans="5:6" ht="12.75">
      <c r="E4335" s="2"/>
      <c r="F4335" s="2"/>
    </row>
    <row r="4336" spans="5:6" ht="12.75">
      <c r="E4336" s="2"/>
      <c r="F4336" s="2"/>
    </row>
    <row r="4337" spans="5:6" ht="12.75">
      <c r="E4337" s="2"/>
      <c r="F4337" s="2"/>
    </row>
    <row r="4338" spans="5:6" ht="12.75">
      <c r="E4338" s="2"/>
      <c r="F4338" s="2"/>
    </row>
    <row r="4339" spans="5:6" ht="12.75">
      <c r="E4339" s="2"/>
      <c r="F4339" s="2"/>
    </row>
    <row r="4340" spans="5:6" ht="12.75">
      <c r="E4340" s="2"/>
      <c r="F4340" s="2"/>
    </row>
    <row r="4341" spans="5:6" ht="12.75">
      <c r="E4341" s="2"/>
      <c r="F4341" s="2"/>
    </row>
    <row r="4342" spans="5:6" ht="12.75">
      <c r="E4342" s="2"/>
      <c r="F4342" s="2"/>
    </row>
    <row r="4343" spans="5:6" ht="12.75">
      <c r="E4343" s="2"/>
      <c r="F4343" s="2"/>
    </row>
    <row r="4344" spans="5:6" ht="12.75">
      <c r="E4344" s="2"/>
      <c r="F4344" s="2"/>
    </row>
    <row r="4345" spans="5:6" ht="12.75">
      <c r="E4345" s="2"/>
      <c r="F4345" s="2"/>
    </row>
    <row r="4346" spans="5:6" ht="12.75">
      <c r="E4346" s="2"/>
      <c r="F4346" s="2"/>
    </row>
    <row r="4347" spans="5:6" ht="12.75">
      <c r="E4347" s="2"/>
      <c r="F4347" s="2"/>
    </row>
    <row r="4348" spans="5:6" ht="12.75">
      <c r="E4348" s="2"/>
      <c r="F4348" s="2"/>
    </row>
    <row r="4349" spans="5:6" ht="12.75">
      <c r="E4349" s="2"/>
      <c r="F4349" s="2"/>
    </row>
    <row r="4350" spans="5:6" ht="12.75">
      <c r="E4350" s="2"/>
      <c r="F4350" s="2"/>
    </row>
    <row r="4351" spans="5:6" ht="12.75">
      <c r="E4351" s="2"/>
      <c r="F4351" s="2"/>
    </row>
    <row r="4352" spans="5:6" ht="12.75">
      <c r="E4352" s="2"/>
      <c r="F4352" s="2"/>
    </row>
    <row r="4353" spans="5:6" ht="12.75">
      <c r="E4353" s="2"/>
      <c r="F4353" s="2"/>
    </row>
    <row r="4354" spans="5:6" ht="12.75">
      <c r="E4354" s="2"/>
      <c r="F4354" s="2"/>
    </row>
    <row r="4355" spans="5:6" ht="12.75">
      <c r="E4355" s="2"/>
      <c r="F4355" s="2"/>
    </row>
    <row r="4356" spans="5:6" ht="12.75">
      <c r="E4356" s="2"/>
      <c r="F4356" s="2"/>
    </row>
    <row r="4357" spans="5:6" ht="12.75">
      <c r="E4357" s="2"/>
      <c r="F4357" s="2"/>
    </row>
    <row r="4358" spans="5:6" ht="12.75">
      <c r="E4358" s="2"/>
      <c r="F4358" s="2"/>
    </row>
    <row r="4359" spans="5:6" ht="12.75">
      <c r="E4359" s="2"/>
      <c r="F4359" s="2"/>
    </row>
    <row r="4360" spans="5:6" ht="12.75">
      <c r="E4360" s="2"/>
      <c r="F4360" s="2"/>
    </row>
    <row r="4361" spans="5:6" ht="12.75">
      <c r="E4361" s="2"/>
      <c r="F4361" s="2"/>
    </row>
    <row r="4362" spans="5:6" ht="12.75">
      <c r="E4362" s="2"/>
      <c r="F4362" s="2"/>
    </row>
    <row r="4363" spans="5:6" ht="12.75">
      <c r="E4363" s="2"/>
      <c r="F4363" s="2"/>
    </row>
    <row r="4364" spans="5:6" ht="12.75">
      <c r="E4364" s="2"/>
      <c r="F4364" s="2"/>
    </row>
    <row r="4365" spans="5:6" ht="12.75">
      <c r="E4365" s="2"/>
      <c r="F4365" s="2"/>
    </row>
    <row r="4366" spans="5:6" ht="12.75">
      <c r="E4366" s="2"/>
      <c r="F4366" s="2"/>
    </row>
    <row r="4367" spans="5:6" ht="12.75">
      <c r="E4367" s="2"/>
      <c r="F4367" s="2"/>
    </row>
    <row r="4368" spans="5:6" ht="12.75">
      <c r="E4368" s="2"/>
      <c r="F4368" s="2"/>
    </row>
    <row r="4369" spans="5:6" ht="12.75">
      <c r="E4369" s="2"/>
      <c r="F4369" s="2"/>
    </row>
    <row r="4370" spans="5:6" ht="12.75">
      <c r="E4370" s="2"/>
      <c r="F4370" s="2"/>
    </row>
    <row r="4371" spans="5:6" ht="12.75">
      <c r="E4371" s="2"/>
      <c r="F4371" s="2"/>
    </row>
    <row r="4372" spans="5:6" ht="12.75">
      <c r="E4372" s="2"/>
      <c r="F4372" s="2"/>
    </row>
    <row r="4373" spans="5:6" ht="12.75">
      <c r="E4373" s="2"/>
      <c r="F4373" s="2"/>
    </row>
    <row r="4374" spans="5:6" ht="12.75">
      <c r="E4374" s="2"/>
      <c r="F4374" s="2"/>
    </row>
    <row r="4375" spans="5:6" ht="12.75">
      <c r="E4375" s="2"/>
      <c r="F4375" s="2"/>
    </row>
    <row r="4376" spans="5:6" ht="12.75">
      <c r="E4376" s="2"/>
      <c r="F4376" s="2"/>
    </row>
    <row r="4377" spans="5:6" ht="12.75">
      <c r="E4377" s="2"/>
      <c r="F4377" s="2"/>
    </row>
    <row r="4378" spans="5:6" ht="12.75">
      <c r="E4378" s="2"/>
      <c r="F4378" s="2"/>
    </row>
    <row r="4379" spans="5:6" ht="12.75">
      <c r="E4379" s="2"/>
      <c r="F4379" s="2"/>
    </row>
    <row r="4380" spans="5:6" ht="12.75">
      <c r="E4380" s="2"/>
      <c r="F4380" s="2"/>
    </row>
    <row r="4381" spans="5:6" ht="12.75">
      <c r="E4381" s="2"/>
      <c r="F4381" s="2"/>
    </row>
    <row r="4382" spans="5:6" ht="12.75">
      <c r="E4382" s="2"/>
      <c r="F4382" s="2"/>
    </row>
    <row r="4383" spans="5:6" ht="12.75">
      <c r="E4383" s="2"/>
      <c r="F4383" s="2"/>
    </row>
    <row r="4384" spans="5:6" ht="12.75">
      <c r="E4384" s="2"/>
      <c r="F4384" s="2"/>
    </row>
    <row r="4385" spans="5:6" ht="12.75">
      <c r="E4385" s="2"/>
      <c r="F4385" s="2"/>
    </row>
    <row r="4386" spans="5:6" ht="12.75">
      <c r="E4386" s="2"/>
      <c r="F4386" s="2"/>
    </row>
    <row r="4387" spans="5:6" ht="12.75">
      <c r="E4387" s="2"/>
      <c r="F4387" s="2"/>
    </row>
    <row r="4388" spans="5:6" ht="12.75">
      <c r="E4388" s="2"/>
      <c r="F4388" s="2"/>
    </row>
    <row r="4389" spans="5:6" ht="12.75">
      <c r="E4389" s="2"/>
      <c r="F4389" s="2"/>
    </row>
    <row r="4390" spans="5:6" ht="12.75">
      <c r="E4390" s="2"/>
      <c r="F4390" s="2"/>
    </row>
    <row r="4391" spans="5:6" ht="12.75">
      <c r="E4391" s="2"/>
      <c r="F4391" s="2"/>
    </row>
    <row r="4392" spans="5:6" ht="12.75">
      <c r="E4392" s="2"/>
      <c r="F4392" s="2"/>
    </row>
    <row r="4393" spans="5:6" ht="12.75">
      <c r="E4393" s="2"/>
      <c r="F4393" s="2"/>
    </row>
    <row r="4394" spans="5:6" ht="12.75">
      <c r="E4394" s="2"/>
      <c r="F4394" s="2"/>
    </row>
    <row r="4395" spans="5:6" ht="12.75">
      <c r="E4395" s="2"/>
      <c r="F4395" s="2"/>
    </row>
    <row r="4396" spans="5:6" ht="12.75">
      <c r="E4396" s="2"/>
      <c r="F4396" s="2"/>
    </row>
    <row r="4397" spans="5:6" ht="12.75">
      <c r="E4397" s="2"/>
      <c r="F4397" s="2"/>
    </row>
    <row r="4398" spans="5:6" ht="12.75">
      <c r="E4398" s="2"/>
      <c r="F4398" s="2"/>
    </row>
    <row r="4399" spans="5:6" ht="12.75">
      <c r="E4399" s="2"/>
      <c r="F4399" s="2"/>
    </row>
    <row r="4400" spans="5:6" ht="12.75">
      <c r="E4400" s="2"/>
      <c r="F4400" s="2"/>
    </row>
    <row r="4401" spans="5:6" ht="12.75">
      <c r="E4401" s="2"/>
      <c r="F4401" s="2"/>
    </row>
    <row r="4402" spans="5:6" ht="12.75">
      <c r="E4402" s="2"/>
      <c r="F4402" s="2"/>
    </row>
    <row r="4403" spans="5:6" ht="12.75">
      <c r="E4403" s="2"/>
      <c r="F4403" s="2"/>
    </row>
    <row r="4404" spans="5:6" ht="12.75">
      <c r="E4404" s="2"/>
      <c r="F4404" s="2"/>
    </row>
    <row r="4405" spans="5:6" ht="12.75">
      <c r="E4405" s="2"/>
      <c r="F4405" s="2"/>
    </row>
    <row r="4406" spans="5:6" ht="12.75">
      <c r="E4406" s="2"/>
      <c r="F4406" s="2"/>
    </row>
    <row r="4407" spans="5:6" ht="12.75">
      <c r="E4407" s="2"/>
      <c r="F4407" s="2"/>
    </row>
    <row r="4408" spans="5:6" ht="12.75">
      <c r="E4408" s="2"/>
      <c r="F4408" s="2"/>
    </row>
    <row r="4409" spans="5:6" ht="12.75">
      <c r="E4409" s="2"/>
      <c r="F4409" s="2"/>
    </row>
    <row r="4410" spans="5:6" ht="12.75">
      <c r="E4410" s="2"/>
      <c r="F4410" s="2"/>
    </row>
    <row r="4411" spans="5:6" ht="12.75">
      <c r="E4411" s="2"/>
      <c r="F4411" s="2"/>
    </row>
    <row r="4412" spans="5:6" ht="12.75">
      <c r="E4412" s="2"/>
      <c r="F4412" s="2"/>
    </row>
    <row r="4413" spans="5:6" ht="12.75">
      <c r="E4413" s="2"/>
      <c r="F4413" s="2"/>
    </row>
    <row r="4414" spans="5:6" ht="12.75">
      <c r="E4414" s="2"/>
      <c r="F4414" s="2"/>
    </row>
    <row r="4415" spans="5:6" ht="12.75">
      <c r="E4415" s="2"/>
      <c r="F4415" s="2"/>
    </row>
    <row r="4416" spans="5:6" ht="12.75">
      <c r="E4416" s="2"/>
      <c r="F4416" s="2"/>
    </row>
    <row r="4417" spans="5:6" ht="12.75">
      <c r="E4417" s="2"/>
      <c r="F4417" s="2"/>
    </row>
    <row r="4418" spans="5:6" ht="12.75">
      <c r="E4418" s="2"/>
      <c r="F4418" s="2"/>
    </row>
    <row r="4419" spans="5:6" ht="12.75">
      <c r="E4419" s="2"/>
      <c r="F4419" s="2"/>
    </row>
    <row r="4420" spans="5:6" ht="12.75">
      <c r="E4420" s="2"/>
      <c r="F4420" s="2"/>
    </row>
    <row r="4421" spans="5:6" ht="12.75">
      <c r="E4421" s="2"/>
      <c r="F4421" s="2"/>
    </row>
    <row r="4422" spans="5:6" ht="12.75">
      <c r="E4422" s="2"/>
      <c r="F4422" s="2"/>
    </row>
    <row r="4423" spans="5:6" ht="12.75">
      <c r="E4423" s="2"/>
      <c r="F4423" s="2"/>
    </row>
    <row r="4424" spans="5:6" ht="12.75">
      <c r="E4424" s="2"/>
      <c r="F4424" s="2"/>
    </row>
    <row r="4425" spans="5:6" ht="12.75">
      <c r="E4425" s="2"/>
      <c r="F4425" s="2"/>
    </row>
    <row r="4426" spans="5:6" ht="12.75">
      <c r="E4426" s="2"/>
      <c r="F4426" s="2"/>
    </row>
    <row r="4427" spans="5:6" ht="12.75">
      <c r="E4427" s="2"/>
      <c r="F4427" s="2"/>
    </row>
    <row r="4428" spans="5:6" ht="12.75">
      <c r="E4428" s="2"/>
      <c r="F4428" s="2"/>
    </row>
    <row r="4429" spans="5:6" ht="12.75">
      <c r="E4429" s="2"/>
      <c r="F4429" s="2"/>
    </row>
    <row r="4430" spans="5:6" ht="12.75">
      <c r="E4430" s="2"/>
      <c r="F4430" s="2"/>
    </row>
    <row r="4431" spans="5:6" ht="12.75">
      <c r="E4431" s="2"/>
      <c r="F4431" s="2"/>
    </row>
    <row r="4432" spans="5:6" ht="12.75">
      <c r="E4432" s="2"/>
      <c r="F4432" s="2"/>
    </row>
    <row r="4433" spans="5:6" ht="12.75">
      <c r="E4433" s="2"/>
      <c r="F4433" s="2"/>
    </row>
    <row r="4434" spans="5:6" ht="12.75">
      <c r="E4434" s="2"/>
      <c r="F4434" s="2"/>
    </row>
    <row r="4435" spans="5:6" ht="12.75">
      <c r="E4435" s="2"/>
      <c r="F4435" s="2"/>
    </row>
    <row r="4436" spans="5:6" ht="12.75">
      <c r="E4436" s="2"/>
      <c r="F4436" s="2"/>
    </row>
    <row r="4437" spans="5:6" ht="12.75">
      <c r="E4437" s="2"/>
      <c r="F4437" s="2"/>
    </row>
    <row r="4438" spans="5:6" ht="12.75">
      <c r="E4438" s="2"/>
      <c r="F4438" s="2"/>
    </row>
    <row r="4439" spans="5:6" ht="12.75">
      <c r="E4439" s="2"/>
      <c r="F4439" s="2"/>
    </row>
    <row r="4440" spans="5:6" ht="12.75">
      <c r="E4440" s="2"/>
      <c r="F4440" s="2"/>
    </row>
    <row r="4441" spans="5:6" ht="12.75">
      <c r="E4441" s="2"/>
      <c r="F4441" s="2"/>
    </row>
    <row r="4442" spans="5:6" ht="12.75">
      <c r="E4442" s="2"/>
      <c r="F4442" s="2"/>
    </row>
    <row r="4443" spans="5:6" ht="12.75">
      <c r="E4443" s="2"/>
      <c r="F4443" s="2"/>
    </row>
    <row r="4444" spans="5:6" ht="12.75">
      <c r="E4444" s="2"/>
      <c r="F4444" s="2"/>
    </row>
    <row r="4445" spans="5:6" ht="12.75">
      <c r="E4445" s="2"/>
      <c r="F4445" s="2"/>
    </row>
    <row r="4446" spans="5:6" ht="12.75">
      <c r="E4446" s="2"/>
      <c r="F4446" s="2"/>
    </row>
    <row r="4447" spans="5:6" ht="12.75">
      <c r="E4447" s="2"/>
      <c r="F4447" s="2"/>
    </row>
    <row r="4448" spans="5:6" ht="12.75">
      <c r="E4448" s="2"/>
      <c r="F4448" s="2"/>
    </row>
    <row r="4449" spans="5:6" ht="12.75">
      <c r="E4449" s="2"/>
      <c r="F4449" s="2"/>
    </row>
    <row r="4450" spans="5:6" ht="12.75">
      <c r="E4450" s="2"/>
      <c r="F4450" s="2"/>
    </row>
    <row r="4451" spans="5:6" ht="12.75">
      <c r="E4451" s="2"/>
      <c r="F4451" s="2"/>
    </row>
    <row r="4452" spans="5:6" ht="12.75">
      <c r="E4452" s="2"/>
      <c r="F4452" s="2"/>
    </row>
    <row r="4453" spans="5:6" ht="12.75">
      <c r="E4453" s="2"/>
      <c r="F4453" s="2"/>
    </row>
    <row r="4454" spans="5:6" ht="12.75">
      <c r="E4454" s="2"/>
      <c r="F4454" s="2"/>
    </row>
    <row r="4455" spans="5:6" ht="12.75">
      <c r="E4455" s="2"/>
      <c r="F4455" s="2"/>
    </row>
    <row r="4456" spans="5:6" ht="12.75">
      <c r="E4456" s="2"/>
      <c r="F4456" s="2"/>
    </row>
    <row r="4457" spans="5:6" ht="12.75">
      <c r="E4457" s="2"/>
      <c r="F4457" s="2"/>
    </row>
    <row r="4458" spans="5:6" ht="12.75">
      <c r="E4458" s="2"/>
      <c r="F4458" s="2"/>
    </row>
    <row r="4459" spans="5:6" ht="12.75">
      <c r="E4459" s="2"/>
      <c r="F4459" s="2"/>
    </row>
    <row r="4460" spans="5:6" ht="12.75">
      <c r="E4460" s="2"/>
      <c r="F4460" s="2"/>
    </row>
    <row r="4461" spans="5:6" ht="12.75">
      <c r="E4461" s="2"/>
      <c r="F4461" s="2"/>
    </row>
    <row r="4462" spans="5:6" ht="12.75">
      <c r="E4462" s="2"/>
      <c r="F4462" s="2"/>
    </row>
    <row r="4463" spans="5:6" ht="12.75">
      <c r="E4463" s="2"/>
      <c r="F4463" s="2"/>
    </row>
    <row r="4464" spans="5:6" ht="12.75">
      <c r="E4464" s="2"/>
      <c r="F4464" s="2"/>
    </row>
    <row r="4465" spans="5:6" ht="12.75">
      <c r="E4465" s="2"/>
      <c r="F4465" s="2"/>
    </row>
    <row r="4466" spans="5:6" ht="12.75">
      <c r="E4466" s="2"/>
      <c r="F4466" s="2"/>
    </row>
    <row r="4467" spans="5:6" ht="12.75">
      <c r="E4467" s="2"/>
      <c r="F4467" s="2"/>
    </row>
    <row r="4468" spans="5:6" ht="12.75">
      <c r="E4468" s="2"/>
      <c r="F4468" s="2"/>
    </row>
    <row r="4469" spans="5:6" ht="12.75">
      <c r="E4469" s="2"/>
      <c r="F4469" s="2"/>
    </row>
    <row r="4470" spans="5:6" ht="12.75">
      <c r="E4470" s="2"/>
      <c r="F4470" s="2"/>
    </row>
    <row r="4471" spans="5:6" ht="12.75">
      <c r="E4471" s="2"/>
      <c r="F4471" s="2"/>
    </row>
    <row r="4472" spans="5:6" ht="12.75">
      <c r="E4472" s="2"/>
      <c r="F4472" s="2"/>
    </row>
    <row r="4473" spans="5:6" ht="12.75">
      <c r="E4473" s="2"/>
      <c r="F4473" s="2"/>
    </row>
    <row r="4474" spans="5:6" ht="12.75">
      <c r="E4474" s="2"/>
      <c r="F4474" s="2"/>
    </row>
    <row r="4475" spans="5:6" ht="12.75">
      <c r="E4475" s="2"/>
      <c r="F4475" s="2"/>
    </row>
    <row r="4476" spans="5:6" ht="12.75">
      <c r="E4476" s="2"/>
      <c r="F4476" s="2"/>
    </row>
    <row r="4477" spans="5:6" ht="12.75">
      <c r="E4477" s="2"/>
      <c r="F4477" s="2"/>
    </row>
    <row r="4478" spans="5:6" ht="12.75">
      <c r="E4478" s="2"/>
      <c r="F4478" s="2"/>
    </row>
    <row r="4479" spans="5:6" ht="12.75">
      <c r="E4479" s="2"/>
      <c r="F4479" s="2"/>
    </row>
    <row r="4480" spans="5:6" ht="12.75">
      <c r="E4480" s="2"/>
      <c r="F4480" s="2"/>
    </row>
    <row r="4481" spans="5:6" ht="12.75">
      <c r="E4481" s="2"/>
      <c r="F4481" s="2"/>
    </row>
    <row r="4482" spans="5:6" ht="12.75">
      <c r="E4482" s="2"/>
      <c r="F4482" s="2"/>
    </row>
    <row r="4483" spans="5:6" ht="12.75">
      <c r="E4483" s="2"/>
      <c r="F4483" s="2"/>
    </row>
    <row r="4484" spans="5:6" ht="12.75">
      <c r="E4484" s="2"/>
      <c r="F4484" s="2"/>
    </row>
    <row r="4485" spans="5:6" ht="12.75">
      <c r="E4485" s="2"/>
      <c r="F4485" s="2"/>
    </row>
    <row r="4486" spans="5:6" ht="12.75">
      <c r="E4486" s="2"/>
      <c r="F4486" s="2"/>
    </row>
    <row r="4487" spans="5:6" ht="12.75">
      <c r="E4487" s="2"/>
      <c r="F4487" s="2"/>
    </row>
    <row r="4488" spans="5:6" ht="12.75">
      <c r="E4488" s="2"/>
      <c r="F4488" s="2"/>
    </row>
    <row r="4489" spans="5:6" ht="12.75">
      <c r="E4489" s="2"/>
      <c r="F4489" s="2"/>
    </row>
    <row r="4490" spans="5:6" ht="12.75">
      <c r="E4490" s="2"/>
      <c r="F4490" s="2"/>
    </row>
    <row r="4491" spans="5:6" ht="12.75">
      <c r="E4491" s="2"/>
      <c r="F4491" s="2"/>
    </row>
    <row r="4492" spans="5:6" ht="12.75">
      <c r="E4492" s="2"/>
      <c r="F4492" s="2"/>
    </row>
    <row r="4493" spans="5:6" ht="12.75">
      <c r="E4493" s="2"/>
      <c r="F4493" s="2"/>
    </row>
    <row r="4494" spans="5:6" ht="12.75">
      <c r="E4494" s="2"/>
      <c r="F4494" s="2"/>
    </row>
    <row r="4495" spans="5:6" ht="12.75">
      <c r="E4495" s="2"/>
      <c r="F4495" s="2"/>
    </row>
    <row r="4496" spans="5:6" ht="12.75">
      <c r="E4496" s="2"/>
      <c r="F4496" s="2"/>
    </row>
    <row r="4497" spans="5:6" ht="12.75">
      <c r="E4497" s="2"/>
      <c r="F4497" s="2"/>
    </row>
    <row r="4498" spans="5:6" ht="12.75">
      <c r="E4498" s="2"/>
      <c r="F4498" s="2"/>
    </row>
    <row r="4499" spans="5:6" ht="12.75">
      <c r="E4499" s="2"/>
      <c r="F4499" s="2"/>
    </row>
    <row r="4500" spans="5:6" ht="12.75">
      <c r="E4500" s="2"/>
      <c r="F4500" s="2"/>
    </row>
    <row r="4501" spans="5:6" ht="12.75">
      <c r="E4501" s="2"/>
      <c r="F4501" s="2"/>
    </row>
    <row r="4502" spans="5:6" ht="12.75">
      <c r="E4502" s="2"/>
      <c r="F4502" s="2"/>
    </row>
    <row r="4503" spans="5:6" ht="12.75">
      <c r="E4503" s="2"/>
      <c r="F4503" s="2"/>
    </row>
    <row r="4504" spans="5:6" ht="12.75">
      <c r="E4504" s="2"/>
      <c r="F4504" s="2"/>
    </row>
    <row r="4505" spans="5:6" ht="12.75">
      <c r="E4505" s="2"/>
      <c r="F4505" s="2"/>
    </row>
    <row r="4506" spans="5:6" ht="12.75">
      <c r="E4506" s="2"/>
      <c r="F4506" s="2"/>
    </row>
    <row r="4507" spans="5:6" ht="12.75">
      <c r="E4507" s="2"/>
      <c r="F4507" s="2"/>
    </row>
    <row r="4508" spans="5:6" ht="12.75">
      <c r="E4508" s="2"/>
      <c r="F4508" s="2"/>
    </row>
    <row r="4509" spans="5:6" ht="12.75">
      <c r="E4509" s="2"/>
      <c r="F4509" s="2"/>
    </row>
    <row r="4510" spans="5:6" ht="12.75">
      <c r="E4510" s="2"/>
      <c r="F4510" s="2"/>
    </row>
    <row r="4511" spans="5:6" ht="12.75">
      <c r="E4511" s="2"/>
      <c r="F4511" s="2"/>
    </row>
    <row r="4512" spans="5:6" ht="12.75">
      <c r="E4512" s="2"/>
      <c r="F4512" s="2"/>
    </row>
    <row r="4513" spans="5:6" ht="12.75">
      <c r="E4513" s="2"/>
      <c r="F4513" s="2"/>
    </row>
    <row r="4514" spans="5:6" ht="12.75">
      <c r="E4514" s="2"/>
      <c r="F4514" s="2"/>
    </row>
    <row r="4515" spans="5:6" ht="12.75">
      <c r="E4515" s="2"/>
      <c r="F4515" s="2"/>
    </row>
    <row r="4516" spans="5:6" ht="12.75">
      <c r="E4516" s="2"/>
      <c r="F4516" s="2"/>
    </row>
    <row r="4517" spans="5:6" ht="12.75">
      <c r="E4517" s="2"/>
      <c r="F4517" s="2"/>
    </row>
    <row r="4518" spans="5:6" ht="12.75">
      <c r="E4518" s="2"/>
      <c r="F4518" s="2"/>
    </row>
    <row r="4519" spans="5:6" ht="12.75">
      <c r="E4519" s="2"/>
      <c r="F4519" s="2"/>
    </row>
    <row r="4520" spans="5:6" ht="12.75">
      <c r="E4520" s="2"/>
      <c r="F4520" s="2"/>
    </row>
    <row r="4521" spans="5:6" ht="12.75">
      <c r="E4521" s="2"/>
      <c r="F4521" s="2"/>
    </row>
    <row r="4522" spans="5:6" ht="12.75">
      <c r="E4522" s="2"/>
      <c r="F4522" s="2"/>
    </row>
    <row r="4523" spans="5:6" ht="12.75">
      <c r="E4523" s="2"/>
      <c r="F4523" s="2"/>
    </row>
    <row r="4524" spans="5:6" ht="12.75">
      <c r="E4524" s="2"/>
      <c r="F4524" s="2"/>
    </row>
    <row r="4525" spans="5:6" ht="12.75">
      <c r="E4525" s="2"/>
      <c r="F4525" s="2"/>
    </row>
    <row r="4526" spans="5:6" ht="12.75">
      <c r="E4526" s="2"/>
      <c r="F4526" s="2"/>
    </row>
    <row r="4527" spans="5:6" ht="12.75">
      <c r="E4527" s="2"/>
      <c r="F4527" s="2"/>
    </row>
    <row r="4528" spans="5:6" ht="12.75">
      <c r="E4528" s="2"/>
      <c r="F4528" s="2"/>
    </row>
    <row r="4529" spans="5:6" ht="12.75">
      <c r="E4529" s="2"/>
      <c r="F4529" s="2"/>
    </row>
    <row r="4530" spans="5:6" ht="12.75">
      <c r="E4530" s="2"/>
      <c r="F4530" s="2"/>
    </row>
    <row r="4531" spans="5:6" ht="12.75">
      <c r="E4531" s="2"/>
      <c r="F4531" s="2"/>
    </row>
    <row r="4532" spans="5:6" ht="12.75">
      <c r="E4532" s="2"/>
      <c r="F4532" s="2"/>
    </row>
    <row r="4533" spans="5:6" ht="12.75">
      <c r="E4533" s="2"/>
      <c r="F4533" s="2"/>
    </row>
    <row r="4534" spans="5:6" ht="12.75">
      <c r="E4534" s="2"/>
      <c r="F4534" s="2"/>
    </row>
    <row r="4535" spans="5:6" ht="12.75">
      <c r="E4535" s="2"/>
      <c r="F4535" s="2"/>
    </row>
    <row r="4536" spans="5:6" ht="12.75">
      <c r="E4536" s="2"/>
      <c r="F4536" s="2"/>
    </row>
    <row r="4537" spans="5:6" ht="12.75">
      <c r="E4537" s="2"/>
      <c r="F4537" s="2"/>
    </row>
    <row r="4538" spans="5:6" ht="12.75">
      <c r="E4538" s="2"/>
      <c r="F4538" s="2"/>
    </row>
    <row r="4539" spans="5:6" ht="12.75">
      <c r="E4539" s="2"/>
      <c r="F4539" s="2"/>
    </row>
    <row r="4540" spans="5:6" ht="12.75">
      <c r="E4540" s="2"/>
      <c r="F4540" s="2"/>
    </row>
    <row r="4541" spans="5:6" ht="12.75">
      <c r="E4541" s="2"/>
      <c r="F4541" s="2"/>
    </row>
    <row r="4542" spans="5:6" ht="12.75">
      <c r="E4542" s="2"/>
      <c r="F4542" s="2"/>
    </row>
    <row r="4543" spans="5:6" ht="12.75">
      <c r="E4543" s="2"/>
      <c r="F4543" s="2"/>
    </row>
    <row r="4544" spans="5:6" ht="12.75">
      <c r="E4544" s="2"/>
      <c r="F4544" s="2"/>
    </row>
    <row r="4545" spans="5:6" ht="12.75">
      <c r="E4545" s="2"/>
      <c r="F4545" s="2"/>
    </row>
    <row r="4546" spans="5:6" ht="12.75">
      <c r="E4546" s="2"/>
      <c r="F4546" s="2"/>
    </row>
    <row r="4547" spans="5:6" ht="12.75">
      <c r="E4547" s="2"/>
      <c r="F4547" s="2"/>
    </row>
    <row r="4548" spans="5:6" ht="12.75">
      <c r="E4548" s="2"/>
      <c r="F4548" s="2"/>
    </row>
    <row r="4549" spans="5:6" ht="12.75">
      <c r="E4549" s="2"/>
      <c r="F4549" s="2"/>
    </row>
    <row r="4550" spans="5:6" ht="12.75">
      <c r="E4550" s="2"/>
      <c r="F4550" s="2"/>
    </row>
    <row r="4551" spans="5:6" ht="12.75">
      <c r="E4551" s="2"/>
      <c r="F4551" s="2"/>
    </row>
    <row r="4552" spans="5:6" ht="12.75">
      <c r="E4552" s="2"/>
      <c r="F4552" s="2"/>
    </row>
    <row r="4553" spans="5:6" ht="12.75">
      <c r="E4553" s="2"/>
      <c r="F4553" s="2"/>
    </row>
    <row r="4554" spans="5:6" ht="12.75">
      <c r="E4554" s="2"/>
      <c r="F4554" s="2"/>
    </row>
    <row r="4555" spans="5:6" ht="12.75">
      <c r="E4555" s="2"/>
      <c r="F4555" s="2"/>
    </row>
    <row r="4556" spans="5:6" ht="12.75">
      <c r="E4556" s="2"/>
      <c r="F4556" s="2"/>
    </row>
    <row r="4557" spans="5:6" ht="12.75">
      <c r="E4557" s="2"/>
      <c r="F4557" s="2"/>
    </row>
    <row r="4558" spans="5:6" ht="12.75">
      <c r="E4558" s="2"/>
      <c r="F4558" s="2"/>
    </row>
    <row r="4559" spans="5:6" ht="12.75">
      <c r="E4559" s="2"/>
      <c r="F4559" s="2"/>
    </row>
    <row r="4560" spans="5:6" ht="12.75">
      <c r="E4560" s="2"/>
      <c r="F4560" s="2"/>
    </row>
    <row r="4561" spans="5:6" ht="12.75">
      <c r="E4561" s="2"/>
      <c r="F4561" s="2"/>
    </row>
    <row r="4562" spans="5:6" ht="12.75">
      <c r="E4562" s="2"/>
      <c r="F4562" s="2"/>
    </row>
    <row r="4563" spans="5:6" ht="12.75">
      <c r="E4563" s="2"/>
      <c r="F4563" s="2"/>
    </row>
    <row r="4564" spans="5:6" ht="12.75">
      <c r="E4564" s="2"/>
      <c r="F4564" s="2"/>
    </row>
    <row r="4565" spans="5:6" ht="12.75">
      <c r="E4565" s="2"/>
      <c r="F4565" s="2"/>
    </row>
    <row r="4566" spans="5:6" ht="12.75">
      <c r="E4566" s="2"/>
      <c r="F4566" s="2"/>
    </row>
    <row r="4567" spans="5:6" ht="12.75">
      <c r="E4567" s="2"/>
      <c r="F4567" s="2"/>
    </row>
    <row r="4568" spans="5:6" ht="12.75">
      <c r="E4568" s="2"/>
      <c r="F4568" s="2"/>
    </row>
    <row r="4569" spans="5:6" ht="12.75">
      <c r="E4569" s="2"/>
      <c r="F4569" s="2"/>
    </row>
    <row r="4570" spans="5:6" ht="12.75">
      <c r="E4570" s="2"/>
      <c r="F4570" s="2"/>
    </row>
    <row r="4571" spans="5:6" ht="12.75">
      <c r="E4571" s="2"/>
      <c r="F4571" s="2"/>
    </row>
    <row r="4572" spans="5:6" ht="12.75">
      <c r="E4572" s="2"/>
      <c r="F4572" s="2"/>
    </row>
    <row r="4573" spans="5:6" ht="12.75">
      <c r="E4573" s="2"/>
      <c r="F4573" s="2"/>
    </row>
    <row r="4574" spans="5:6" ht="12.75">
      <c r="E4574" s="2"/>
      <c r="F4574" s="2"/>
    </row>
    <row r="4575" spans="5:6" ht="12.75">
      <c r="E4575" s="2"/>
      <c r="F4575" s="2"/>
    </row>
    <row r="4576" spans="5:6" ht="12.75">
      <c r="E4576" s="2"/>
      <c r="F4576" s="2"/>
    </row>
    <row r="4577" spans="5:6" ht="12.75">
      <c r="E4577" s="2"/>
      <c r="F4577" s="2"/>
    </row>
    <row r="4578" spans="5:6" ht="12.75">
      <c r="E4578" s="2"/>
      <c r="F4578" s="2"/>
    </row>
    <row r="4579" spans="5:6" ht="12.75">
      <c r="E4579" s="2"/>
      <c r="F4579" s="2"/>
    </row>
    <row r="4580" spans="5:6" ht="12.75">
      <c r="E4580" s="2"/>
      <c r="F4580" s="2"/>
    </row>
    <row r="4581" spans="5:6" ht="12.75">
      <c r="E4581" s="2"/>
      <c r="F4581" s="2"/>
    </row>
    <row r="4582" spans="5:6" ht="12.75">
      <c r="E4582" s="2"/>
      <c r="F4582" s="2"/>
    </row>
    <row r="4583" spans="5:6" ht="12.75">
      <c r="E4583" s="2"/>
      <c r="F4583" s="2"/>
    </row>
    <row r="4584" spans="5:6" ht="12.75">
      <c r="E4584" s="2"/>
      <c r="F4584" s="2"/>
    </row>
    <row r="4585" spans="5:6" ht="12.75">
      <c r="E4585" s="2"/>
      <c r="F4585" s="2"/>
    </row>
    <row r="4586" spans="5:6" ht="12.75">
      <c r="E4586" s="2"/>
      <c r="F4586" s="2"/>
    </row>
    <row r="4587" spans="5:6" ht="12.75">
      <c r="E4587" s="2"/>
      <c r="F4587" s="2"/>
    </row>
    <row r="4588" spans="5:6" ht="12.75">
      <c r="E4588" s="2"/>
      <c r="F4588" s="2"/>
    </row>
    <row r="4589" spans="5:6" ht="12.75">
      <c r="E4589" s="2"/>
      <c r="F4589" s="2"/>
    </row>
    <row r="4590" spans="5:6" ht="12.75">
      <c r="E4590" s="2"/>
      <c r="F4590" s="2"/>
    </row>
    <row r="4591" spans="5:6" ht="12.75">
      <c r="E4591" s="2"/>
      <c r="F4591" s="2"/>
    </row>
    <row r="4592" spans="5:6" ht="12.75">
      <c r="E4592" s="2"/>
      <c r="F4592" s="2"/>
    </row>
    <row r="4593" spans="5:6" ht="12.75">
      <c r="E4593" s="2"/>
      <c r="F4593" s="2"/>
    </row>
    <row r="4594" spans="5:6" ht="12.75">
      <c r="E4594" s="2"/>
      <c r="F4594" s="2"/>
    </row>
    <row r="4595" spans="5:6" ht="12.75">
      <c r="E4595" s="2"/>
      <c r="F4595" s="2"/>
    </row>
    <row r="4596" spans="5:6" ht="12.75">
      <c r="E4596" s="2"/>
      <c r="F4596" s="2"/>
    </row>
    <row r="4597" spans="5:6" ht="12.75">
      <c r="E4597" s="2"/>
      <c r="F4597" s="2"/>
    </row>
    <row r="4598" spans="5:6" ht="12.75">
      <c r="E4598" s="2"/>
      <c r="F4598" s="2"/>
    </row>
    <row r="4599" spans="5:6" ht="12.75">
      <c r="E4599" s="2"/>
      <c r="F4599" s="2"/>
    </row>
    <row r="4600" spans="5:6" ht="12.75">
      <c r="E4600" s="2"/>
      <c r="F4600" s="2"/>
    </row>
    <row r="4601" spans="5:6" ht="12.75">
      <c r="E4601" s="2"/>
      <c r="F4601" s="2"/>
    </row>
    <row r="4602" spans="5:6" ht="12.75">
      <c r="E4602" s="2"/>
      <c r="F4602" s="2"/>
    </row>
    <row r="4603" spans="5:6" ht="12.75">
      <c r="E4603" s="2"/>
      <c r="F4603" s="2"/>
    </row>
    <row r="4604" spans="5:6" ht="12.75">
      <c r="E4604" s="2"/>
      <c r="F4604" s="2"/>
    </row>
    <row r="4605" spans="5:6" ht="12.75">
      <c r="E4605" s="2"/>
      <c r="F4605" s="2"/>
    </row>
    <row r="4606" spans="5:6" ht="12.75">
      <c r="E4606" s="2"/>
      <c r="F4606" s="2"/>
    </row>
    <row r="4607" spans="5:6" ht="12.75">
      <c r="E4607" s="2"/>
      <c r="F4607" s="2"/>
    </row>
    <row r="4608" spans="5:6" ht="12.75">
      <c r="E4608" s="2"/>
      <c r="F4608" s="2"/>
    </row>
    <row r="4609" spans="5:6" ht="12.75">
      <c r="E4609" s="2"/>
      <c r="F4609" s="2"/>
    </row>
    <row r="4610" spans="5:6" ht="12.75">
      <c r="E4610" s="2"/>
      <c r="F4610" s="2"/>
    </row>
    <row r="4611" spans="5:6" ht="12.75">
      <c r="E4611" s="2"/>
      <c r="F4611" s="2"/>
    </row>
    <row r="4612" spans="5:6" ht="12.75">
      <c r="E4612" s="2"/>
      <c r="F4612" s="2"/>
    </row>
    <row r="4613" spans="5:6" ht="12.75">
      <c r="E4613" s="2"/>
      <c r="F4613" s="2"/>
    </row>
    <row r="4614" spans="5:6" ht="12.75">
      <c r="E4614" s="2"/>
      <c r="F4614" s="2"/>
    </row>
    <row r="4615" spans="5:6" ht="12.75">
      <c r="E4615" s="2"/>
      <c r="F4615" s="2"/>
    </row>
    <row r="4616" spans="5:6" ht="12.75">
      <c r="E4616" s="2"/>
      <c r="F4616" s="2"/>
    </row>
    <row r="4617" spans="5:6" ht="12.75">
      <c r="E4617" s="2"/>
      <c r="F4617" s="2"/>
    </row>
    <row r="4618" spans="5:6" ht="12.75">
      <c r="E4618" s="2"/>
      <c r="F4618" s="2"/>
    </row>
    <row r="4619" spans="5:6" ht="12.75">
      <c r="E4619" s="2"/>
      <c r="F4619" s="2"/>
    </row>
    <row r="4620" spans="5:6" ht="12.75">
      <c r="E4620" s="2"/>
      <c r="F4620" s="2"/>
    </row>
    <row r="4621" spans="5:6" ht="12.75">
      <c r="E4621" s="2"/>
      <c r="F4621" s="2"/>
    </row>
    <row r="4622" spans="5:6" ht="12.75">
      <c r="E4622" s="2"/>
      <c r="F4622" s="2"/>
    </row>
    <row r="4623" spans="5:6" ht="12.75">
      <c r="E4623" s="2"/>
      <c r="F4623" s="2"/>
    </row>
    <row r="4624" spans="5:6" ht="12.75">
      <c r="E4624" s="2"/>
      <c r="F4624" s="2"/>
    </row>
    <row r="4625" spans="5:6" ht="12.75">
      <c r="E4625" s="2"/>
      <c r="F4625" s="2"/>
    </row>
    <row r="4626" spans="5:6" ht="12.75">
      <c r="E4626" s="2"/>
      <c r="F4626" s="2"/>
    </row>
    <row r="4627" spans="5:6" ht="12.75">
      <c r="E4627" s="2"/>
      <c r="F4627" s="2"/>
    </row>
    <row r="4628" spans="5:6" ht="12.75">
      <c r="E4628" s="2"/>
      <c r="F4628" s="2"/>
    </row>
    <row r="4629" spans="5:6" ht="12.75">
      <c r="E4629" s="2"/>
      <c r="F4629" s="2"/>
    </row>
    <row r="4630" spans="5:6" ht="12.75">
      <c r="E4630" s="2"/>
      <c r="F4630" s="2"/>
    </row>
    <row r="4631" spans="5:6" ht="12.75">
      <c r="E4631" s="2"/>
      <c r="F4631" s="2"/>
    </row>
    <row r="4632" spans="5:6" ht="12.75">
      <c r="E4632" s="2"/>
      <c r="F4632" s="2"/>
    </row>
    <row r="4633" spans="5:6" ht="12.75">
      <c r="E4633" s="2"/>
      <c r="F4633" s="2"/>
    </row>
    <row r="4634" spans="5:6" ht="12.75">
      <c r="E4634" s="2"/>
      <c r="F4634" s="2"/>
    </row>
    <row r="4635" spans="5:6" ht="12.75">
      <c r="E4635" s="2"/>
      <c r="F4635" s="2"/>
    </row>
    <row r="4636" spans="5:6" ht="12.75">
      <c r="E4636" s="2"/>
      <c r="F4636" s="2"/>
    </row>
    <row r="4637" spans="5:6" ht="12.75">
      <c r="E4637" s="2"/>
      <c r="F4637" s="2"/>
    </row>
    <row r="4638" spans="5:6" ht="12.75">
      <c r="E4638" s="2"/>
      <c r="F4638" s="2"/>
    </row>
    <row r="4639" spans="5:6" ht="12.75">
      <c r="E4639" s="2"/>
      <c r="F4639" s="2"/>
    </row>
    <row r="4640" spans="5:6" ht="12.75">
      <c r="E4640" s="2"/>
      <c r="F4640" s="2"/>
    </row>
    <row r="4641" spans="5:6" ht="12.75">
      <c r="E4641" s="2"/>
      <c r="F4641" s="2"/>
    </row>
    <row r="4642" spans="5:6" ht="12.75">
      <c r="E4642" s="2"/>
      <c r="F4642" s="2"/>
    </row>
    <row r="4643" spans="5:6" ht="12.75">
      <c r="E4643" s="2"/>
      <c r="F4643" s="2"/>
    </row>
    <row r="4644" spans="5:6" ht="12.75">
      <c r="E4644" s="2"/>
      <c r="F4644" s="2"/>
    </row>
    <row r="4645" spans="5:6" ht="12.75">
      <c r="E4645" s="2"/>
      <c r="F4645" s="2"/>
    </row>
    <row r="4646" spans="5:6" ht="12.75">
      <c r="E4646" s="2"/>
      <c r="F4646" s="2"/>
    </row>
    <row r="4647" spans="5:6" ht="12.75">
      <c r="E4647" s="2"/>
      <c r="F4647" s="2"/>
    </row>
    <row r="4648" spans="5:6" ht="12.75">
      <c r="E4648" s="2"/>
      <c r="F4648" s="2"/>
    </row>
    <row r="4649" spans="5:6" ht="12.75">
      <c r="E4649" s="2"/>
      <c r="F4649" s="2"/>
    </row>
    <row r="4650" spans="5:6" ht="12.75">
      <c r="E4650" s="2"/>
      <c r="F4650" s="2"/>
    </row>
    <row r="4651" spans="5:6" ht="12.75">
      <c r="E4651" s="2"/>
      <c r="F4651" s="2"/>
    </row>
    <row r="4652" spans="5:6" ht="12.75">
      <c r="E4652" s="2"/>
      <c r="F4652" s="2"/>
    </row>
    <row r="4653" spans="5:6" ht="12.75">
      <c r="E4653" s="2"/>
      <c r="F4653" s="2"/>
    </row>
    <row r="4654" spans="5:6" ht="12.75">
      <c r="E4654" s="2"/>
      <c r="F4654" s="2"/>
    </row>
    <row r="4655" spans="5:6" ht="12.75">
      <c r="E4655" s="2"/>
      <c r="F4655" s="2"/>
    </row>
    <row r="4656" spans="5:6" ht="12.75">
      <c r="E4656" s="2"/>
      <c r="F4656" s="2"/>
    </row>
    <row r="4657" spans="5:6" ht="12.75">
      <c r="E4657" s="2"/>
      <c r="F4657" s="2"/>
    </row>
    <row r="4658" spans="5:6" ht="12.75">
      <c r="E4658" s="2"/>
      <c r="F4658" s="2"/>
    </row>
    <row r="4659" spans="5:6" ht="12.75">
      <c r="E4659" s="2"/>
      <c r="F4659" s="2"/>
    </row>
    <row r="4660" spans="5:6" ht="12.75">
      <c r="E4660" s="2"/>
      <c r="F4660" s="2"/>
    </row>
    <row r="4661" spans="5:6" ht="12.75">
      <c r="E4661" s="2"/>
      <c r="F4661" s="2"/>
    </row>
    <row r="4662" spans="5:6" ht="12.75">
      <c r="E4662" s="2"/>
      <c r="F4662" s="2"/>
    </row>
    <row r="4663" spans="5:6" ht="12.75">
      <c r="E4663" s="2"/>
      <c r="F4663" s="2"/>
    </row>
    <row r="4664" spans="5:6" ht="12.75">
      <c r="E4664" s="2"/>
      <c r="F4664" s="2"/>
    </row>
    <row r="4665" spans="5:6" ht="12.75">
      <c r="E4665" s="2"/>
      <c r="F4665" s="2"/>
    </row>
    <row r="4666" spans="5:6" ht="12.75">
      <c r="E4666" s="2"/>
      <c r="F4666" s="2"/>
    </row>
    <row r="4667" spans="5:6" ht="12.75">
      <c r="E4667" s="2"/>
      <c r="F4667" s="2"/>
    </row>
    <row r="4668" spans="5:6" ht="12.75">
      <c r="E4668" s="2"/>
      <c r="F4668" s="2"/>
    </row>
    <row r="4669" spans="5:6" ht="12.75">
      <c r="E4669" s="2"/>
      <c r="F4669" s="2"/>
    </row>
    <row r="4670" spans="5:6" ht="12.75">
      <c r="E4670" s="2"/>
      <c r="F4670" s="2"/>
    </row>
    <row r="4671" spans="5:6" ht="12.75">
      <c r="E4671" s="2"/>
      <c r="F4671" s="2"/>
    </row>
    <row r="4672" spans="5:6" ht="12.75">
      <c r="E4672" s="2"/>
      <c r="F4672" s="2"/>
    </row>
    <row r="4673" spans="5:6" ht="12.75">
      <c r="E4673" s="2"/>
      <c r="F4673" s="2"/>
    </row>
    <row r="4674" spans="5:6" ht="12.75">
      <c r="E4674" s="2"/>
      <c r="F4674" s="2"/>
    </row>
    <row r="4675" spans="5:6" ht="12.75">
      <c r="E4675" s="2"/>
      <c r="F4675" s="2"/>
    </row>
    <row r="4676" spans="5:6" ht="12.75">
      <c r="E4676" s="2"/>
      <c r="F4676" s="2"/>
    </row>
    <row r="4677" spans="5:6" ht="12.75">
      <c r="E4677" s="2"/>
      <c r="F4677" s="2"/>
    </row>
    <row r="4678" spans="5:6" ht="12.75">
      <c r="E4678" s="2"/>
      <c r="F4678" s="2"/>
    </row>
    <row r="4679" spans="5:6" ht="12.75">
      <c r="E4679" s="2"/>
      <c r="F4679" s="2"/>
    </row>
    <row r="4680" spans="5:6" ht="12.75">
      <c r="E4680" s="2"/>
      <c r="F4680" s="2"/>
    </row>
    <row r="4681" spans="5:6" ht="12.75">
      <c r="E4681" s="2"/>
      <c r="F4681" s="2"/>
    </row>
    <row r="4682" spans="5:6" ht="12.75">
      <c r="E4682" s="2"/>
      <c r="F4682" s="2"/>
    </row>
    <row r="4683" spans="5:6" ht="12.75">
      <c r="E4683" s="2"/>
      <c r="F4683" s="2"/>
    </row>
    <row r="4684" spans="5:6" ht="12.75">
      <c r="E4684" s="2"/>
      <c r="F4684" s="2"/>
    </row>
    <row r="4685" spans="5:6" ht="12.75">
      <c r="E4685" s="2"/>
      <c r="F4685" s="2"/>
    </row>
    <row r="4686" spans="5:6" ht="12.75">
      <c r="E4686" s="2"/>
      <c r="F4686" s="2"/>
    </row>
    <row r="4687" spans="5:6" ht="12.75">
      <c r="E4687" s="2"/>
      <c r="F4687" s="2"/>
    </row>
    <row r="4688" spans="5:6" ht="12.75">
      <c r="E4688" s="2"/>
      <c r="F4688" s="2"/>
    </row>
    <row r="4689" spans="5:6" ht="12.75">
      <c r="E4689" s="2"/>
      <c r="F4689" s="2"/>
    </row>
    <row r="4690" spans="5:6" ht="12.75">
      <c r="E4690" s="2"/>
      <c r="F4690" s="2"/>
    </row>
    <row r="4691" spans="5:6" ht="12.75">
      <c r="E4691" s="2"/>
      <c r="F4691" s="2"/>
    </row>
    <row r="4692" spans="5:6" ht="12.75">
      <c r="E4692" s="2"/>
      <c r="F4692" s="2"/>
    </row>
    <row r="4693" spans="5:6" ht="12.75">
      <c r="E4693" s="2"/>
      <c r="F4693" s="2"/>
    </row>
    <row r="4694" spans="5:6" ht="12.75">
      <c r="E4694" s="2"/>
      <c r="F4694" s="2"/>
    </row>
    <row r="4695" spans="5:6" ht="12.75">
      <c r="E4695" s="2"/>
      <c r="F4695" s="2"/>
    </row>
    <row r="4696" spans="5:6" ht="12.75">
      <c r="E4696" s="2"/>
      <c r="F4696" s="2"/>
    </row>
    <row r="4697" spans="5:6" ht="12.75">
      <c r="E4697" s="2"/>
      <c r="F4697" s="2"/>
    </row>
    <row r="4698" spans="5:6" ht="12.75">
      <c r="E4698" s="2"/>
      <c r="F4698" s="2"/>
    </row>
    <row r="4699" spans="5:6" ht="12.75">
      <c r="E4699" s="2"/>
      <c r="F4699" s="2"/>
    </row>
    <row r="4700" spans="5:6" ht="12.75">
      <c r="E4700" s="2"/>
      <c r="F4700" s="2"/>
    </row>
    <row r="4701" spans="5:6" ht="12.75">
      <c r="E4701" s="2"/>
      <c r="F4701" s="2"/>
    </row>
    <row r="4702" spans="5:6" ht="12.75">
      <c r="E4702" s="2"/>
      <c r="F4702" s="2"/>
    </row>
    <row r="4703" spans="5:6" ht="12.75">
      <c r="E4703" s="2"/>
      <c r="F4703" s="2"/>
    </row>
    <row r="4704" spans="5:6" ht="12.75">
      <c r="E4704" s="2"/>
      <c r="F4704" s="2"/>
    </row>
    <row r="4705" spans="5:6" ht="12.75">
      <c r="E4705" s="2"/>
      <c r="F4705" s="2"/>
    </row>
    <row r="4706" spans="5:6" ht="12.75">
      <c r="E4706" s="2"/>
      <c r="F4706" s="2"/>
    </row>
    <row r="4707" spans="5:6" ht="12.75">
      <c r="E4707" s="2"/>
      <c r="F4707" s="2"/>
    </row>
    <row r="4708" spans="5:6" ht="12.75">
      <c r="E4708" s="2"/>
      <c r="F4708" s="2"/>
    </row>
    <row r="4709" spans="5:6" ht="12.75">
      <c r="E4709" s="2"/>
      <c r="F4709" s="2"/>
    </row>
    <row r="4710" spans="5:6" ht="12.75">
      <c r="E4710" s="2"/>
      <c r="F4710" s="2"/>
    </row>
    <row r="4711" spans="5:6" ht="12.75">
      <c r="E4711" s="2"/>
      <c r="F4711" s="2"/>
    </row>
    <row r="4712" spans="5:6" ht="12.75">
      <c r="E4712" s="2"/>
      <c r="F4712" s="2"/>
    </row>
    <row r="4713" spans="5:6" ht="12.75">
      <c r="E4713" s="2"/>
      <c r="F4713" s="2"/>
    </row>
    <row r="4714" spans="5:6" ht="12.75">
      <c r="E4714" s="2"/>
      <c r="F4714" s="2"/>
    </row>
    <row r="4715" spans="5:6" ht="12.75">
      <c r="E4715" s="2"/>
      <c r="F4715" s="2"/>
    </row>
    <row r="4716" spans="5:6" ht="12.75">
      <c r="E4716" s="2"/>
      <c r="F4716" s="2"/>
    </row>
    <row r="4717" spans="5:6" ht="12.75">
      <c r="E4717" s="2"/>
      <c r="F4717" s="2"/>
    </row>
    <row r="4718" spans="5:6" ht="12.75">
      <c r="E4718" s="2"/>
      <c r="F4718" s="2"/>
    </row>
    <row r="4719" spans="5:6" ht="12.75">
      <c r="E4719" s="2"/>
      <c r="F4719" s="2"/>
    </row>
    <row r="4720" spans="5:6" ht="12.75">
      <c r="E4720" s="2"/>
      <c r="F4720" s="2"/>
    </row>
    <row r="4721" spans="5:6" ht="12.75">
      <c r="E4721" s="2"/>
      <c r="F4721" s="2"/>
    </row>
    <row r="4722" spans="5:6" ht="12.75">
      <c r="E4722" s="2"/>
      <c r="F4722" s="2"/>
    </row>
    <row r="4723" spans="5:6" ht="12.75">
      <c r="E4723" s="2"/>
      <c r="F4723" s="2"/>
    </row>
    <row r="4724" spans="5:6" ht="12.75">
      <c r="E4724" s="2"/>
      <c r="F4724" s="2"/>
    </row>
    <row r="4725" spans="5:6" ht="12.75">
      <c r="E4725" s="2"/>
      <c r="F4725" s="2"/>
    </row>
    <row r="4726" spans="5:6" ht="12.75">
      <c r="E4726" s="2"/>
      <c r="F4726" s="2"/>
    </row>
    <row r="4727" spans="5:6" ht="12.75">
      <c r="E4727" s="2"/>
      <c r="F4727" s="2"/>
    </row>
    <row r="4728" spans="5:6" ht="12.75">
      <c r="E4728" s="2"/>
      <c r="F4728" s="2"/>
    </row>
    <row r="4729" spans="5:6" ht="12.75">
      <c r="E4729" s="2"/>
      <c r="F4729" s="2"/>
    </row>
    <row r="4730" spans="5:6" ht="12.75">
      <c r="E4730" s="2"/>
      <c r="F4730" s="2"/>
    </row>
    <row r="4731" spans="5:6" ht="12.75">
      <c r="E4731" s="2"/>
      <c r="F4731" s="2"/>
    </row>
    <row r="4732" spans="5:6" ht="12.75">
      <c r="E4732" s="2"/>
      <c r="F4732" s="2"/>
    </row>
    <row r="4733" spans="5:6" ht="12.75">
      <c r="E4733" s="2"/>
      <c r="F4733" s="2"/>
    </row>
    <row r="4734" spans="5:6" ht="12.75">
      <c r="E4734" s="2"/>
      <c r="F4734" s="2"/>
    </row>
    <row r="4735" spans="5:6" ht="12.75">
      <c r="E4735" s="2"/>
      <c r="F4735" s="2"/>
    </row>
    <row r="4736" spans="5:6" ht="12.75">
      <c r="E4736" s="2"/>
      <c r="F4736" s="2"/>
    </row>
    <row r="4737" spans="5:6" ht="12.75">
      <c r="E4737" s="2"/>
      <c r="F4737" s="2"/>
    </row>
    <row r="4738" spans="5:6" ht="12.75">
      <c r="E4738" s="2"/>
      <c r="F4738" s="2"/>
    </row>
    <row r="4739" spans="5:6" ht="12.75">
      <c r="E4739" s="2"/>
      <c r="F4739" s="2"/>
    </row>
    <row r="4740" spans="5:6" ht="12.75">
      <c r="E4740" s="2"/>
      <c r="F4740" s="2"/>
    </row>
    <row r="4741" spans="5:6" ht="12.75">
      <c r="E4741" s="2"/>
      <c r="F4741" s="2"/>
    </row>
    <row r="4742" spans="5:6" ht="12.75">
      <c r="E4742" s="2"/>
      <c r="F4742" s="2"/>
    </row>
    <row r="4743" spans="5:6" ht="12.75">
      <c r="E4743" s="2"/>
      <c r="F4743" s="2"/>
    </row>
    <row r="4744" spans="5:6" ht="12.75">
      <c r="E4744" s="2"/>
      <c r="F4744" s="2"/>
    </row>
    <row r="4745" spans="5:6" ht="12.75">
      <c r="E4745" s="2"/>
      <c r="F4745" s="2"/>
    </row>
    <row r="4746" spans="5:6" ht="12.75">
      <c r="E4746" s="2"/>
      <c r="F4746" s="2"/>
    </row>
    <row r="4747" spans="5:6" ht="12.75">
      <c r="E4747" s="2"/>
      <c r="F4747" s="2"/>
    </row>
    <row r="4748" spans="5:6" ht="12.75">
      <c r="E4748" s="2"/>
      <c r="F4748" s="2"/>
    </row>
    <row r="4749" spans="5:6" ht="12.75">
      <c r="E4749" s="2"/>
      <c r="F4749" s="2"/>
    </row>
    <row r="4750" spans="5:6" ht="12.75">
      <c r="E4750" s="2"/>
      <c r="F4750" s="2"/>
    </row>
    <row r="4751" spans="5:6" ht="12.75">
      <c r="E4751" s="2"/>
      <c r="F4751" s="2"/>
    </row>
    <row r="4752" spans="5:6" ht="12.75">
      <c r="E4752" s="2"/>
      <c r="F4752" s="2"/>
    </row>
    <row r="4753" spans="5:6" ht="12.75">
      <c r="E4753" s="2"/>
      <c r="F4753" s="2"/>
    </row>
    <row r="4754" spans="5:6" ht="12.75">
      <c r="E4754" s="2"/>
      <c r="F4754" s="2"/>
    </row>
    <row r="4755" spans="5:6" ht="12.75">
      <c r="E4755" s="2"/>
      <c r="F4755" s="2"/>
    </row>
    <row r="4756" spans="5:6" ht="12.75">
      <c r="E4756" s="2"/>
      <c r="F4756" s="2"/>
    </row>
    <row r="4757" spans="5:6" ht="12.75">
      <c r="E4757" s="2"/>
      <c r="F4757" s="2"/>
    </row>
    <row r="4758" spans="5:6" ht="12.75">
      <c r="E4758" s="2"/>
      <c r="F4758" s="2"/>
    </row>
    <row r="4759" spans="5:6" ht="12.75">
      <c r="E4759" s="2"/>
      <c r="F4759" s="2"/>
    </row>
    <row r="4760" spans="5:6" ht="12.75">
      <c r="E4760" s="2"/>
      <c r="F4760" s="2"/>
    </row>
    <row r="4761" spans="5:6" ht="12.75">
      <c r="E4761" s="2"/>
      <c r="F4761" s="2"/>
    </row>
    <row r="4762" spans="5:6" ht="12.75">
      <c r="E4762" s="2"/>
      <c r="F4762" s="2"/>
    </row>
    <row r="4763" spans="5:6" ht="12.75">
      <c r="E4763" s="2"/>
      <c r="F4763" s="2"/>
    </row>
    <row r="4764" spans="5:6" ht="12.75">
      <c r="E4764" s="2"/>
      <c r="F4764" s="2"/>
    </row>
    <row r="4765" spans="5:6" ht="12.75">
      <c r="E4765" s="2"/>
      <c r="F4765" s="2"/>
    </row>
    <row r="4766" spans="5:6" ht="12.75">
      <c r="E4766" s="2"/>
      <c r="F4766" s="2"/>
    </row>
    <row r="4767" spans="5:6" ht="12.75">
      <c r="E4767" s="2"/>
      <c r="F4767" s="2"/>
    </row>
    <row r="4768" spans="5:6" ht="12.75">
      <c r="E4768" s="2"/>
      <c r="F4768" s="2"/>
    </row>
    <row r="4769" spans="5:6" ht="12.75">
      <c r="E4769" s="2"/>
      <c r="F4769" s="2"/>
    </row>
    <row r="4770" spans="5:6" ht="12.75">
      <c r="E4770" s="2"/>
      <c r="F4770" s="2"/>
    </row>
    <row r="4771" spans="5:6" ht="12.75">
      <c r="E4771" s="2"/>
      <c r="F4771" s="2"/>
    </row>
    <row r="4772" spans="5:6" ht="12.75">
      <c r="E4772" s="2"/>
      <c r="F4772" s="2"/>
    </row>
    <row r="4773" spans="5:6" ht="12.75">
      <c r="E4773" s="2"/>
      <c r="F4773" s="2"/>
    </row>
    <row r="4774" spans="5:6" ht="12.75">
      <c r="E4774" s="2"/>
      <c r="F4774" s="2"/>
    </row>
    <row r="4775" spans="5:6" ht="12.75">
      <c r="E4775" s="2"/>
      <c r="F4775" s="2"/>
    </row>
    <row r="4776" spans="5:6" ht="12.75">
      <c r="E4776" s="2"/>
      <c r="F4776" s="2"/>
    </row>
    <row r="4777" spans="5:6" ht="12.75">
      <c r="E4777" s="2"/>
      <c r="F4777" s="2"/>
    </row>
    <row r="4778" spans="5:6" ht="12.75">
      <c r="E4778" s="2"/>
      <c r="F4778" s="2"/>
    </row>
    <row r="4779" spans="5:6" ht="12.75">
      <c r="E4779" s="2"/>
      <c r="F4779" s="2"/>
    </row>
    <row r="4780" spans="5:6" ht="12.75">
      <c r="E4780" s="2"/>
      <c r="F4780" s="2"/>
    </row>
    <row r="4781" spans="5:6" ht="12.75">
      <c r="E4781" s="2"/>
      <c r="F4781" s="2"/>
    </row>
    <row r="4782" spans="5:6" ht="12.75">
      <c r="E4782" s="2"/>
      <c r="F4782" s="2"/>
    </row>
    <row r="4783" spans="5:6" ht="12.75">
      <c r="E4783" s="2"/>
      <c r="F4783" s="2"/>
    </row>
    <row r="4784" spans="5:6" ht="12.75">
      <c r="E4784" s="2"/>
      <c r="F4784" s="2"/>
    </row>
    <row r="4785" spans="5:6" ht="12.75">
      <c r="E4785" s="2"/>
      <c r="F4785" s="2"/>
    </row>
    <row r="4786" spans="5:6" ht="12.75">
      <c r="E4786" s="2"/>
      <c r="F4786" s="2"/>
    </row>
    <row r="4787" spans="5:6" ht="12.75">
      <c r="E4787" s="2"/>
      <c r="F4787" s="2"/>
    </row>
    <row r="4788" spans="5:6" ht="12.75">
      <c r="E4788" s="2"/>
      <c r="F4788" s="2"/>
    </row>
    <row r="4789" spans="5:6" ht="12.75">
      <c r="E4789" s="2"/>
      <c r="F4789" s="2"/>
    </row>
    <row r="4790" spans="5:6" ht="12.75">
      <c r="E4790" s="2"/>
      <c r="F4790" s="2"/>
    </row>
    <row r="4791" spans="5:6" ht="12.75">
      <c r="E4791" s="2"/>
      <c r="F4791" s="2"/>
    </row>
    <row r="4792" spans="5:6" ht="12.75">
      <c r="E4792" s="2"/>
      <c r="F4792" s="2"/>
    </row>
    <row r="4793" spans="5:6" ht="12.75">
      <c r="E4793" s="2"/>
      <c r="F4793" s="2"/>
    </row>
    <row r="4794" spans="5:6" ht="12.75">
      <c r="E4794" s="2"/>
      <c r="F4794" s="2"/>
    </row>
    <row r="4795" spans="5:6" ht="12.75">
      <c r="E4795" s="2"/>
      <c r="F4795" s="2"/>
    </row>
    <row r="4796" spans="5:6" ht="12.75">
      <c r="E4796" s="2"/>
      <c r="F4796" s="2"/>
    </row>
    <row r="4797" spans="5:6" ht="12.75">
      <c r="E4797" s="2"/>
      <c r="F4797" s="2"/>
    </row>
    <row r="4798" spans="5:6" ht="12.75">
      <c r="E4798" s="2"/>
      <c r="F4798" s="2"/>
    </row>
    <row r="4799" spans="5:6" ht="12.75">
      <c r="E4799" s="2"/>
      <c r="F4799" s="2"/>
    </row>
    <row r="4800" spans="5:6" ht="12.75">
      <c r="E4800" s="2"/>
      <c r="F4800" s="2"/>
    </row>
    <row r="4801" spans="5:6" ht="12.75">
      <c r="E4801" s="2"/>
      <c r="F4801" s="2"/>
    </row>
    <row r="4802" spans="5:6" ht="12.75">
      <c r="E4802" s="2"/>
      <c r="F4802" s="2"/>
    </row>
    <row r="4803" spans="5:6" ht="12.75">
      <c r="E4803" s="2"/>
      <c r="F4803" s="2"/>
    </row>
    <row r="4804" spans="5:6" ht="12.75">
      <c r="E4804" s="2"/>
      <c r="F4804" s="2"/>
    </row>
    <row r="4805" spans="5:6" ht="12.75">
      <c r="E4805" s="2"/>
      <c r="F4805" s="2"/>
    </row>
    <row r="4806" spans="5:6" ht="12.75">
      <c r="E4806" s="2"/>
      <c r="F4806" s="2"/>
    </row>
    <row r="4807" spans="5:6" ht="12.75">
      <c r="E4807" s="2"/>
      <c r="F4807" s="2"/>
    </row>
    <row r="4808" spans="5:6" ht="12.75">
      <c r="E4808" s="2"/>
      <c r="F4808" s="2"/>
    </row>
    <row r="4809" spans="5:6" ht="12.75">
      <c r="E4809" s="2"/>
      <c r="F4809" s="2"/>
    </row>
    <row r="4810" spans="5:6" ht="12.75">
      <c r="E4810" s="2"/>
      <c r="F4810" s="2"/>
    </row>
    <row r="4811" spans="5:6" ht="12.75">
      <c r="E4811" s="2"/>
      <c r="F4811" s="2"/>
    </row>
    <row r="4812" spans="5:6" ht="12.75">
      <c r="E4812" s="2"/>
      <c r="F4812" s="2"/>
    </row>
    <row r="4813" spans="5:6" ht="12.75">
      <c r="E4813" s="2"/>
      <c r="F4813" s="2"/>
    </row>
    <row r="4814" spans="5:6" ht="12.75">
      <c r="E4814" s="2"/>
      <c r="F4814" s="2"/>
    </row>
    <row r="4815" spans="5:6" ht="12.75">
      <c r="E4815" s="2"/>
      <c r="F4815" s="2"/>
    </row>
    <row r="4816" spans="5:6" ht="12.75">
      <c r="E4816" s="2"/>
      <c r="F4816" s="2"/>
    </row>
    <row r="4817" spans="5:6" ht="12.75">
      <c r="E4817" s="2"/>
      <c r="F4817" s="2"/>
    </row>
    <row r="4818" spans="5:6" ht="12.75">
      <c r="E4818" s="2"/>
      <c r="F4818" s="2"/>
    </row>
    <row r="4819" spans="5:6" ht="12.75">
      <c r="E4819" s="2"/>
      <c r="F4819" s="2"/>
    </row>
    <row r="4820" spans="5:6" ht="12.75">
      <c r="E4820" s="2"/>
      <c r="F4820" s="2"/>
    </row>
    <row r="4821" spans="5:6" ht="12.75">
      <c r="E4821" s="2"/>
      <c r="F4821" s="2"/>
    </row>
    <row r="4822" spans="5:6" ht="12.75">
      <c r="E4822" s="2"/>
      <c r="F4822" s="2"/>
    </row>
    <row r="4823" spans="5:6" ht="12.75">
      <c r="E4823" s="2"/>
      <c r="F4823" s="2"/>
    </row>
    <row r="4824" spans="5:6" ht="12.75">
      <c r="E4824" s="2"/>
      <c r="F4824" s="2"/>
    </row>
    <row r="4825" spans="5:6" ht="12.75">
      <c r="E4825" s="2"/>
      <c r="F4825" s="2"/>
    </row>
    <row r="4826" spans="5:6" ht="12.75">
      <c r="E4826" s="2"/>
      <c r="F4826" s="2"/>
    </row>
    <row r="4827" spans="5:6" ht="12.75">
      <c r="E4827" s="2"/>
      <c r="F4827" s="2"/>
    </row>
    <row r="4828" spans="5:6" ht="12.75">
      <c r="E4828" s="2"/>
      <c r="F4828" s="2"/>
    </row>
    <row r="4829" spans="5:6" ht="12.75">
      <c r="E4829" s="2"/>
      <c r="F4829" s="2"/>
    </row>
    <row r="4830" spans="5:6" ht="12.75">
      <c r="E4830" s="2"/>
      <c r="F4830" s="2"/>
    </row>
    <row r="4831" spans="5:6" ht="12.75">
      <c r="E4831" s="2"/>
      <c r="F4831" s="2"/>
    </row>
    <row r="4832" spans="5:6" ht="12.75">
      <c r="E4832" s="2"/>
      <c r="F4832" s="2"/>
    </row>
    <row r="4833" spans="5:6" ht="12.75">
      <c r="E4833" s="2"/>
      <c r="F4833" s="2"/>
    </row>
    <row r="4834" spans="5:6" ht="12.75">
      <c r="E4834" s="2"/>
      <c r="F4834" s="2"/>
    </row>
    <row r="4835" spans="5:6" ht="12.75">
      <c r="E4835" s="2"/>
      <c r="F4835" s="2"/>
    </row>
    <row r="4836" spans="5:6" ht="12.75">
      <c r="E4836" s="2"/>
      <c r="F4836" s="2"/>
    </row>
    <row r="4837" spans="5:6" ht="12.75">
      <c r="E4837" s="2"/>
      <c r="F4837" s="2"/>
    </row>
    <row r="4838" spans="5:6" ht="12.75">
      <c r="E4838" s="2"/>
      <c r="F4838" s="2"/>
    </row>
    <row r="4839" spans="5:6" ht="12.75">
      <c r="E4839" s="2"/>
      <c r="F4839" s="2"/>
    </row>
    <row r="4840" spans="5:6" ht="12.75">
      <c r="E4840" s="2"/>
      <c r="F4840" s="2"/>
    </row>
    <row r="4841" spans="5:6" ht="12.75">
      <c r="E4841" s="2"/>
      <c r="F4841" s="2"/>
    </row>
    <row r="4842" spans="5:6" ht="12.75">
      <c r="E4842" s="2"/>
      <c r="F4842" s="2"/>
    </row>
    <row r="4843" spans="5:6" ht="12.75">
      <c r="E4843" s="2"/>
      <c r="F4843" s="2"/>
    </row>
    <row r="4844" spans="5:6" ht="12.75">
      <c r="E4844" s="2"/>
      <c r="F4844" s="2"/>
    </row>
    <row r="4845" spans="5:6" ht="12.75">
      <c r="E4845" s="2"/>
      <c r="F4845" s="2"/>
    </row>
    <row r="4846" spans="5:6" ht="12.75">
      <c r="E4846" s="2"/>
      <c r="F4846" s="2"/>
    </row>
    <row r="4847" spans="5:6" ht="12.75">
      <c r="E4847" s="2"/>
      <c r="F4847" s="2"/>
    </row>
    <row r="4848" spans="5:6" ht="12.75">
      <c r="E4848" s="2"/>
      <c r="F4848" s="2"/>
    </row>
    <row r="4849" spans="5:6" ht="12.75">
      <c r="E4849" s="2"/>
      <c r="F4849" s="2"/>
    </row>
    <row r="4850" spans="5:6" ht="12.75">
      <c r="E4850" s="2"/>
      <c r="F4850" s="2"/>
    </row>
    <row r="4851" spans="5:6" ht="12.75">
      <c r="E4851" s="2"/>
      <c r="F4851" s="2"/>
    </row>
    <row r="4852" spans="5:6" ht="12.75">
      <c r="E4852" s="2"/>
      <c r="F4852" s="2"/>
    </row>
    <row r="4853" spans="5:6" ht="12.75">
      <c r="E4853" s="2"/>
      <c r="F4853" s="2"/>
    </row>
    <row r="4854" spans="5:6" ht="12.75">
      <c r="E4854" s="2"/>
      <c r="F4854" s="2"/>
    </row>
    <row r="4855" spans="5:6" ht="12.75">
      <c r="E4855" s="2"/>
      <c r="F4855" s="2"/>
    </row>
    <row r="4856" spans="5:6" ht="12.75">
      <c r="E4856" s="2"/>
      <c r="F4856" s="2"/>
    </row>
    <row r="4857" spans="5:6" ht="12.75">
      <c r="E4857" s="2"/>
      <c r="F4857" s="2"/>
    </row>
    <row r="4858" spans="5:6" ht="12.75">
      <c r="E4858" s="2"/>
      <c r="F4858" s="2"/>
    </row>
    <row r="4859" spans="5:6" ht="12.75">
      <c r="E4859" s="2"/>
      <c r="F4859" s="2"/>
    </row>
    <row r="4860" spans="5:6" ht="12.75">
      <c r="E4860" s="2"/>
      <c r="F4860" s="2"/>
    </row>
    <row r="4861" spans="5:6" ht="12.75">
      <c r="E4861" s="2"/>
      <c r="F4861" s="2"/>
    </row>
    <row r="4862" spans="5:6" ht="12.75">
      <c r="E4862" s="2"/>
      <c r="F4862" s="2"/>
    </row>
    <row r="4863" spans="5:6" ht="12.75">
      <c r="E4863" s="2"/>
      <c r="F4863" s="2"/>
    </row>
    <row r="4864" spans="5:6" ht="12.75">
      <c r="E4864" s="2"/>
      <c r="F4864" s="2"/>
    </row>
    <row r="4865" spans="5:6" ht="12.75">
      <c r="E4865" s="2"/>
      <c r="F4865" s="2"/>
    </row>
    <row r="4866" spans="5:6" ht="12.75">
      <c r="E4866" s="2"/>
      <c r="F4866" s="2"/>
    </row>
    <row r="4867" spans="5:6" ht="12.75">
      <c r="E4867" s="2"/>
      <c r="F4867" s="2"/>
    </row>
    <row r="4868" spans="5:6" ht="12.75">
      <c r="E4868" s="2"/>
      <c r="F4868" s="2"/>
    </row>
    <row r="4869" spans="5:6" ht="12.75">
      <c r="E4869" s="2"/>
      <c r="F4869" s="2"/>
    </row>
    <row r="4870" spans="5:6" ht="12.75">
      <c r="E4870" s="2"/>
      <c r="F4870" s="2"/>
    </row>
    <row r="4871" spans="5:6" ht="12.75">
      <c r="E4871" s="2"/>
      <c r="F4871" s="2"/>
    </row>
    <row r="4872" spans="5:6" ht="12.75">
      <c r="E4872" s="2"/>
      <c r="F4872" s="2"/>
    </row>
    <row r="4873" spans="5:6" ht="12.75">
      <c r="E4873" s="2"/>
      <c r="F4873" s="2"/>
    </row>
    <row r="4874" spans="5:6" ht="12.75">
      <c r="E4874" s="2"/>
      <c r="F4874" s="2"/>
    </row>
    <row r="4875" spans="5:6" ht="12.75">
      <c r="E4875" s="2"/>
      <c r="F4875" s="2"/>
    </row>
    <row r="4876" spans="5:6" ht="12.75">
      <c r="E4876" s="2"/>
      <c r="F4876" s="2"/>
    </row>
    <row r="4877" spans="5:6" ht="12.75">
      <c r="E4877" s="2"/>
      <c r="F4877" s="2"/>
    </row>
    <row r="4878" spans="5:6" ht="12.75">
      <c r="E4878" s="2"/>
      <c r="F4878" s="2"/>
    </row>
    <row r="4879" spans="5:6" ht="12.75">
      <c r="E4879" s="2"/>
      <c r="F4879" s="2"/>
    </row>
    <row r="4880" spans="5:6" ht="12.75">
      <c r="E4880" s="2"/>
      <c r="F4880" s="2"/>
    </row>
    <row r="4881" spans="5:6" ht="12.75">
      <c r="E4881" s="2"/>
      <c r="F4881" s="2"/>
    </row>
    <row r="4882" spans="5:6" ht="12.75">
      <c r="E4882" s="2"/>
      <c r="F4882" s="2"/>
    </row>
    <row r="4883" spans="5:6" ht="12.75">
      <c r="E4883" s="2"/>
      <c r="F4883" s="2"/>
    </row>
    <row r="4884" spans="5:6" ht="12.75">
      <c r="E4884" s="2"/>
      <c r="F4884" s="2"/>
    </row>
    <row r="4885" spans="5:6" ht="12.75">
      <c r="E4885" s="2"/>
      <c r="F4885" s="2"/>
    </row>
    <row r="4886" spans="5:6" ht="12.75">
      <c r="E4886" s="2"/>
      <c r="F4886" s="2"/>
    </row>
    <row r="4887" spans="5:6" ht="12.75">
      <c r="E4887" s="2"/>
      <c r="F4887" s="2"/>
    </row>
    <row r="4888" spans="5:6" ht="12.75">
      <c r="E4888" s="2"/>
      <c r="F4888" s="2"/>
    </row>
    <row r="4889" spans="5:6" ht="12.75">
      <c r="E4889" s="2"/>
      <c r="F4889" s="2"/>
    </row>
    <row r="4890" spans="5:6" ht="12.75">
      <c r="E4890" s="2"/>
      <c r="F4890" s="2"/>
    </row>
    <row r="4891" spans="5:6" ht="12.75">
      <c r="E4891" s="2"/>
      <c r="F4891" s="2"/>
    </row>
    <row r="4892" spans="5:6" ht="12.75">
      <c r="E4892" s="2"/>
      <c r="F4892" s="2"/>
    </row>
    <row r="4893" spans="5:6" ht="12.75">
      <c r="E4893" s="2"/>
      <c r="F4893" s="2"/>
    </row>
    <row r="4894" spans="5:6" ht="12.75">
      <c r="E4894" s="2"/>
      <c r="F4894" s="2"/>
    </row>
    <row r="4895" spans="5:6" ht="12.75">
      <c r="E4895" s="2"/>
      <c r="F4895" s="2"/>
    </row>
    <row r="4896" spans="5:6" ht="12.75">
      <c r="E4896" s="2"/>
      <c r="F4896" s="2"/>
    </row>
    <row r="4897" spans="5:6" ht="12.75">
      <c r="E4897" s="2"/>
      <c r="F4897" s="2"/>
    </row>
    <row r="4898" spans="5:6" ht="12.75">
      <c r="E4898" s="2"/>
      <c r="F4898" s="2"/>
    </row>
    <row r="4899" spans="5:6" ht="12.75">
      <c r="E4899" s="2"/>
      <c r="F4899" s="2"/>
    </row>
    <row r="4900" spans="5:6" ht="12.75">
      <c r="E4900" s="2"/>
      <c r="F4900" s="2"/>
    </row>
    <row r="4901" spans="5:6" ht="12.75">
      <c r="E4901" s="2"/>
      <c r="F4901" s="2"/>
    </row>
    <row r="4902" spans="5:6" ht="12.75">
      <c r="E4902" s="2"/>
      <c r="F4902" s="2"/>
    </row>
    <row r="4903" spans="5:6" ht="12.75">
      <c r="E4903" s="2"/>
      <c r="F4903" s="2"/>
    </row>
    <row r="4904" spans="5:6" ht="12.75">
      <c r="E4904" s="2"/>
      <c r="F4904" s="2"/>
    </row>
    <row r="4905" spans="5:6" ht="12.75">
      <c r="E4905" s="2"/>
      <c r="F4905" s="2"/>
    </row>
    <row r="4906" spans="5:6" ht="12.75">
      <c r="E4906" s="2"/>
      <c r="F4906" s="2"/>
    </row>
    <row r="4907" spans="5:6" ht="12.75">
      <c r="E4907" s="2"/>
      <c r="F4907" s="2"/>
    </row>
    <row r="4908" spans="5:6" ht="12.75">
      <c r="E4908" s="2"/>
      <c r="F4908" s="2"/>
    </row>
    <row r="4909" spans="5:6" ht="12.75">
      <c r="E4909" s="2"/>
      <c r="F4909" s="2"/>
    </row>
    <row r="4910" spans="5:6" ht="12.75">
      <c r="E4910" s="2"/>
      <c r="F4910" s="2"/>
    </row>
    <row r="4911" spans="5:6" ht="12.75">
      <c r="E4911" s="2"/>
      <c r="F4911" s="2"/>
    </row>
    <row r="4912" spans="5:6" ht="12.75">
      <c r="E4912" s="2"/>
      <c r="F4912" s="2"/>
    </row>
    <row r="4913" spans="5:6" ht="12.75">
      <c r="E4913" s="2"/>
      <c r="F4913" s="2"/>
    </row>
    <row r="4914" spans="5:6" ht="12.75">
      <c r="E4914" s="2"/>
      <c r="F4914" s="2"/>
    </row>
    <row r="4915" spans="5:6" ht="12.75">
      <c r="E4915" s="2"/>
      <c r="F4915" s="2"/>
    </row>
    <row r="4916" spans="5:6" ht="12.75">
      <c r="E4916" s="2"/>
      <c r="F4916" s="2"/>
    </row>
    <row r="4917" spans="5:6" ht="12.75">
      <c r="E4917" s="2"/>
      <c r="F4917" s="2"/>
    </row>
    <row r="4918" spans="5:6" ht="12.75">
      <c r="E4918" s="2"/>
      <c r="F4918" s="2"/>
    </row>
    <row r="4919" spans="5:6" ht="12.75">
      <c r="E4919" s="2"/>
      <c r="F4919" s="2"/>
    </row>
    <row r="4920" spans="5:6" ht="12.75">
      <c r="E4920" s="2"/>
      <c r="F4920" s="2"/>
    </row>
    <row r="4921" spans="5:6" ht="12.75">
      <c r="E4921" s="2"/>
      <c r="F4921" s="2"/>
    </row>
    <row r="4922" spans="5:6" ht="12.75">
      <c r="E4922" s="2"/>
      <c r="F4922" s="2"/>
    </row>
    <row r="4923" spans="5:6" ht="12.75">
      <c r="E4923" s="2"/>
      <c r="F4923" s="2"/>
    </row>
    <row r="4924" spans="5:6" ht="12.75">
      <c r="E4924" s="2"/>
      <c r="F4924" s="2"/>
    </row>
    <row r="4925" spans="5:6" ht="12.75">
      <c r="E4925" s="2"/>
      <c r="F4925" s="2"/>
    </row>
    <row r="4926" spans="5:6" ht="12.75">
      <c r="E4926" s="2"/>
      <c r="F4926" s="2"/>
    </row>
    <row r="4927" spans="5:6" ht="12.75">
      <c r="E4927" s="2"/>
      <c r="F4927" s="2"/>
    </row>
    <row r="4928" spans="5:6" ht="12.75">
      <c r="E4928" s="2"/>
      <c r="F4928" s="2"/>
    </row>
    <row r="4929" spans="5:6" ht="12.75">
      <c r="E4929" s="2"/>
      <c r="F4929" s="2"/>
    </row>
    <row r="4930" spans="5:6" ht="12.75">
      <c r="E4930" s="2"/>
      <c r="F4930" s="2"/>
    </row>
    <row r="4931" spans="5:6" ht="12.75">
      <c r="E4931" s="2"/>
      <c r="F4931" s="2"/>
    </row>
    <row r="4932" spans="5:6" ht="12.75">
      <c r="E4932" s="2"/>
      <c r="F4932" s="2"/>
    </row>
    <row r="4933" spans="5:6" ht="12.75">
      <c r="E4933" s="2"/>
      <c r="F4933" s="2"/>
    </row>
    <row r="4934" spans="5:6" ht="12.75">
      <c r="E4934" s="2"/>
      <c r="F4934" s="2"/>
    </row>
    <row r="4935" spans="5:6" ht="12.75">
      <c r="E4935" s="2"/>
      <c r="F4935" s="2"/>
    </row>
    <row r="4936" spans="5:6" ht="12.75">
      <c r="E4936" s="2"/>
      <c r="F4936" s="2"/>
    </row>
    <row r="4937" spans="5:6" ht="12.75">
      <c r="E4937" s="2"/>
      <c r="F4937" s="2"/>
    </row>
    <row r="4938" spans="5:6" ht="12.75">
      <c r="E4938" s="2"/>
      <c r="F4938" s="2"/>
    </row>
    <row r="4939" spans="5:6" ht="12.75">
      <c r="E4939" s="2"/>
      <c r="F4939" s="2"/>
    </row>
    <row r="4940" spans="5:6" ht="12.75">
      <c r="E4940" s="2"/>
      <c r="F4940" s="2"/>
    </row>
    <row r="4941" spans="5:6" ht="12.75">
      <c r="E4941" s="2"/>
      <c r="F4941" s="2"/>
    </row>
    <row r="4942" spans="5:6" ht="12.75">
      <c r="E4942" s="2"/>
      <c r="F4942" s="2"/>
    </row>
    <row r="4943" spans="5:6" ht="12.75">
      <c r="E4943" s="2"/>
      <c r="F4943" s="2"/>
    </row>
    <row r="4944" spans="5:6" ht="12.75">
      <c r="E4944" s="2"/>
      <c r="F4944" s="2"/>
    </row>
    <row r="4945" spans="5:6" ht="12.75">
      <c r="E4945" s="2"/>
      <c r="F4945" s="2"/>
    </row>
    <row r="4946" spans="5:6" ht="12.75">
      <c r="E4946" s="2"/>
      <c r="F4946" s="2"/>
    </row>
    <row r="4947" spans="5:6" ht="12.75">
      <c r="E4947" s="2"/>
      <c r="F4947" s="2"/>
    </row>
    <row r="4948" spans="5:6" ht="12.75">
      <c r="E4948" s="2"/>
      <c r="F4948" s="2"/>
    </row>
    <row r="4949" spans="5:6" ht="12.75">
      <c r="E4949" s="2"/>
      <c r="F4949" s="2"/>
    </row>
    <row r="4950" spans="5:6" ht="12.75">
      <c r="E4950" s="2"/>
      <c r="F4950" s="2"/>
    </row>
    <row r="4951" spans="5:6" ht="12.75">
      <c r="E4951" s="2"/>
      <c r="F4951" s="2"/>
    </row>
    <row r="4952" spans="5:6" ht="12.75">
      <c r="E4952" s="2"/>
      <c r="F4952" s="2"/>
    </row>
    <row r="4953" spans="5:6" ht="12.75">
      <c r="E4953" s="2"/>
      <c r="F4953" s="2"/>
    </row>
    <row r="4954" spans="5:6" ht="12.75">
      <c r="E4954" s="2"/>
      <c r="F4954" s="2"/>
    </row>
    <row r="4955" spans="5:6" ht="12.75">
      <c r="E4955" s="2"/>
      <c r="F4955" s="2"/>
    </row>
    <row r="4956" spans="5:6" ht="12.75">
      <c r="E4956" s="2"/>
      <c r="F4956" s="2"/>
    </row>
    <row r="4957" spans="5:6" ht="12.75">
      <c r="E4957" s="2"/>
      <c r="F4957" s="2"/>
    </row>
    <row r="4958" spans="5:6" ht="12.75">
      <c r="E4958" s="2"/>
      <c r="F4958" s="2"/>
    </row>
    <row r="4959" spans="5:6" ht="12.75">
      <c r="E4959" s="2"/>
      <c r="F4959" s="2"/>
    </row>
    <row r="4960" spans="5:6" ht="12.75">
      <c r="E4960" s="2"/>
      <c r="F4960" s="2"/>
    </row>
    <row r="4961" spans="5:6" ht="12.75">
      <c r="E4961" s="2"/>
      <c r="F4961" s="2"/>
    </row>
    <row r="4962" spans="5:6" ht="12.75">
      <c r="E4962" s="2"/>
      <c r="F4962" s="2"/>
    </row>
    <row r="4963" spans="5:6" ht="12.75">
      <c r="E4963" s="2"/>
      <c r="F4963" s="2"/>
    </row>
    <row r="4964" spans="5:6" ht="12.75">
      <c r="E4964" s="2"/>
      <c r="F4964" s="2"/>
    </row>
    <row r="4965" spans="5:6" ht="12.75">
      <c r="E4965" s="2"/>
      <c r="F4965" s="2"/>
    </row>
    <row r="4966" spans="5:6" ht="12.75">
      <c r="E4966" s="2"/>
      <c r="F4966" s="2"/>
    </row>
    <row r="4967" spans="5:6" ht="12.75">
      <c r="E4967" s="2"/>
      <c r="F4967" s="2"/>
    </row>
    <row r="4968" spans="5:6" ht="12.75">
      <c r="E4968" s="2"/>
      <c r="F4968" s="2"/>
    </row>
    <row r="4969" spans="5:6" ht="12.75">
      <c r="E4969" s="2"/>
      <c r="F4969" s="2"/>
    </row>
    <row r="4970" spans="5:6" ht="12.75">
      <c r="E4970" s="2"/>
      <c r="F4970" s="2"/>
    </row>
    <row r="4971" spans="5:6" ht="12.75">
      <c r="E4971" s="2"/>
      <c r="F4971" s="2"/>
    </row>
    <row r="4972" spans="5:6" ht="12.75">
      <c r="E4972" s="2"/>
      <c r="F4972" s="2"/>
    </row>
    <row r="4973" spans="5:6" ht="12.75">
      <c r="E4973" s="2"/>
      <c r="F4973" s="2"/>
    </row>
    <row r="4974" spans="5:6" ht="12.75">
      <c r="E4974" s="2"/>
      <c r="F4974" s="2"/>
    </row>
    <row r="4975" spans="5:6" ht="12.75">
      <c r="E4975" s="2"/>
      <c r="F4975" s="2"/>
    </row>
    <row r="4976" spans="5:6" ht="12.75">
      <c r="E4976" s="2"/>
      <c r="F4976" s="2"/>
    </row>
    <row r="4977" spans="5:6" ht="12.75">
      <c r="E4977" s="2"/>
      <c r="F4977" s="2"/>
    </row>
    <row r="4978" spans="5:6" ht="12.75">
      <c r="E4978" s="2"/>
      <c r="F4978" s="2"/>
    </row>
    <row r="4979" spans="5:6" ht="12.75">
      <c r="E4979" s="2"/>
      <c r="F4979" s="2"/>
    </row>
    <row r="4980" spans="5:6" ht="12.75">
      <c r="E4980" s="2"/>
      <c r="F4980" s="2"/>
    </row>
    <row r="4981" spans="5:6" ht="12.75">
      <c r="E4981" s="2"/>
      <c r="F4981" s="2"/>
    </row>
    <row r="4982" spans="5:6" ht="12.75">
      <c r="E4982" s="2"/>
      <c r="F4982" s="2"/>
    </row>
    <row r="4983" spans="5:6" ht="12.75">
      <c r="E4983" s="2"/>
      <c r="F4983" s="2"/>
    </row>
    <row r="4984" spans="5:6" ht="12.75">
      <c r="E4984" s="2"/>
      <c r="F4984" s="2"/>
    </row>
    <row r="4985" spans="5:6" ht="12.75">
      <c r="E4985" s="2"/>
      <c r="F4985" s="2"/>
    </row>
    <row r="4986" spans="5:6" ht="12.75">
      <c r="E4986" s="2"/>
      <c r="F4986" s="2"/>
    </row>
    <row r="4987" spans="5:6" ht="12.75">
      <c r="E4987" s="2"/>
      <c r="F4987" s="2"/>
    </row>
    <row r="4988" spans="5:6" ht="12.75">
      <c r="E4988" s="2"/>
      <c r="F4988" s="2"/>
    </row>
    <row r="4989" spans="5:6" ht="12.75">
      <c r="E4989" s="2"/>
      <c r="F4989" s="2"/>
    </row>
    <row r="4990" spans="5:6" ht="12.75">
      <c r="E4990" s="2"/>
      <c r="F4990" s="2"/>
    </row>
    <row r="4991" spans="5:6" ht="12.75">
      <c r="E4991" s="2"/>
      <c r="F4991" s="2"/>
    </row>
    <row r="4992" spans="5:6" ht="12.75">
      <c r="E4992" s="2"/>
      <c r="F4992" s="2"/>
    </row>
    <row r="4993" spans="5:6" ht="12.75">
      <c r="E4993" s="2"/>
      <c r="F4993" s="2"/>
    </row>
    <row r="4994" spans="5:6" ht="12.75">
      <c r="E4994" s="2"/>
      <c r="F4994" s="2"/>
    </row>
    <row r="4995" spans="5:6" ht="12.75">
      <c r="E4995" s="2"/>
      <c r="F4995" s="2"/>
    </row>
    <row r="4996" spans="5:6" ht="12.75">
      <c r="E4996" s="2"/>
      <c r="F4996" s="2"/>
    </row>
    <row r="4997" spans="5:6" ht="12.75">
      <c r="E4997" s="2"/>
      <c r="F4997" s="2"/>
    </row>
    <row r="4998" spans="5:6" ht="12.75">
      <c r="E4998" s="2"/>
      <c r="F4998" s="2"/>
    </row>
    <row r="4999" spans="5:6" ht="12.75">
      <c r="E4999" s="2"/>
      <c r="F4999" s="2"/>
    </row>
    <row r="5000" spans="5:6" ht="12.75">
      <c r="E5000" s="2"/>
      <c r="F5000" s="2"/>
    </row>
    <row r="5001" spans="5:6" ht="12.75">
      <c r="E5001" s="2"/>
      <c r="F5001" s="2"/>
    </row>
    <row r="5002" spans="5:6" ht="12.75">
      <c r="E5002" s="2"/>
      <c r="F5002" s="2"/>
    </row>
    <row r="5003" spans="5:6" ht="12.75">
      <c r="E5003" s="2"/>
      <c r="F5003" s="2"/>
    </row>
    <row r="5004" spans="5:6" ht="12.75">
      <c r="E5004" s="2"/>
      <c r="F5004" s="2"/>
    </row>
    <row r="5005" spans="5:6" ht="12.75">
      <c r="E5005" s="2"/>
      <c r="F5005" s="2"/>
    </row>
    <row r="5006" spans="5:6" ht="12.75">
      <c r="E5006" s="2"/>
      <c r="F5006" s="2"/>
    </row>
    <row r="5007" spans="5:6" ht="12.75">
      <c r="E5007" s="2"/>
      <c r="F5007" s="2"/>
    </row>
    <row r="5008" spans="5:6" ht="12.75">
      <c r="E5008" s="2"/>
      <c r="F5008" s="2"/>
    </row>
    <row r="5009" spans="5:6" ht="12.75">
      <c r="E5009" s="2"/>
      <c r="F5009" s="2"/>
    </row>
    <row r="5010" spans="5:6" ht="12.75">
      <c r="E5010" s="2"/>
      <c r="F5010" s="2"/>
    </row>
    <row r="5011" spans="5:6" ht="12.75">
      <c r="E5011" s="2"/>
      <c r="F5011" s="2"/>
    </row>
    <row r="5012" spans="5:6" ht="12.75">
      <c r="E5012" s="2"/>
      <c r="F5012" s="2"/>
    </row>
    <row r="5013" spans="5:6" ht="12.75">
      <c r="E5013" s="2"/>
      <c r="F5013" s="2"/>
    </row>
    <row r="5014" spans="5:6" ht="12.75">
      <c r="E5014" s="2"/>
      <c r="F5014" s="2"/>
    </row>
    <row r="5015" spans="5:6" ht="12.75">
      <c r="E5015" s="2"/>
      <c r="F5015" s="2"/>
    </row>
    <row r="5016" spans="5:6" ht="12.75">
      <c r="E5016" s="2"/>
      <c r="F5016" s="2"/>
    </row>
    <row r="5017" spans="5:6" ht="12.75">
      <c r="E5017" s="2"/>
      <c r="F5017" s="2"/>
    </row>
    <row r="5018" spans="5:6" ht="12.75">
      <c r="E5018" s="2"/>
      <c r="F5018" s="2"/>
    </row>
    <row r="5019" spans="5:6" ht="12.75">
      <c r="E5019" s="2"/>
      <c r="F5019" s="2"/>
    </row>
    <row r="5020" spans="5:6" ht="12.75">
      <c r="E5020" s="2"/>
      <c r="F5020" s="2"/>
    </row>
    <row r="5021" spans="5:6" ht="12.75">
      <c r="E5021" s="2"/>
      <c r="F5021" s="2"/>
    </row>
    <row r="5022" spans="5:6" ht="12.75">
      <c r="E5022" s="2"/>
      <c r="F5022" s="2"/>
    </row>
    <row r="5023" spans="5:6" ht="12.75">
      <c r="E5023" s="2"/>
      <c r="F5023" s="2"/>
    </row>
    <row r="5024" spans="5:6" ht="12.75">
      <c r="E5024" s="2"/>
      <c r="F5024" s="2"/>
    </row>
    <row r="5025" spans="5:6" ht="12.75">
      <c r="E5025" s="2"/>
      <c r="F5025" s="2"/>
    </row>
    <row r="5026" spans="5:6" ht="12.75">
      <c r="E5026" s="2"/>
      <c r="F5026" s="2"/>
    </row>
    <row r="5027" spans="5:6" ht="12.75">
      <c r="E5027" s="2"/>
      <c r="F5027" s="2"/>
    </row>
    <row r="5028" spans="5:6" ht="12.75">
      <c r="E5028" s="2"/>
      <c r="F5028" s="2"/>
    </row>
    <row r="5029" spans="5:6" ht="12.75">
      <c r="E5029" s="2"/>
      <c r="F5029" s="2"/>
    </row>
    <row r="5030" spans="5:6" ht="12.75">
      <c r="E5030" s="2"/>
      <c r="F5030" s="2"/>
    </row>
    <row r="5031" spans="5:6" ht="12.75">
      <c r="E5031" s="2"/>
      <c r="F5031" s="2"/>
    </row>
    <row r="5032" spans="5:6" ht="12.75">
      <c r="E5032" s="2"/>
      <c r="F5032" s="2"/>
    </row>
    <row r="5033" spans="5:6" ht="12.75">
      <c r="E5033" s="2"/>
      <c r="F5033" s="2"/>
    </row>
    <row r="5034" spans="5:6" ht="12.75">
      <c r="E5034" s="2"/>
      <c r="F5034" s="2"/>
    </row>
    <row r="5035" spans="5:6" ht="12.75">
      <c r="E5035" s="2"/>
      <c r="F5035" s="2"/>
    </row>
    <row r="5036" spans="5:6" ht="12.75">
      <c r="E5036" s="2"/>
      <c r="F5036" s="2"/>
    </row>
    <row r="5037" spans="5:6" ht="12.75">
      <c r="E5037" s="2"/>
      <c r="F5037" s="2"/>
    </row>
    <row r="5038" spans="5:6" ht="12.75">
      <c r="E5038" s="2"/>
      <c r="F5038" s="2"/>
    </row>
    <row r="5039" spans="5:6" ht="12.75">
      <c r="E5039" s="2"/>
      <c r="F5039" s="2"/>
    </row>
    <row r="5040" spans="5:6" ht="12.75">
      <c r="E5040" s="2"/>
      <c r="F5040" s="2"/>
    </row>
    <row r="5041" spans="5:6" ht="12.75">
      <c r="E5041" s="2"/>
      <c r="F5041" s="2"/>
    </row>
    <row r="5042" spans="5:6" ht="12.75">
      <c r="E5042" s="2"/>
      <c r="F5042" s="2"/>
    </row>
    <row r="5043" spans="5:6" ht="12.75">
      <c r="E5043" s="2"/>
      <c r="F5043" s="2"/>
    </row>
    <row r="5044" spans="5:6" ht="12.75">
      <c r="E5044" s="2"/>
      <c r="F5044" s="2"/>
    </row>
    <row r="5045" spans="5:6" ht="12.75">
      <c r="E5045" s="2"/>
      <c r="F5045" s="2"/>
    </row>
    <row r="5046" spans="5:6" ht="12.75">
      <c r="E5046" s="2"/>
      <c r="F5046" s="2"/>
    </row>
    <row r="5047" spans="5:6" ht="12.75">
      <c r="E5047" s="2"/>
      <c r="F5047" s="2"/>
    </row>
    <row r="5048" spans="5:6" ht="12.75">
      <c r="E5048" s="2"/>
      <c r="F5048" s="2"/>
    </row>
    <row r="5049" spans="5:6" ht="12.75">
      <c r="E5049" s="2"/>
      <c r="F5049" s="2"/>
    </row>
    <row r="5050" spans="5:6" ht="12.75">
      <c r="E5050" s="2"/>
      <c r="F5050" s="2"/>
    </row>
    <row r="5051" spans="5:6" ht="12.75">
      <c r="E5051" s="2"/>
      <c r="F5051" s="2"/>
    </row>
    <row r="5052" spans="5:6" ht="12.75">
      <c r="E5052" s="2"/>
      <c r="F5052" s="2"/>
    </row>
    <row r="5053" spans="5:6" ht="12.75">
      <c r="E5053" s="2"/>
      <c r="F5053" s="2"/>
    </row>
    <row r="5054" spans="5:6" ht="12.75">
      <c r="E5054" s="2"/>
      <c r="F5054" s="2"/>
    </row>
    <row r="5055" spans="5:6" ht="12.75">
      <c r="E5055" s="2"/>
      <c r="F5055" s="2"/>
    </row>
    <row r="5056" spans="5:6" ht="12.75">
      <c r="E5056" s="2"/>
      <c r="F5056" s="2"/>
    </row>
    <row r="5057" spans="5:6" ht="12.75">
      <c r="E5057" s="2"/>
      <c r="F5057" s="2"/>
    </row>
    <row r="5058" spans="5:6" ht="12.75">
      <c r="E5058" s="2"/>
      <c r="F5058" s="2"/>
    </row>
    <row r="5059" spans="5:6" ht="12.75">
      <c r="E5059" s="2"/>
      <c r="F5059" s="2"/>
    </row>
    <row r="5060" spans="5:6" ht="12.75">
      <c r="E5060" s="2"/>
      <c r="F5060" s="2"/>
    </row>
    <row r="5061" spans="5:6" ht="12.75">
      <c r="E5061" s="2"/>
      <c r="F5061" s="2"/>
    </row>
    <row r="5062" spans="5:6" ht="12.75">
      <c r="E5062" s="2"/>
      <c r="F5062" s="2"/>
    </row>
    <row r="5063" spans="5:6" ht="12.75">
      <c r="E5063" s="2"/>
      <c r="F5063" s="2"/>
    </row>
    <row r="5064" spans="5:6" ht="12.75">
      <c r="E5064" s="2"/>
      <c r="F5064" s="2"/>
    </row>
    <row r="5065" spans="5:6" ht="12.75">
      <c r="E5065" s="2"/>
      <c r="F5065" s="2"/>
    </row>
    <row r="5066" spans="5:6" ht="12.75">
      <c r="E5066" s="2"/>
      <c r="F5066" s="2"/>
    </row>
    <row r="5067" spans="5:6" ht="12.75">
      <c r="E5067" s="2"/>
      <c r="F5067" s="2"/>
    </row>
    <row r="5068" spans="5:6" ht="12.75">
      <c r="E5068" s="2"/>
      <c r="F5068" s="2"/>
    </row>
    <row r="5069" spans="5:6" ht="12.75">
      <c r="E5069" s="2"/>
      <c r="F5069" s="2"/>
    </row>
    <row r="5070" spans="5:6" ht="12.75">
      <c r="E5070" s="2"/>
      <c r="F5070" s="2"/>
    </row>
    <row r="5071" spans="5:6" ht="12.75">
      <c r="E5071" s="2"/>
      <c r="F5071" s="2"/>
    </row>
    <row r="5072" spans="5:6" ht="12.75">
      <c r="E5072" s="2"/>
      <c r="F5072" s="2"/>
    </row>
    <row r="5073" spans="5:6" ht="12.75">
      <c r="E5073" s="2"/>
      <c r="F5073" s="2"/>
    </row>
    <row r="5074" spans="5:6" ht="12.75">
      <c r="E5074" s="2"/>
      <c r="F5074" s="2"/>
    </row>
    <row r="5075" spans="5:6" ht="12.75">
      <c r="E5075" s="2"/>
      <c r="F5075" s="2"/>
    </row>
    <row r="5076" spans="5:6" ht="12.75">
      <c r="E5076" s="2"/>
      <c r="F5076" s="2"/>
    </row>
    <row r="5077" spans="5:6" ht="12.75">
      <c r="E5077" s="2"/>
      <c r="F5077" s="2"/>
    </row>
    <row r="5078" spans="5:6" ht="12.75">
      <c r="E5078" s="2"/>
      <c r="F5078" s="2"/>
    </row>
    <row r="5079" spans="5:6" ht="12.75">
      <c r="E5079" s="2"/>
      <c r="F5079" s="2"/>
    </row>
    <row r="5080" spans="5:6" ht="12.75">
      <c r="E5080" s="2"/>
      <c r="F5080" s="2"/>
    </row>
    <row r="5081" spans="5:6" ht="12.75">
      <c r="E5081" s="2"/>
      <c r="F5081" s="2"/>
    </row>
    <row r="5082" spans="5:6" ht="12.75">
      <c r="E5082" s="2"/>
      <c r="F5082" s="2"/>
    </row>
    <row r="5083" spans="5:6" ht="12.75">
      <c r="E5083" s="2"/>
      <c r="F5083" s="2"/>
    </row>
    <row r="5084" spans="5:6" ht="12.75">
      <c r="E5084" s="2"/>
      <c r="F5084" s="2"/>
    </row>
    <row r="5085" spans="5:6" ht="12.75">
      <c r="E5085" s="2"/>
      <c r="F5085" s="2"/>
    </row>
    <row r="5086" spans="5:6" ht="12.75">
      <c r="E5086" s="2"/>
      <c r="F5086" s="2"/>
    </row>
    <row r="5087" spans="5:6" ht="12.75">
      <c r="E5087" s="2"/>
      <c r="F5087" s="2"/>
    </row>
    <row r="5088" spans="5:6" ht="12.75">
      <c r="E5088" s="2"/>
      <c r="F5088" s="2"/>
    </row>
    <row r="5089" spans="5:6" ht="12.75">
      <c r="E5089" s="2"/>
      <c r="F5089" s="2"/>
    </row>
    <row r="5090" spans="5:6" ht="12.75">
      <c r="E5090" s="2"/>
      <c r="F5090" s="2"/>
    </row>
    <row r="5091" spans="5:6" ht="12.75">
      <c r="E5091" s="2"/>
      <c r="F5091" s="2"/>
    </row>
    <row r="5092" spans="5:6" ht="12.75">
      <c r="E5092" s="2"/>
      <c r="F5092" s="2"/>
    </row>
    <row r="5093" spans="5:6" ht="12.75">
      <c r="E5093" s="2"/>
      <c r="F5093" s="2"/>
    </row>
    <row r="5094" spans="5:6" ht="12.75">
      <c r="E5094" s="2"/>
      <c r="F5094" s="2"/>
    </row>
    <row r="5095" spans="5:6" ht="12.75">
      <c r="E5095" s="2"/>
      <c r="F5095" s="2"/>
    </row>
    <row r="5096" spans="5:6" ht="12.75">
      <c r="E5096" s="2"/>
      <c r="F5096" s="2"/>
    </row>
    <row r="5097" spans="5:6" ht="12.75">
      <c r="E5097" s="2"/>
      <c r="F5097" s="2"/>
    </row>
    <row r="5098" spans="5:6" ht="12.75">
      <c r="E5098" s="2"/>
      <c r="F5098" s="2"/>
    </row>
    <row r="5099" spans="5:6" ht="12.75">
      <c r="E5099" s="2"/>
      <c r="F5099" s="2"/>
    </row>
    <row r="5100" spans="5:6" ht="12.75">
      <c r="E5100" s="2"/>
      <c r="F5100" s="2"/>
    </row>
    <row r="5101" spans="5:6" ht="12.75">
      <c r="E5101" s="2"/>
      <c r="F5101" s="2"/>
    </row>
    <row r="5102" spans="5:6" ht="12.75">
      <c r="E5102" s="2"/>
      <c r="F5102" s="2"/>
    </row>
    <row r="5103" spans="5:6" ht="12.75">
      <c r="E5103" s="2"/>
      <c r="F5103" s="2"/>
    </row>
    <row r="5104" spans="5:6" ht="12.75">
      <c r="E5104" s="2"/>
      <c r="F5104" s="2"/>
    </row>
    <row r="5105" spans="5:6" ht="12.75">
      <c r="E5105" s="2"/>
      <c r="F5105" s="2"/>
    </row>
    <row r="5106" spans="5:6" ht="12.75">
      <c r="E5106" s="2"/>
      <c r="F5106" s="2"/>
    </row>
    <row r="5107" spans="5:6" ht="12.75">
      <c r="E5107" s="2"/>
      <c r="F5107" s="2"/>
    </row>
    <row r="5108" spans="5:6" ht="12.75">
      <c r="E5108" s="2"/>
      <c r="F5108" s="2"/>
    </row>
    <row r="5109" spans="5:6" ht="12.75">
      <c r="E5109" s="2"/>
      <c r="F5109" s="2"/>
    </row>
    <row r="5110" spans="5:6" ht="12.75">
      <c r="E5110" s="2"/>
      <c r="F5110" s="2"/>
    </row>
    <row r="5111" spans="5:6" ht="12.75">
      <c r="E5111" s="2"/>
      <c r="F5111" s="2"/>
    </row>
    <row r="5112" spans="5:6" ht="12.75">
      <c r="E5112" s="2"/>
      <c r="F5112" s="2"/>
    </row>
    <row r="5113" spans="5:6" ht="12.75">
      <c r="E5113" s="2"/>
      <c r="F5113" s="2"/>
    </row>
    <row r="5114" spans="5:6" ht="12.75">
      <c r="E5114" s="2"/>
      <c r="F5114" s="2"/>
    </row>
    <row r="5115" spans="5:6" ht="12.75">
      <c r="E5115" s="2"/>
      <c r="F5115" s="2"/>
    </row>
    <row r="5116" spans="5:6" ht="12.75">
      <c r="E5116" s="2"/>
      <c r="F5116" s="2"/>
    </row>
    <row r="5117" spans="5:6" ht="12.75">
      <c r="E5117" s="2"/>
      <c r="F5117" s="2"/>
    </row>
    <row r="5118" spans="5:6" ht="12.75">
      <c r="E5118" s="2"/>
      <c r="F5118" s="2"/>
    </row>
    <row r="5119" spans="5:6" ht="12.75">
      <c r="E5119" s="2"/>
      <c r="F5119" s="2"/>
    </row>
    <row r="5120" spans="5:6" ht="12.75">
      <c r="E5120" s="2"/>
      <c r="F5120" s="2"/>
    </row>
    <row r="5121" spans="5:6" ht="12.75">
      <c r="E5121" s="2"/>
      <c r="F5121" s="2"/>
    </row>
    <row r="5122" spans="5:6" ht="12.75">
      <c r="E5122" s="2"/>
      <c r="F5122" s="2"/>
    </row>
    <row r="5123" spans="5:6" ht="12.75">
      <c r="E5123" s="2"/>
      <c r="F5123" s="2"/>
    </row>
    <row r="5124" spans="5:6" ht="12.75">
      <c r="E5124" s="2"/>
      <c r="F5124" s="2"/>
    </row>
    <row r="5125" spans="5:6" ht="12.75">
      <c r="E5125" s="2"/>
      <c r="F5125" s="2"/>
    </row>
    <row r="5126" spans="5:6" ht="12.75">
      <c r="E5126" s="2"/>
      <c r="F5126" s="2"/>
    </row>
    <row r="5127" spans="5:6" ht="12.75">
      <c r="E5127" s="2"/>
      <c r="F5127" s="2"/>
    </row>
    <row r="5128" spans="5:6" ht="12.75">
      <c r="E5128" s="2"/>
      <c r="F5128" s="2"/>
    </row>
    <row r="5129" spans="5:6" ht="12.75">
      <c r="E5129" s="2"/>
      <c r="F5129" s="2"/>
    </row>
    <row r="5130" spans="5:6" ht="12.75">
      <c r="E5130" s="2"/>
      <c r="F5130" s="2"/>
    </row>
    <row r="5131" spans="5:6" ht="12.75">
      <c r="E5131" s="2"/>
      <c r="F5131" s="2"/>
    </row>
    <row r="5132" spans="5:6" ht="12.75">
      <c r="E5132" s="2"/>
      <c r="F5132" s="2"/>
    </row>
    <row r="5133" spans="5:6" ht="12.75">
      <c r="E5133" s="2"/>
      <c r="F5133" s="2"/>
    </row>
    <row r="5134" spans="5:6" ht="12.75">
      <c r="E5134" s="2"/>
      <c r="F5134" s="2"/>
    </row>
    <row r="5135" spans="5:6" ht="12.75">
      <c r="E5135" s="2"/>
      <c r="F5135" s="2"/>
    </row>
    <row r="5136" spans="5:6" ht="12.75">
      <c r="E5136" s="2"/>
      <c r="F5136" s="2"/>
    </row>
    <row r="5137" spans="5:6" ht="12.75">
      <c r="E5137" s="2"/>
      <c r="F5137" s="2"/>
    </row>
    <row r="5138" spans="5:6" ht="12.75">
      <c r="E5138" s="2"/>
      <c r="F5138" s="2"/>
    </row>
    <row r="5139" spans="5:6" ht="12.75">
      <c r="E5139" s="2"/>
      <c r="F5139" s="2"/>
    </row>
    <row r="5140" spans="5:6" ht="12.75">
      <c r="E5140" s="2"/>
      <c r="F5140" s="2"/>
    </row>
    <row r="5141" spans="5:6" ht="12.75">
      <c r="E5141" s="2"/>
      <c r="F5141" s="2"/>
    </row>
    <row r="5142" spans="5:6" ht="12.75">
      <c r="E5142" s="2"/>
      <c r="F5142" s="2"/>
    </row>
    <row r="5143" spans="5:6" ht="12.75">
      <c r="E5143" s="2"/>
      <c r="F5143" s="2"/>
    </row>
    <row r="5144" spans="5:6" ht="12.75">
      <c r="E5144" s="2"/>
      <c r="F5144" s="2"/>
    </row>
    <row r="5145" spans="5:6" ht="12.75">
      <c r="E5145" s="2"/>
      <c r="F5145" s="2"/>
    </row>
    <row r="5146" spans="5:6" ht="12.75">
      <c r="E5146" s="2"/>
      <c r="F5146" s="2"/>
    </row>
    <row r="5147" spans="5:6" ht="12.75">
      <c r="E5147" s="2"/>
      <c r="F5147" s="2"/>
    </row>
    <row r="5148" spans="5:6" ht="12.75">
      <c r="E5148" s="2"/>
      <c r="F5148" s="2"/>
    </row>
    <row r="5149" spans="5:6" ht="12.75">
      <c r="E5149" s="2"/>
      <c r="F5149" s="2"/>
    </row>
    <row r="5150" spans="5:6" ht="12.75">
      <c r="E5150" s="2"/>
      <c r="F5150" s="2"/>
    </row>
    <row r="5151" spans="5:6" ht="12.75">
      <c r="E5151" s="2"/>
      <c r="F5151" s="2"/>
    </row>
    <row r="5152" spans="5:6" ht="12.75">
      <c r="E5152" s="2"/>
      <c r="F5152" s="2"/>
    </row>
    <row r="5153" spans="5:6" ht="12.75">
      <c r="E5153" s="2"/>
      <c r="F5153" s="2"/>
    </row>
    <row r="5154" spans="5:6" ht="12.75">
      <c r="E5154" s="2"/>
      <c r="F5154" s="2"/>
    </row>
    <row r="5155" spans="5:6" ht="12.75">
      <c r="E5155" s="2"/>
      <c r="F5155" s="2"/>
    </row>
    <row r="5156" spans="5:6" ht="12.75">
      <c r="E5156" s="2"/>
      <c r="F5156" s="2"/>
    </row>
    <row r="5157" spans="5:6" ht="12.75">
      <c r="E5157" s="2"/>
      <c r="F5157" s="2"/>
    </row>
    <row r="5158" spans="5:6" ht="12.75">
      <c r="E5158" s="2"/>
      <c r="F5158" s="2"/>
    </row>
    <row r="5159" spans="5:6" ht="12.75">
      <c r="E5159" s="2"/>
      <c r="F5159" s="2"/>
    </row>
    <row r="5160" spans="5:6" ht="12.75">
      <c r="E5160" s="2"/>
      <c r="F5160" s="2"/>
    </row>
    <row r="5161" spans="5:6" ht="12.75">
      <c r="E5161" s="2"/>
      <c r="F5161" s="2"/>
    </row>
    <row r="5162" spans="5:6" ht="12.75">
      <c r="E5162" s="2"/>
      <c r="F5162" s="2"/>
    </row>
    <row r="5163" spans="5:6" ht="12.75">
      <c r="E5163" s="2"/>
      <c r="F5163" s="2"/>
    </row>
    <row r="5164" spans="5:6" ht="12.75">
      <c r="E5164" s="2"/>
      <c r="F5164" s="2"/>
    </row>
    <row r="5165" spans="5:6" ht="12.75">
      <c r="E5165" s="2"/>
      <c r="F5165" s="2"/>
    </row>
    <row r="5166" spans="5:6" ht="12.75">
      <c r="E5166" s="2"/>
      <c r="F5166" s="2"/>
    </row>
    <row r="5167" spans="5:6" ht="12.75">
      <c r="E5167" s="2"/>
      <c r="F5167" s="2"/>
    </row>
    <row r="5168" spans="5:6" ht="12.75">
      <c r="E5168" s="2"/>
      <c r="F5168" s="2"/>
    </row>
    <row r="5169" spans="5:6" ht="12.75">
      <c r="E5169" s="2"/>
      <c r="F5169" s="2"/>
    </row>
    <row r="5170" spans="5:6" ht="12.75">
      <c r="E5170" s="2"/>
      <c r="F5170" s="2"/>
    </row>
    <row r="5171" spans="5:6" ht="12.75">
      <c r="E5171" s="2"/>
      <c r="F5171" s="2"/>
    </row>
    <row r="5172" spans="5:6" ht="12.75">
      <c r="E5172" s="2"/>
      <c r="F5172" s="2"/>
    </row>
    <row r="5173" spans="5:6" ht="12.75">
      <c r="E5173" s="2"/>
      <c r="F5173" s="2"/>
    </row>
    <row r="5174" spans="5:6" ht="12.75">
      <c r="E5174" s="2"/>
      <c r="F5174" s="2"/>
    </row>
    <row r="5175" spans="5:6" ht="12.75">
      <c r="E5175" s="2"/>
      <c r="F5175" s="2"/>
    </row>
    <row r="5176" spans="5:6" ht="12.75">
      <c r="E5176" s="2"/>
      <c r="F5176" s="2"/>
    </row>
    <row r="5177" spans="5:6" ht="12.75">
      <c r="E5177" s="2"/>
      <c r="F5177" s="2"/>
    </row>
    <row r="5178" spans="5:6" ht="12.75">
      <c r="E5178" s="2"/>
      <c r="F5178" s="2"/>
    </row>
    <row r="5179" spans="5:6" ht="12.75">
      <c r="E5179" s="2"/>
      <c r="F5179" s="2"/>
    </row>
    <row r="5180" spans="5:6" ht="12.75">
      <c r="E5180" s="2"/>
      <c r="F5180" s="2"/>
    </row>
    <row r="5181" spans="5:6" ht="12.75">
      <c r="E5181" s="2"/>
      <c r="F5181" s="2"/>
    </row>
    <row r="5182" spans="5:6" ht="12.75">
      <c r="E5182" s="2"/>
      <c r="F5182" s="2"/>
    </row>
    <row r="5183" spans="5:6" ht="12.75">
      <c r="E5183" s="2"/>
      <c r="F5183" s="2"/>
    </row>
    <row r="5184" spans="5:6" ht="12.75">
      <c r="E5184" s="2"/>
      <c r="F5184" s="2"/>
    </row>
    <row r="5185" spans="5:6" ht="12.75">
      <c r="E5185" s="2"/>
      <c r="F5185" s="2"/>
    </row>
    <row r="5186" spans="5:6" ht="12.75">
      <c r="E5186" s="2"/>
      <c r="F5186" s="2"/>
    </row>
    <row r="5187" spans="5:6" ht="12.75">
      <c r="E5187" s="2"/>
      <c r="F5187" s="2"/>
    </row>
    <row r="5188" spans="5:6" ht="12.75">
      <c r="E5188" s="2"/>
      <c r="F5188" s="2"/>
    </row>
    <row r="5189" spans="5:6" ht="12.75">
      <c r="E5189" s="2"/>
      <c r="F5189" s="2"/>
    </row>
    <row r="5190" spans="5:6" ht="12.75">
      <c r="E5190" s="2"/>
      <c r="F5190" s="2"/>
    </row>
    <row r="5191" spans="5:6" ht="12.75">
      <c r="E5191" s="2"/>
      <c r="F5191" s="2"/>
    </row>
    <row r="5192" spans="5:6" ht="12.75">
      <c r="E5192" s="2"/>
      <c r="F5192" s="2"/>
    </row>
    <row r="5193" spans="5:6" ht="12.75">
      <c r="E5193" s="2"/>
      <c r="F5193" s="2"/>
    </row>
    <row r="5194" spans="5:6" ht="12.75">
      <c r="E5194" s="2"/>
      <c r="F5194" s="2"/>
    </row>
    <row r="5195" spans="5:6" ht="12.75">
      <c r="E5195" s="2"/>
      <c r="F5195" s="2"/>
    </row>
    <row r="5196" spans="5:6" ht="12.75">
      <c r="E5196" s="2"/>
      <c r="F5196" s="2"/>
    </row>
    <row r="5197" spans="5:6" ht="12.75">
      <c r="E5197" s="2"/>
      <c r="F5197" s="2"/>
    </row>
    <row r="5198" spans="5:6" ht="12.75">
      <c r="E5198" s="2"/>
      <c r="F5198" s="2"/>
    </row>
    <row r="5199" spans="5:6" ht="12.75">
      <c r="E5199" s="2"/>
      <c r="F5199" s="2"/>
    </row>
    <row r="5200" spans="5:6" ht="12.75">
      <c r="E5200" s="2"/>
      <c r="F5200" s="2"/>
    </row>
    <row r="5201" spans="5:6" ht="12.75">
      <c r="E5201" s="2"/>
      <c r="F5201" s="2"/>
    </row>
    <row r="5202" spans="5:6" ht="12.75">
      <c r="E5202" s="2"/>
      <c r="F5202" s="2"/>
    </row>
    <row r="5203" spans="5:6" ht="12.75">
      <c r="E5203" s="2"/>
      <c r="F5203" s="2"/>
    </row>
    <row r="5204" spans="5:6" ht="12.75">
      <c r="E5204" s="2"/>
      <c r="F5204" s="2"/>
    </row>
    <row r="5205" spans="5:6" ht="12.75">
      <c r="E5205" s="2"/>
      <c r="F5205" s="2"/>
    </row>
    <row r="5206" spans="5:6" ht="12.75">
      <c r="E5206" s="2"/>
      <c r="F5206" s="2"/>
    </row>
    <row r="5207" spans="5:6" ht="12.75">
      <c r="E5207" s="2"/>
      <c r="F5207" s="2"/>
    </row>
    <row r="5208" spans="5:6" ht="12.75">
      <c r="E5208" s="2"/>
      <c r="F5208" s="2"/>
    </row>
    <row r="5209" spans="5:6" ht="12.75">
      <c r="E5209" s="2"/>
      <c r="F5209" s="2"/>
    </row>
    <row r="5210" spans="5:6" ht="12.75">
      <c r="E5210" s="2"/>
      <c r="F5210" s="2"/>
    </row>
    <row r="5211" spans="5:6" ht="12.75">
      <c r="E5211" s="2"/>
      <c r="F5211" s="2"/>
    </row>
    <row r="5212" spans="5:6" ht="12.75">
      <c r="E5212" s="2"/>
      <c r="F5212" s="2"/>
    </row>
    <row r="5213" spans="5:6" ht="12.75">
      <c r="E5213" s="2"/>
      <c r="F5213" s="2"/>
    </row>
    <row r="5214" spans="5:6" ht="12.75">
      <c r="E5214" s="2"/>
      <c r="F5214" s="2"/>
    </row>
    <row r="5215" spans="5:6" ht="12.75">
      <c r="E5215" s="2"/>
      <c r="F5215" s="2"/>
    </row>
    <row r="5216" spans="5:6" ht="12.75">
      <c r="E5216" s="2"/>
      <c r="F5216" s="2"/>
    </row>
    <row r="5217" spans="5:6" ht="12.75">
      <c r="E5217" s="2"/>
      <c r="F5217" s="2"/>
    </row>
    <row r="5218" spans="5:6" ht="12.75">
      <c r="E5218" s="2"/>
      <c r="F5218" s="2"/>
    </row>
    <row r="5219" spans="5:6" ht="12.75">
      <c r="E5219" s="2"/>
      <c r="F5219" s="2"/>
    </row>
    <row r="5220" spans="5:6" ht="12.75">
      <c r="E5220" s="2"/>
      <c r="F5220" s="2"/>
    </row>
    <row r="5221" spans="5:6" ht="12.75">
      <c r="E5221" s="2"/>
      <c r="F5221" s="2"/>
    </row>
    <row r="5222" spans="5:6" ht="12.75">
      <c r="E5222" s="2"/>
      <c r="F5222" s="2"/>
    </row>
    <row r="5223" spans="5:6" ht="12.75">
      <c r="E5223" s="2"/>
      <c r="F5223" s="2"/>
    </row>
    <row r="5224" spans="5:6" ht="12.75">
      <c r="E5224" s="2"/>
      <c r="F5224" s="2"/>
    </row>
    <row r="5225" spans="5:6" ht="12.75">
      <c r="E5225" s="2"/>
      <c r="F5225" s="2"/>
    </row>
    <row r="5226" spans="5:6" ht="12.75">
      <c r="E5226" s="2"/>
      <c r="F5226" s="2"/>
    </row>
    <row r="5227" spans="5:6" ht="12.75">
      <c r="E5227" s="2"/>
      <c r="F5227" s="2"/>
    </row>
    <row r="5228" spans="5:6" ht="12.75">
      <c r="E5228" s="2"/>
      <c r="F5228" s="2"/>
    </row>
    <row r="5229" spans="5:6" ht="12.75">
      <c r="E5229" s="2"/>
      <c r="F5229" s="2"/>
    </row>
    <row r="5230" spans="5:6" ht="12.75">
      <c r="E5230" s="2"/>
      <c r="F5230" s="2"/>
    </row>
    <row r="5231" spans="5:6" ht="12.75">
      <c r="E5231" s="2"/>
      <c r="F5231" s="2"/>
    </row>
    <row r="5232" spans="5:6" ht="12.75">
      <c r="E5232" s="2"/>
      <c r="F5232" s="2"/>
    </row>
    <row r="5233" spans="5:6" ht="12.75">
      <c r="E5233" s="2"/>
      <c r="F5233" s="2"/>
    </row>
    <row r="5234" spans="5:6" ht="12.75">
      <c r="E5234" s="2"/>
      <c r="F5234" s="2"/>
    </row>
    <row r="5235" spans="5:6" ht="12.75">
      <c r="E5235" s="2"/>
      <c r="F5235" s="2"/>
    </row>
    <row r="5236" spans="5:6" ht="12.75">
      <c r="E5236" s="2"/>
      <c r="F5236" s="2"/>
    </row>
    <row r="5237" spans="5:6" ht="12.75">
      <c r="E5237" s="2"/>
      <c r="F5237" s="2"/>
    </row>
    <row r="5238" spans="5:6" ht="12.75">
      <c r="E5238" s="2"/>
      <c r="F5238" s="2"/>
    </row>
    <row r="5239" spans="5:6" ht="12.75">
      <c r="E5239" s="2"/>
      <c r="F5239" s="2"/>
    </row>
    <row r="5240" spans="5:6" ht="12.75">
      <c r="E5240" s="2"/>
      <c r="F5240" s="2"/>
    </row>
    <row r="5241" spans="5:6" ht="12.75">
      <c r="E5241" s="2"/>
      <c r="F5241" s="2"/>
    </row>
    <row r="5242" spans="5:6" ht="12.75">
      <c r="E5242" s="2"/>
      <c r="F5242" s="2"/>
    </row>
    <row r="5243" spans="5:6" ht="12.75">
      <c r="E5243" s="2"/>
      <c r="F5243" s="2"/>
    </row>
    <row r="5244" spans="5:6" ht="12.75">
      <c r="E5244" s="2"/>
      <c r="F5244" s="2"/>
    </row>
    <row r="5245" spans="5:6" ht="12.75">
      <c r="E5245" s="2"/>
      <c r="F5245" s="2"/>
    </row>
    <row r="5246" spans="5:6" ht="12.75">
      <c r="E5246" s="2"/>
      <c r="F5246" s="2"/>
    </row>
    <row r="5247" spans="5:6" ht="12.75">
      <c r="E5247" s="2"/>
      <c r="F5247" s="2"/>
    </row>
    <row r="5248" spans="5:6" ht="12.75">
      <c r="E5248" s="2"/>
      <c r="F5248" s="2"/>
    </row>
    <row r="5249" spans="5:6" ht="12.75">
      <c r="E5249" s="2"/>
      <c r="F5249" s="2"/>
    </row>
    <row r="5250" spans="5:6" ht="12.75">
      <c r="E5250" s="2"/>
      <c r="F5250" s="2"/>
    </row>
    <row r="5251" spans="5:6" ht="12.75">
      <c r="E5251" s="2"/>
      <c r="F5251" s="2"/>
    </row>
    <row r="5252" spans="5:6" ht="12.75">
      <c r="E5252" s="2"/>
      <c r="F5252" s="2"/>
    </row>
    <row r="5253" spans="5:6" ht="12.75">
      <c r="E5253" s="2"/>
      <c r="F5253" s="2"/>
    </row>
    <row r="5254" spans="5:6" ht="12.75">
      <c r="E5254" s="2"/>
      <c r="F5254" s="2"/>
    </row>
    <row r="5255" spans="5:6" ht="12.75">
      <c r="E5255" s="2"/>
      <c r="F5255" s="2"/>
    </row>
    <row r="5256" spans="5:6" ht="12.75">
      <c r="E5256" s="2"/>
      <c r="F5256" s="2"/>
    </row>
    <row r="5257" spans="5:6" ht="12.75">
      <c r="E5257" s="2"/>
      <c r="F5257" s="2"/>
    </row>
    <row r="5258" spans="5:6" ht="12.75">
      <c r="E5258" s="2"/>
      <c r="F5258" s="2"/>
    </row>
    <row r="5259" spans="5:6" ht="12.75">
      <c r="E5259" s="2"/>
      <c r="F5259" s="2"/>
    </row>
    <row r="5260" spans="5:6" ht="12.75">
      <c r="E5260" s="2"/>
      <c r="F5260" s="2"/>
    </row>
    <row r="5261" spans="5:6" ht="12.75">
      <c r="E5261" s="2"/>
      <c r="F5261" s="2"/>
    </row>
    <row r="5262" spans="5:6" ht="12.75">
      <c r="E5262" s="2"/>
      <c r="F5262" s="2"/>
    </row>
    <row r="5263" spans="5:6" ht="12.75">
      <c r="E5263" s="2"/>
      <c r="F5263" s="2"/>
    </row>
    <row r="5264" spans="5:6" ht="12.75">
      <c r="E5264" s="2"/>
      <c r="F5264" s="2"/>
    </row>
    <row r="5265" spans="5:6" ht="12.75">
      <c r="E5265" s="2"/>
      <c r="F5265" s="2"/>
    </row>
    <row r="5266" spans="5:6" ht="12.75">
      <c r="E5266" s="2"/>
      <c r="F5266" s="2"/>
    </row>
    <row r="5267" spans="5:6" ht="12.75">
      <c r="E5267" s="2"/>
      <c r="F5267" s="2"/>
    </row>
    <row r="5268" spans="5:6" ht="12.75">
      <c r="E5268" s="2"/>
      <c r="F5268" s="2"/>
    </row>
    <row r="5269" spans="5:6" ht="12.75">
      <c r="E5269" s="2"/>
      <c r="F5269" s="2"/>
    </row>
    <row r="5270" spans="5:6" ht="12.75">
      <c r="E5270" s="2"/>
      <c r="F5270" s="2"/>
    </row>
    <row r="5271" spans="5:6" ht="12.75">
      <c r="E5271" s="2"/>
      <c r="F5271" s="2"/>
    </row>
    <row r="5272" spans="5:6" ht="12.75">
      <c r="E5272" s="2"/>
      <c r="F5272" s="2"/>
    </row>
    <row r="5273" spans="5:6" ht="12.75">
      <c r="E5273" s="2"/>
      <c r="F5273" s="2"/>
    </row>
    <row r="5274" spans="5:6" ht="12.75">
      <c r="E5274" s="2"/>
      <c r="F5274" s="2"/>
    </row>
    <row r="5275" spans="5:6" ht="12.75">
      <c r="E5275" s="2"/>
      <c r="F5275" s="2"/>
    </row>
    <row r="5276" spans="5:6" ht="12.75">
      <c r="E5276" s="2"/>
      <c r="F5276" s="2"/>
    </row>
    <row r="5277" spans="5:6" ht="12.75">
      <c r="E5277" s="2"/>
      <c r="F5277" s="2"/>
    </row>
    <row r="5278" spans="5:6" ht="12.75">
      <c r="E5278" s="2"/>
      <c r="F5278" s="2"/>
    </row>
    <row r="5279" spans="5:6" ht="12.75">
      <c r="E5279" s="2"/>
      <c r="F5279" s="2"/>
    </row>
    <row r="5280" spans="5:6" ht="12.75">
      <c r="E5280" s="2"/>
      <c r="F5280" s="2"/>
    </row>
    <row r="5281" spans="5:6" ht="12.75">
      <c r="E5281" s="2"/>
      <c r="F5281" s="2"/>
    </row>
    <row r="5282" spans="5:6" ht="12.75">
      <c r="E5282" s="2"/>
      <c r="F5282" s="2"/>
    </row>
    <row r="5283" spans="5:6" ht="12.75">
      <c r="E5283" s="2"/>
      <c r="F5283" s="2"/>
    </row>
    <row r="5284" spans="5:6" ht="12.75">
      <c r="E5284" s="2"/>
      <c r="F5284" s="2"/>
    </row>
    <row r="5285" spans="5:6" ht="12.75">
      <c r="E5285" s="2"/>
      <c r="F5285" s="2"/>
    </row>
    <row r="5286" spans="5:6" ht="12.75">
      <c r="E5286" s="2"/>
      <c r="F5286" s="2"/>
    </row>
    <row r="5287" spans="5:6" ht="12.75">
      <c r="E5287" s="2"/>
      <c r="F5287" s="2"/>
    </row>
    <row r="5288" spans="5:6" ht="12.75">
      <c r="E5288" s="2"/>
      <c r="F5288" s="2"/>
    </row>
    <row r="5289" spans="5:6" ht="12.75">
      <c r="E5289" s="2"/>
      <c r="F5289" s="2"/>
    </row>
    <row r="5290" spans="5:6" ht="12.75">
      <c r="E5290" s="2"/>
      <c r="F5290" s="2"/>
    </row>
    <row r="5291" spans="5:6" ht="12.75">
      <c r="E5291" s="2"/>
      <c r="F5291" s="2"/>
    </row>
    <row r="5292" spans="5:6" ht="12.75">
      <c r="E5292" s="2"/>
      <c r="F5292" s="2"/>
    </row>
    <row r="5293" spans="5:6" ht="12.75">
      <c r="E5293" s="2"/>
      <c r="F5293" s="2"/>
    </row>
    <row r="5294" spans="5:6" ht="12.75">
      <c r="E5294" s="2"/>
      <c r="F5294" s="2"/>
    </row>
    <row r="5295" spans="5:6" ht="12.75">
      <c r="E5295" s="2"/>
      <c r="F5295" s="2"/>
    </row>
    <row r="5296" spans="5:6" ht="12.75">
      <c r="E5296" s="2"/>
      <c r="F5296" s="2"/>
    </row>
    <row r="5297" spans="5:6" ht="12.75">
      <c r="E5297" s="2"/>
      <c r="F5297" s="2"/>
    </row>
    <row r="5298" spans="5:6" ht="12.75">
      <c r="E5298" s="2"/>
      <c r="F5298" s="2"/>
    </row>
    <row r="5299" spans="5:6" ht="12.75">
      <c r="E5299" s="2"/>
      <c r="F5299" s="2"/>
    </row>
    <row r="5300" spans="5:6" ht="12.75">
      <c r="E5300" s="2"/>
      <c r="F5300" s="2"/>
    </row>
    <row r="5301" spans="5:6" ht="12.75">
      <c r="E5301" s="2"/>
      <c r="F5301" s="2"/>
    </row>
    <row r="5302" spans="5:6" ht="12.75">
      <c r="E5302" s="2"/>
      <c r="F5302" s="2"/>
    </row>
    <row r="5303" spans="5:6" ht="12.75">
      <c r="E5303" s="2"/>
      <c r="F5303" s="2"/>
    </row>
    <row r="5304" spans="5:6" ht="12.75">
      <c r="E5304" s="2"/>
      <c r="F5304" s="2"/>
    </row>
    <row r="5305" spans="5:6" ht="12.75">
      <c r="E5305" s="2"/>
      <c r="F5305" s="2"/>
    </row>
    <row r="5306" spans="5:6" ht="12.75">
      <c r="E5306" s="2"/>
      <c r="F5306" s="2"/>
    </row>
    <row r="5307" spans="5:6" ht="12.75">
      <c r="E5307" s="2"/>
      <c r="F5307" s="2"/>
    </row>
    <row r="5308" spans="5:6" ht="12.75">
      <c r="E5308" s="2"/>
      <c r="F5308" s="2"/>
    </row>
    <row r="5309" spans="5:6" ht="12.75">
      <c r="E5309" s="2"/>
      <c r="F5309" s="2"/>
    </row>
    <row r="5310" spans="5:6" ht="12.75">
      <c r="E5310" s="2"/>
      <c r="F5310" s="2"/>
    </row>
    <row r="5311" spans="5:6" ht="12.75">
      <c r="E5311" s="2"/>
      <c r="F5311" s="2"/>
    </row>
    <row r="5312" spans="5:6" ht="12.75">
      <c r="E5312" s="2"/>
      <c r="F5312" s="2"/>
    </row>
    <row r="5313" spans="5:6" ht="12.75">
      <c r="E5313" s="2"/>
      <c r="F5313" s="2"/>
    </row>
    <row r="5314" spans="5:6" ht="12.75">
      <c r="E5314" s="2"/>
      <c r="F5314" s="2"/>
    </row>
    <row r="5315" spans="5:6" ht="12.75">
      <c r="E5315" s="2"/>
      <c r="F5315" s="2"/>
    </row>
    <row r="5316" spans="5:6" ht="12.75">
      <c r="E5316" s="2"/>
      <c r="F5316" s="2"/>
    </row>
    <row r="5317" spans="5:6" ht="12.75">
      <c r="E5317" s="2"/>
      <c r="F5317" s="2"/>
    </row>
    <row r="5318" spans="5:6" ht="12.75">
      <c r="E5318" s="2"/>
      <c r="F5318" s="2"/>
    </row>
    <row r="5319" spans="5:6" ht="12.75">
      <c r="E5319" s="2"/>
      <c r="F5319" s="2"/>
    </row>
    <row r="5320" spans="5:6" ht="12.75">
      <c r="E5320" s="2"/>
      <c r="F5320" s="2"/>
    </row>
    <row r="5321" spans="5:6" ht="12.75">
      <c r="E5321" s="2"/>
      <c r="F5321" s="2"/>
    </row>
    <row r="5322" spans="5:6" ht="12.75">
      <c r="E5322" s="2"/>
      <c r="F5322" s="2"/>
    </row>
    <row r="5323" spans="5:6" ht="12.75">
      <c r="E5323" s="2"/>
      <c r="F5323" s="2"/>
    </row>
    <row r="5324" spans="5:6" ht="12.75">
      <c r="E5324" s="2"/>
      <c r="F5324" s="2"/>
    </row>
    <row r="5325" spans="5:6" ht="12.75">
      <c r="E5325" s="2"/>
      <c r="F5325" s="2"/>
    </row>
    <row r="5326" spans="5:6" ht="12.75">
      <c r="E5326" s="2"/>
      <c r="F5326" s="2"/>
    </row>
    <row r="5327" spans="5:6" ht="12.75">
      <c r="E5327" s="2"/>
      <c r="F5327" s="2"/>
    </row>
    <row r="5328" spans="5:6" ht="12.75">
      <c r="E5328" s="2"/>
      <c r="F5328" s="2"/>
    </row>
    <row r="5329" spans="5:6" ht="12.75">
      <c r="E5329" s="2"/>
      <c r="F5329" s="2"/>
    </row>
    <row r="5330" spans="5:6" ht="12.75">
      <c r="E5330" s="2"/>
      <c r="F5330" s="2"/>
    </row>
    <row r="5331" spans="5:6" ht="12.75">
      <c r="E5331" s="2"/>
      <c r="F5331" s="2"/>
    </row>
    <row r="5332" spans="5:6" ht="12.75">
      <c r="E5332" s="2"/>
      <c r="F5332" s="2"/>
    </row>
    <row r="5333" spans="5:6" ht="12.75">
      <c r="E5333" s="2"/>
      <c r="F5333" s="2"/>
    </row>
    <row r="5334" spans="5:6" ht="12.75">
      <c r="E5334" s="2"/>
      <c r="F5334" s="2"/>
    </row>
    <row r="5335" spans="5:6" ht="12.75">
      <c r="E5335" s="2"/>
      <c r="F5335" s="2"/>
    </row>
    <row r="5336" spans="5:6" ht="12.75">
      <c r="E5336" s="2"/>
      <c r="F5336" s="2"/>
    </row>
    <row r="5337" spans="5:6" ht="12.75">
      <c r="E5337" s="2"/>
      <c r="F5337" s="2"/>
    </row>
    <row r="5338" spans="5:6" ht="12.75">
      <c r="E5338" s="2"/>
      <c r="F5338" s="2"/>
    </row>
    <row r="5339" spans="5:6" ht="12.75">
      <c r="E5339" s="2"/>
      <c r="F5339" s="2"/>
    </row>
    <row r="5340" spans="5:6" ht="12.75">
      <c r="E5340" s="2"/>
      <c r="F5340" s="2"/>
    </row>
    <row r="5341" spans="5:6" ht="12.75">
      <c r="E5341" s="2"/>
      <c r="F5341" s="2"/>
    </row>
    <row r="5342" spans="5:6" ht="12.75">
      <c r="E5342" s="2"/>
      <c r="F5342" s="2"/>
    </row>
    <row r="5343" spans="5:6" ht="12.75">
      <c r="E5343" s="2"/>
      <c r="F5343" s="2"/>
    </row>
    <row r="5344" spans="5:6" ht="12.75">
      <c r="E5344" s="2"/>
      <c r="F5344" s="2"/>
    </row>
    <row r="5345" spans="5:6" ht="12.75">
      <c r="E5345" s="2"/>
      <c r="F5345" s="2"/>
    </row>
    <row r="5346" spans="5:6" ht="12.75">
      <c r="E5346" s="2"/>
      <c r="F5346" s="2"/>
    </row>
    <row r="5347" spans="5:6" ht="12.75">
      <c r="E5347" s="2"/>
      <c r="F5347" s="2"/>
    </row>
    <row r="5348" spans="5:6" ht="12.75">
      <c r="E5348" s="2"/>
      <c r="F5348" s="2"/>
    </row>
    <row r="5349" spans="5:6" ht="12.75">
      <c r="E5349" s="2"/>
      <c r="F5349" s="2"/>
    </row>
    <row r="5350" spans="5:6" ht="12.75">
      <c r="E5350" s="2"/>
      <c r="F5350" s="2"/>
    </row>
    <row r="5351" spans="5:6" ht="12.75">
      <c r="E5351" s="2"/>
      <c r="F5351" s="2"/>
    </row>
    <row r="5352" spans="5:6" ht="12.75">
      <c r="E5352" s="2"/>
      <c r="F5352" s="2"/>
    </row>
    <row r="5353" spans="5:6" ht="12.75">
      <c r="E5353" s="2"/>
      <c r="F5353" s="2"/>
    </row>
    <row r="5354" spans="5:6" ht="12.75">
      <c r="E5354" s="2"/>
      <c r="F5354" s="2"/>
    </row>
    <row r="5355" spans="5:6" ht="12.75">
      <c r="E5355" s="2"/>
      <c r="F5355" s="2"/>
    </row>
    <row r="5356" spans="5:6" ht="12.75">
      <c r="E5356" s="2"/>
      <c r="F5356" s="2"/>
    </row>
    <row r="5357" spans="5:6" ht="12.75">
      <c r="E5357" s="2"/>
      <c r="F5357" s="2"/>
    </row>
    <row r="5358" spans="5:6" ht="12.75">
      <c r="E5358" s="2"/>
      <c r="F5358" s="2"/>
    </row>
    <row r="5359" spans="5:6" ht="12.75">
      <c r="E5359" s="2"/>
      <c r="F5359" s="2"/>
    </row>
    <row r="5360" spans="5:6" ht="12.75">
      <c r="E5360" s="2"/>
      <c r="F5360" s="2"/>
    </row>
    <row r="5361" spans="5:6" ht="12.75">
      <c r="E5361" s="2"/>
      <c r="F5361" s="2"/>
    </row>
    <row r="5362" spans="5:6" ht="12.75">
      <c r="E5362" s="2"/>
      <c r="F5362" s="2"/>
    </row>
    <row r="5363" spans="5:6" ht="12.75">
      <c r="E5363" s="2"/>
      <c r="F5363" s="2"/>
    </row>
    <row r="5364" spans="5:6" ht="12.75">
      <c r="E5364" s="2"/>
      <c r="F5364" s="2"/>
    </row>
    <row r="5365" spans="5:6" ht="12.75">
      <c r="E5365" s="2"/>
      <c r="F5365" s="2"/>
    </row>
    <row r="5366" spans="5:6" ht="12.75">
      <c r="E5366" s="2"/>
      <c r="F5366" s="2"/>
    </row>
    <row r="5367" spans="5:6" ht="12.75">
      <c r="E5367" s="2"/>
      <c r="F5367" s="2"/>
    </row>
    <row r="5368" spans="5:6" ht="12.75">
      <c r="E5368" s="2"/>
      <c r="F5368" s="2"/>
    </row>
    <row r="5369" spans="5:6" ht="12.75">
      <c r="E5369" s="2"/>
      <c r="F5369" s="2"/>
    </row>
    <row r="5370" spans="5:6" ht="12.75">
      <c r="E5370" s="2"/>
      <c r="F5370" s="2"/>
    </row>
    <row r="5371" spans="5:6" ht="12.75">
      <c r="E5371" s="2"/>
      <c r="F5371" s="2"/>
    </row>
    <row r="5372" spans="5:6" ht="12.75">
      <c r="E5372" s="2"/>
      <c r="F5372" s="2"/>
    </row>
    <row r="5373" spans="5:6" ht="12.75">
      <c r="E5373" s="2"/>
      <c r="F5373" s="2"/>
    </row>
    <row r="5374" spans="5:6" ht="12.75">
      <c r="E5374" s="2"/>
      <c r="F5374" s="2"/>
    </row>
    <row r="5375" spans="5:6" ht="12.75">
      <c r="E5375" s="2"/>
      <c r="F5375" s="2"/>
    </row>
    <row r="5376" spans="5:6" ht="12.75">
      <c r="E5376" s="2"/>
      <c r="F5376" s="2"/>
    </row>
    <row r="5377" spans="5:6" ht="12.75">
      <c r="E5377" s="2"/>
      <c r="F5377" s="2"/>
    </row>
    <row r="5378" spans="5:6" ht="12.75">
      <c r="E5378" s="2"/>
      <c r="F5378" s="2"/>
    </row>
    <row r="5379" spans="5:6" ht="12.75">
      <c r="E5379" s="2"/>
      <c r="F5379" s="2"/>
    </row>
    <row r="5380" spans="5:6" ht="12.75">
      <c r="E5380" s="2"/>
      <c r="F5380" s="2"/>
    </row>
    <row r="5381" spans="5:6" ht="12.75">
      <c r="E5381" s="2"/>
      <c r="F5381" s="2"/>
    </row>
    <row r="5382" spans="5:6" ht="12.75">
      <c r="E5382" s="2"/>
      <c r="F5382" s="2"/>
    </row>
    <row r="5383" spans="5:6" ht="12.75">
      <c r="E5383" s="2"/>
      <c r="F5383" s="2"/>
    </row>
    <row r="5384" spans="5:6" ht="12.75">
      <c r="E5384" s="2"/>
      <c r="F5384" s="2"/>
    </row>
    <row r="5385" spans="5:6" ht="12.75">
      <c r="E5385" s="2"/>
      <c r="F5385" s="2"/>
    </row>
    <row r="5386" spans="5:6" ht="12.75">
      <c r="E5386" s="2"/>
      <c r="F5386" s="2"/>
    </row>
    <row r="5387" spans="5:6" ht="12.75">
      <c r="E5387" s="2"/>
      <c r="F5387" s="2"/>
    </row>
    <row r="5388" spans="5:6" ht="12.75">
      <c r="E5388" s="2"/>
      <c r="F5388" s="2"/>
    </row>
    <row r="5389" spans="5:6" ht="12.75">
      <c r="E5389" s="2"/>
      <c r="F5389" s="2"/>
    </row>
    <row r="5390" spans="5:6" ht="12.75">
      <c r="E5390" s="2"/>
      <c r="F5390" s="2"/>
    </row>
    <row r="5391" spans="5:6" ht="12.75">
      <c r="E5391" s="2"/>
      <c r="F5391" s="2"/>
    </row>
    <row r="5392" spans="5:6" ht="12.75">
      <c r="E5392" s="2"/>
      <c r="F5392" s="2"/>
    </row>
    <row r="5393" spans="5:6" ht="12.75">
      <c r="E5393" s="2"/>
      <c r="F5393" s="2"/>
    </row>
    <row r="5394" spans="5:6" ht="12.75">
      <c r="E5394" s="2"/>
      <c r="F5394" s="2"/>
    </row>
    <row r="5395" spans="5:6" ht="12.75">
      <c r="E5395" s="2"/>
      <c r="F5395" s="2"/>
    </row>
    <row r="5396" spans="5:6" ht="12.75">
      <c r="E5396" s="2"/>
      <c r="F5396" s="2"/>
    </row>
    <row r="5397" spans="5:6" ht="12.75">
      <c r="E5397" s="2"/>
      <c r="F5397" s="2"/>
    </row>
    <row r="5398" spans="5:6" ht="12.75">
      <c r="E5398" s="2"/>
      <c r="F5398" s="2"/>
    </row>
    <row r="5399" spans="5:6" ht="12.75">
      <c r="E5399" s="2"/>
      <c r="F5399" s="2"/>
    </row>
    <row r="5400" spans="5:6" ht="12.75">
      <c r="E5400" s="2"/>
      <c r="F5400" s="2"/>
    </row>
    <row r="5401" spans="5:6" ht="12.75">
      <c r="E5401" s="2"/>
      <c r="F5401" s="2"/>
    </row>
    <row r="5402" spans="5:6" ht="12.75">
      <c r="E5402" s="2"/>
      <c r="F5402" s="2"/>
    </row>
    <row r="5403" spans="5:6" ht="12.75">
      <c r="E5403" s="2"/>
      <c r="F5403" s="2"/>
    </row>
    <row r="5404" spans="5:6" ht="12.75">
      <c r="E5404" s="2"/>
      <c r="F5404" s="2"/>
    </row>
    <row r="5405" spans="5:6" ht="12.75">
      <c r="E5405" s="2"/>
      <c r="F5405" s="2"/>
    </row>
    <row r="5406" spans="5:6" ht="12.75">
      <c r="E5406" s="2"/>
      <c r="F5406" s="2"/>
    </row>
    <row r="5407" spans="5:6" ht="12.75">
      <c r="E5407" s="2"/>
      <c r="F5407" s="2"/>
    </row>
    <row r="5408" spans="5:6" ht="12.75">
      <c r="E5408" s="2"/>
      <c r="F5408" s="2"/>
    </row>
    <row r="5409" spans="5:6" ht="12.75">
      <c r="E5409" s="2"/>
      <c r="F5409" s="2"/>
    </row>
    <row r="5410" spans="5:6" ht="12.75">
      <c r="E5410" s="2"/>
      <c r="F5410" s="2"/>
    </row>
    <row r="5411" spans="5:6" ht="12.75">
      <c r="E5411" s="2"/>
      <c r="F5411" s="2"/>
    </row>
    <row r="5412" spans="5:6" ht="12.75">
      <c r="E5412" s="2"/>
      <c r="F5412" s="2"/>
    </row>
    <row r="5413" spans="5:6" ht="12.75">
      <c r="E5413" s="2"/>
      <c r="F5413" s="2"/>
    </row>
    <row r="5414" spans="5:6" ht="12.75">
      <c r="E5414" s="2"/>
      <c r="F5414" s="2"/>
    </row>
    <row r="5415" spans="5:6" ht="12.75">
      <c r="E5415" s="2"/>
      <c r="F5415" s="2"/>
    </row>
    <row r="5416" spans="5:6" ht="12.75">
      <c r="E5416" s="2"/>
      <c r="F5416" s="2"/>
    </row>
    <row r="5417" spans="5:6" ht="12.75">
      <c r="E5417" s="2"/>
      <c r="F5417" s="2"/>
    </row>
    <row r="5418" spans="5:6" ht="12.75">
      <c r="E5418" s="2"/>
      <c r="F5418" s="2"/>
    </row>
    <row r="5419" spans="5:6" ht="12.75">
      <c r="E5419" s="2"/>
      <c r="F5419" s="2"/>
    </row>
    <row r="5420" spans="5:6" ht="12.75">
      <c r="E5420" s="2"/>
      <c r="F5420" s="2"/>
    </row>
    <row r="5421" spans="5:6" ht="12.75">
      <c r="E5421" s="2"/>
      <c r="F5421" s="2"/>
    </row>
    <row r="5422" spans="5:6" ht="12.75">
      <c r="E5422" s="2"/>
      <c r="F5422" s="2"/>
    </row>
    <row r="5423" spans="5:6" ht="12.75">
      <c r="E5423" s="2"/>
      <c r="F5423" s="2"/>
    </row>
    <row r="5424" spans="5:6" ht="12.75">
      <c r="E5424" s="2"/>
      <c r="F5424" s="2"/>
    </row>
    <row r="5425" spans="5:6" ht="12.75">
      <c r="E5425" s="2"/>
      <c r="F5425" s="2"/>
    </row>
    <row r="5426" spans="5:6" ht="12.75">
      <c r="E5426" s="2"/>
      <c r="F5426" s="2"/>
    </row>
    <row r="5427" spans="5:6" ht="12.75">
      <c r="E5427" s="2"/>
      <c r="F5427" s="2"/>
    </row>
    <row r="5428" spans="5:6" ht="12.75">
      <c r="E5428" s="2"/>
      <c r="F5428" s="2"/>
    </row>
    <row r="5429" spans="5:6" ht="12.75">
      <c r="E5429" s="2"/>
      <c r="F5429" s="2"/>
    </row>
    <row r="5430" spans="5:6" ht="12.75">
      <c r="E5430" s="2"/>
      <c r="F5430" s="2"/>
    </row>
    <row r="5431" spans="5:6" ht="12.75">
      <c r="E5431" s="2"/>
      <c r="F5431" s="2"/>
    </row>
    <row r="5432" spans="5:6" ht="12.75">
      <c r="E5432" s="2"/>
      <c r="F5432" s="2"/>
    </row>
    <row r="5433" spans="5:6" ht="12.75">
      <c r="E5433" s="2"/>
      <c r="F5433" s="2"/>
    </row>
    <row r="5434" spans="5:6" ht="12.75">
      <c r="E5434" s="2"/>
      <c r="F5434" s="2"/>
    </row>
    <row r="5435" spans="5:6" ht="12.75">
      <c r="E5435" s="2"/>
      <c r="F5435" s="2"/>
    </row>
    <row r="5436" spans="5:6" ht="12.75">
      <c r="E5436" s="2"/>
      <c r="F5436" s="2"/>
    </row>
    <row r="5437" spans="5:6" ht="12.75">
      <c r="E5437" s="2"/>
      <c r="F5437" s="2"/>
    </row>
    <row r="5438" spans="5:6" ht="12.75">
      <c r="E5438" s="2"/>
      <c r="F5438" s="2"/>
    </row>
    <row r="5439" spans="5:6" ht="12.75">
      <c r="E5439" s="2"/>
      <c r="F5439" s="2"/>
    </row>
    <row r="5440" spans="5:6" ht="12.75">
      <c r="E5440" s="2"/>
      <c r="F5440" s="2"/>
    </row>
    <row r="5441" spans="5:6" ht="12.75">
      <c r="E5441" s="2"/>
      <c r="F5441" s="2"/>
    </row>
    <row r="5442" spans="5:6" ht="12.75">
      <c r="E5442" s="2"/>
      <c r="F5442" s="2"/>
    </row>
    <row r="5443" spans="5:6" ht="12.75">
      <c r="E5443" s="2"/>
      <c r="F5443" s="2"/>
    </row>
    <row r="5444" spans="5:6" ht="12.75">
      <c r="E5444" s="2"/>
      <c r="F5444" s="2"/>
    </row>
    <row r="5445" spans="5:6" ht="12.75">
      <c r="E5445" s="2"/>
      <c r="F5445" s="2"/>
    </row>
    <row r="5446" spans="5:6" ht="12.75">
      <c r="E5446" s="2"/>
      <c r="F5446" s="2"/>
    </row>
    <row r="5447" spans="5:6" ht="12.75">
      <c r="E5447" s="2"/>
      <c r="F5447" s="2"/>
    </row>
    <row r="5448" spans="5:6" ht="12.75">
      <c r="E5448" s="2"/>
      <c r="F5448" s="2"/>
    </row>
    <row r="5449" spans="5:6" ht="12.75">
      <c r="E5449" s="2"/>
      <c r="F5449" s="2"/>
    </row>
    <row r="5450" spans="5:6" ht="12.75">
      <c r="E5450" s="2"/>
      <c r="F5450" s="2"/>
    </row>
    <row r="5451" spans="5:6" ht="12.75">
      <c r="E5451" s="2"/>
      <c r="F5451" s="2"/>
    </row>
    <row r="5452" spans="5:6" ht="12.75">
      <c r="E5452" s="2"/>
      <c r="F5452" s="2"/>
    </row>
    <row r="5453" spans="5:6" ht="12.75">
      <c r="E5453" s="2"/>
      <c r="F5453" s="2"/>
    </row>
    <row r="5454" spans="5:6" ht="12.75">
      <c r="E5454" s="2"/>
      <c r="F5454" s="2"/>
    </row>
    <row r="5455" spans="5:6" ht="12.75">
      <c r="E5455" s="2"/>
      <c r="F5455" s="2"/>
    </row>
    <row r="5456" spans="5:6" ht="12.75">
      <c r="E5456" s="2"/>
      <c r="F5456" s="2"/>
    </row>
    <row r="5457" spans="5:6" ht="12.75">
      <c r="E5457" s="2"/>
      <c r="F5457" s="2"/>
    </row>
    <row r="5458" spans="5:6" ht="12.75">
      <c r="E5458" s="2"/>
      <c r="F5458" s="2"/>
    </row>
    <row r="5459" spans="5:6" ht="12.75">
      <c r="E5459" s="2"/>
      <c r="F5459" s="2"/>
    </row>
    <row r="5460" spans="5:6" ht="12.75">
      <c r="E5460" s="2"/>
      <c r="F5460" s="2"/>
    </row>
    <row r="5461" spans="5:6" ht="12.75">
      <c r="E5461" s="2"/>
      <c r="F5461" s="2"/>
    </row>
    <row r="5462" spans="5:6" ht="12.75">
      <c r="E5462" s="2"/>
      <c r="F5462" s="2"/>
    </row>
    <row r="5463" spans="5:6" ht="12.75">
      <c r="E5463" s="2"/>
      <c r="F5463" s="2"/>
    </row>
    <row r="5464" spans="5:6" ht="12.75">
      <c r="E5464" s="2"/>
      <c r="F5464" s="2"/>
    </row>
    <row r="5465" spans="5:6" ht="12.75">
      <c r="E5465" s="2"/>
      <c r="F5465" s="2"/>
    </row>
    <row r="5466" spans="5:6" ht="12.75">
      <c r="E5466" s="2"/>
      <c r="F5466" s="2"/>
    </row>
    <row r="5467" spans="5:6" ht="12.75">
      <c r="E5467" s="2"/>
      <c r="F5467" s="2"/>
    </row>
    <row r="5468" spans="5:6" ht="12.75">
      <c r="E5468" s="2"/>
      <c r="F5468" s="2"/>
    </row>
    <row r="5469" spans="5:6" ht="12.75">
      <c r="E5469" s="2"/>
      <c r="F5469" s="2"/>
    </row>
    <row r="5470" spans="5:6" ht="12.75">
      <c r="E5470" s="2"/>
      <c r="F5470" s="2"/>
    </row>
    <row r="5471" spans="5:6" ht="12.75">
      <c r="E5471" s="2"/>
      <c r="F5471" s="2"/>
    </row>
    <row r="5472" spans="5:6" ht="12.75">
      <c r="E5472" s="2"/>
      <c r="F5472" s="2"/>
    </row>
    <row r="5473" spans="5:6" ht="12.75">
      <c r="E5473" s="2"/>
      <c r="F5473" s="2"/>
    </row>
    <row r="5474" spans="5:6" ht="12.75">
      <c r="E5474" s="2"/>
      <c r="F5474" s="2"/>
    </row>
    <row r="5475" spans="5:6" ht="12.75">
      <c r="E5475" s="2"/>
      <c r="F5475" s="2"/>
    </row>
    <row r="5476" spans="5:6" ht="12.75">
      <c r="E5476" s="2"/>
      <c r="F5476" s="2"/>
    </row>
    <row r="5477" spans="5:6" ht="12.75">
      <c r="E5477" s="2"/>
      <c r="F5477" s="2"/>
    </row>
    <row r="5478" spans="5:6" ht="12.75">
      <c r="E5478" s="2"/>
      <c r="F5478" s="2"/>
    </row>
    <row r="5479" spans="5:6" ht="12.75">
      <c r="E5479" s="2"/>
      <c r="F5479" s="2"/>
    </row>
    <row r="5480" spans="5:6" ht="12.75">
      <c r="E5480" s="2"/>
      <c r="F5480" s="2"/>
    </row>
    <row r="5481" spans="5:6" ht="12.75">
      <c r="E5481" s="2"/>
      <c r="F5481" s="2"/>
    </row>
    <row r="5482" spans="5:6" ht="12.75">
      <c r="E5482" s="2"/>
      <c r="F5482" s="2"/>
    </row>
    <row r="5483" spans="5:6" ht="12.75">
      <c r="E5483" s="2"/>
      <c r="F5483" s="2"/>
    </row>
    <row r="5484" spans="5:6" ht="12.75">
      <c r="E5484" s="2"/>
      <c r="F5484" s="2"/>
    </row>
    <row r="5485" spans="5:6" ht="12.75">
      <c r="E5485" s="2"/>
      <c r="F5485" s="2"/>
    </row>
    <row r="5486" spans="5:6" ht="12.75">
      <c r="E5486" s="2"/>
      <c r="F5486" s="2"/>
    </row>
    <row r="5487" spans="5:6" ht="12.75">
      <c r="E5487" s="2"/>
      <c r="F5487" s="2"/>
    </row>
    <row r="5488" spans="5:6" ht="12.75">
      <c r="E5488" s="2"/>
      <c r="F5488" s="2"/>
    </row>
    <row r="5489" spans="5:6" ht="12.75">
      <c r="E5489" s="2"/>
      <c r="F5489" s="2"/>
    </row>
    <row r="5490" spans="5:6" ht="12.75">
      <c r="E5490" s="2"/>
      <c r="F5490" s="2"/>
    </row>
    <row r="5491" spans="5:6" ht="12.75">
      <c r="E5491" s="2"/>
      <c r="F5491" s="2"/>
    </row>
    <row r="5492" spans="5:6" ht="12.75">
      <c r="E5492" s="2"/>
      <c r="F5492" s="2"/>
    </row>
    <row r="5493" spans="5:6" ht="12.75">
      <c r="E5493" s="2"/>
      <c r="F5493" s="2"/>
    </row>
    <row r="5494" spans="5:6" ht="12.75">
      <c r="E5494" s="2"/>
      <c r="F5494" s="2"/>
    </row>
    <row r="5495" spans="5:6" ht="12.75">
      <c r="E5495" s="2"/>
      <c r="F5495" s="2"/>
    </row>
    <row r="5496" spans="5:6" ht="12.75">
      <c r="E5496" s="2"/>
      <c r="F5496" s="2"/>
    </row>
    <row r="5497" spans="5:6" ht="12.75">
      <c r="E5497" s="2"/>
      <c r="F5497" s="2"/>
    </row>
    <row r="5498" spans="5:6" ht="12.75">
      <c r="E5498" s="2"/>
      <c r="F5498" s="2"/>
    </row>
    <row r="5499" spans="5:6" ht="12.75">
      <c r="E5499" s="2"/>
      <c r="F5499" s="2"/>
    </row>
    <row r="5500" spans="5:6" ht="12.75">
      <c r="E5500" s="2"/>
      <c r="F5500" s="2"/>
    </row>
    <row r="5501" spans="5:6" ht="12.75">
      <c r="E5501" s="2"/>
      <c r="F5501" s="2"/>
    </row>
    <row r="5502" spans="5:6" ht="12.75">
      <c r="E5502" s="2"/>
      <c r="F5502" s="2"/>
    </row>
    <row r="5503" spans="5:6" ht="12.75">
      <c r="E5503" s="2"/>
      <c r="F5503" s="2"/>
    </row>
    <row r="5504" spans="5:6" ht="12.75">
      <c r="E5504" s="2"/>
      <c r="F5504" s="2"/>
    </row>
    <row r="5505" spans="5:6" ht="12.75">
      <c r="E5505" s="2"/>
      <c r="F5505" s="2"/>
    </row>
    <row r="5506" spans="5:6" ht="12.75">
      <c r="E5506" s="2"/>
      <c r="F5506" s="2"/>
    </row>
    <row r="5507" spans="5:6" ht="12.75">
      <c r="E5507" s="2"/>
      <c r="F5507" s="2"/>
    </row>
    <row r="5508" spans="5:6" ht="12.75">
      <c r="E5508" s="2"/>
      <c r="F5508" s="2"/>
    </row>
    <row r="5509" spans="5:6" ht="12.75">
      <c r="E5509" s="2"/>
      <c r="F5509" s="2"/>
    </row>
    <row r="5510" spans="5:6" ht="12.75">
      <c r="E5510" s="2"/>
      <c r="F5510" s="2"/>
    </row>
    <row r="5511" spans="5:6" ht="12.75">
      <c r="E5511" s="2"/>
      <c r="F5511" s="2"/>
    </row>
    <row r="5512" spans="5:6" ht="12.75">
      <c r="E5512" s="2"/>
      <c r="F5512" s="2"/>
    </row>
    <row r="5513" spans="5:6" ht="12.75">
      <c r="E5513" s="2"/>
      <c r="F5513" s="2"/>
    </row>
    <row r="5514" spans="5:6" ht="12.75">
      <c r="E5514" s="2"/>
      <c r="F5514" s="2"/>
    </row>
    <row r="5515" spans="5:6" ht="12.75">
      <c r="E5515" s="2"/>
      <c r="F5515" s="2"/>
    </row>
    <row r="5516" spans="5:6" ht="12.75">
      <c r="E5516" s="2"/>
      <c r="F5516" s="2"/>
    </row>
    <row r="5517" spans="5:6" ht="12.75">
      <c r="E5517" s="2"/>
      <c r="F5517" s="2"/>
    </row>
    <row r="5518" spans="5:6" ht="12.75">
      <c r="E5518" s="2"/>
      <c r="F5518" s="2"/>
    </row>
    <row r="5519" spans="5:6" ht="12.75">
      <c r="E5519" s="2"/>
      <c r="F5519" s="2"/>
    </row>
    <row r="5520" spans="5:6" ht="12.75">
      <c r="E5520" s="2"/>
      <c r="F5520" s="2"/>
    </row>
    <row r="5521" spans="5:6" ht="12.75">
      <c r="E5521" s="2"/>
      <c r="F5521" s="2"/>
    </row>
    <row r="5522" spans="5:6" ht="12.75">
      <c r="E5522" s="2"/>
      <c r="F5522" s="2"/>
    </row>
    <row r="5523" spans="5:6" ht="12.75">
      <c r="E5523" s="2"/>
      <c r="F5523" s="2"/>
    </row>
    <row r="5524" spans="5:6" ht="12.75">
      <c r="E5524" s="2"/>
      <c r="F5524" s="2"/>
    </row>
    <row r="5525" spans="5:6" ht="12.75">
      <c r="E5525" s="2"/>
      <c r="F5525" s="2"/>
    </row>
    <row r="5526" spans="5:6" ht="12.75">
      <c r="E5526" s="2"/>
      <c r="F5526" s="2"/>
    </row>
    <row r="5527" spans="5:6" ht="12.75">
      <c r="E5527" s="2"/>
      <c r="F5527" s="2"/>
    </row>
    <row r="5528" spans="5:6" ht="12.75">
      <c r="E5528" s="2"/>
      <c r="F5528" s="2"/>
    </row>
    <row r="5529" spans="5:6" ht="12.75">
      <c r="E5529" s="2"/>
      <c r="F5529" s="2"/>
    </row>
    <row r="5530" spans="5:6" ht="12.75">
      <c r="E5530" s="2"/>
      <c r="F5530" s="2"/>
    </row>
    <row r="5531" spans="5:6" ht="12.75">
      <c r="E5531" s="2"/>
      <c r="F5531" s="2"/>
    </row>
    <row r="5532" spans="5:6" ht="12.75">
      <c r="E5532" s="2"/>
      <c r="F5532" s="2"/>
    </row>
    <row r="5533" spans="5:6" ht="12.75">
      <c r="E5533" s="2"/>
      <c r="F5533" s="2"/>
    </row>
    <row r="5534" spans="5:6" ht="12.75">
      <c r="E5534" s="2"/>
      <c r="F5534" s="2"/>
    </row>
    <row r="5535" spans="5:6" ht="12.75">
      <c r="E5535" s="2"/>
      <c r="F5535" s="2"/>
    </row>
    <row r="5536" spans="5:6" ht="12.75">
      <c r="E5536" s="2"/>
      <c r="F5536" s="2"/>
    </row>
    <row r="5537" spans="5:6" ht="12.75">
      <c r="E5537" s="2"/>
      <c r="F5537" s="2"/>
    </row>
    <row r="5538" spans="5:6" ht="12.75">
      <c r="E5538" s="2"/>
      <c r="F5538" s="2"/>
    </row>
    <row r="5539" spans="5:6" ht="12.75">
      <c r="E5539" s="2"/>
      <c r="F5539" s="2"/>
    </row>
    <row r="5540" spans="5:6" ht="12.75">
      <c r="E5540" s="2"/>
      <c r="F5540" s="2"/>
    </row>
    <row r="5541" spans="5:6" ht="12.75">
      <c r="E5541" s="2"/>
      <c r="F5541" s="2"/>
    </row>
    <row r="5542" spans="5:6" ht="12.75">
      <c r="E5542" s="2"/>
      <c r="F5542" s="2"/>
    </row>
    <row r="5543" spans="5:6" ht="12.75">
      <c r="E5543" s="2"/>
      <c r="F5543" s="2"/>
    </row>
    <row r="5544" spans="5:6" ht="12.75">
      <c r="E5544" s="2"/>
      <c r="F5544" s="2"/>
    </row>
    <row r="5545" spans="5:6" ht="12.75">
      <c r="E5545" s="2"/>
      <c r="F5545" s="2"/>
    </row>
    <row r="5546" spans="5:6" ht="12.75">
      <c r="E5546" s="2"/>
      <c r="F5546" s="2"/>
    </row>
    <row r="5547" spans="5:6" ht="12.75">
      <c r="E5547" s="2"/>
      <c r="F5547" s="2"/>
    </row>
    <row r="5548" spans="5:6" ht="12.75">
      <c r="E5548" s="2"/>
      <c r="F5548" s="2"/>
    </row>
    <row r="5549" spans="5:6" ht="12.75">
      <c r="E5549" s="2"/>
      <c r="F5549" s="2"/>
    </row>
    <row r="5550" spans="5:6" ht="12.75">
      <c r="E5550" s="2"/>
      <c r="F5550" s="2"/>
    </row>
    <row r="5551" spans="5:6" ht="12.75">
      <c r="E5551" s="2"/>
      <c r="F5551" s="2"/>
    </row>
    <row r="5552" spans="5:6" ht="12.75">
      <c r="E5552" s="2"/>
      <c r="F5552" s="2"/>
    </row>
    <row r="5553" spans="5:6" ht="12.75">
      <c r="E5553" s="2"/>
      <c r="F5553" s="2"/>
    </row>
    <row r="5554" spans="5:6" ht="12.75">
      <c r="E5554" s="2"/>
      <c r="F5554" s="2"/>
    </row>
    <row r="5555" spans="5:6" ht="12.75">
      <c r="E5555" s="2"/>
      <c r="F5555" s="2"/>
    </row>
    <row r="5556" spans="5:6" ht="12.75">
      <c r="E5556" s="2"/>
      <c r="F5556" s="2"/>
    </row>
    <row r="5557" spans="5:6" ht="12.75">
      <c r="E5557" s="2"/>
      <c r="F5557" s="2"/>
    </row>
    <row r="5558" spans="5:6" ht="12.75">
      <c r="E5558" s="2"/>
      <c r="F5558" s="2"/>
    </row>
    <row r="5559" spans="5:6" ht="12.75">
      <c r="E5559" s="2"/>
      <c r="F5559" s="2"/>
    </row>
    <row r="5560" spans="5:6" ht="12.75">
      <c r="E5560" s="2"/>
      <c r="F5560" s="2"/>
    </row>
    <row r="5561" spans="5:6" ht="12.75">
      <c r="E5561" s="2"/>
      <c r="F5561" s="2"/>
    </row>
    <row r="5562" spans="5:6" ht="12.75">
      <c r="E5562" s="2"/>
      <c r="F5562" s="2"/>
    </row>
    <row r="5563" spans="5:6" ht="12.75">
      <c r="E5563" s="2"/>
      <c r="F5563" s="2"/>
    </row>
    <row r="5564" spans="5:6" ht="12.75">
      <c r="E5564" s="2"/>
      <c r="F5564" s="2"/>
    </row>
    <row r="5565" spans="5:6" ht="12.75">
      <c r="E5565" s="2"/>
      <c r="F5565" s="2"/>
    </row>
    <row r="5566" spans="5:6" ht="12.75">
      <c r="E5566" s="2"/>
      <c r="F5566" s="2"/>
    </row>
    <row r="5567" spans="5:6" ht="12.75">
      <c r="E5567" s="2"/>
      <c r="F5567" s="2"/>
    </row>
    <row r="5568" spans="5:6" ht="12.75">
      <c r="E5568" s="2"/>
      <c r="F5568" s="2"/>
    </row>
    <row r="5569" spans="5:6" ht="12.75">
      <c r="E5569" s="2"/>
      <c r="F5569" s="2"/>
    </row>
    <row r="5570" spans="5:6" ht="12.75">
      <c r="E5570" s="2"/>
      <c r="F5570" s="2"/>
    </row>
    <row r="5571" spans="5:6" ht="12.75">
      <c r="E5571" s="2"/>
      <c r="F5571" s="2"/>
    </row>
    <row r="5572" spans="5:6" ht="12.75">
      <c r="E5572" s="2"/>
      <c r="F5572" s="2"/>
    </row>
    <row r="5573" spans="5:6" ht="12.75">
      <c r="E5573" s="2"/>
      <c r="F5573" s="2"/>
    </row>
    <row r="5574" spans="5:6" ht="12.75">
      <c r="E5574" s="2"/>
      <c r="F5574" s="2"/>
    </row>
    <row r="5575" spans="5:6" ht="12.75">
      <c r="E5575" s="2"/>
      <c r="F5575" s="2"/>
    </row>
    <row r="5576" spans="5:6" ht="12.75">
      <c r="E5576" s="2"/>
      <c r="F5576" s="2"/>
    </row>
    <row r="5577" spans="5:6" ht="12.75">
      <c r="E5577" s="2"/>
      <c r="F5577" s="2"/>
    </row>
    <row r="5578" spans="5:6" ht="12.75">
      <c r="E5578" s="2"/>
      <c r="F5578" s="2"/>
    </row>
    <row r="5579" spans="5:6" ht="12.75">
      <c r="E5579" s="2"/>
      <c r="F5579" s="2"/>
    </row>
    <row r="5580" spans="5:6" ht="12.75">
      <c r="E5580" s="2"/>
      <c r="F5580" s="2"/>
    </row>
    <row r="5581" spans="5:6" ht="12.75">
      <c r="E5581" s="2"/>
      <c r="F5581" s="2"/>
    </row>
    <row r="5582" spans="5:6" ht="12.75">
      <c r="E5582" s="2"/>
      <c r="F5582" s="2"/>
    </row>
    <row r="5583" spans="5:6" ht="12.75">
      <c r="E5583" s="2"/>
      <c r="F5583" s="2"/>
    </row>
    <row r="5584" spans="5:6" ht="12.75">
      <c r="E5584" s="2"/>
      <c r="F5584" s="2"/>
    </row>
    <row r="5585" spans="5:6" ht="12.75">
      <c r="E5585" s="2"/>
      <c r="F5585" s="2"/>
    </row>
    <row r="5586" spans="5:6" ht="12.75">
      <c r="E5586" s="2"/>
      <c r="F5586" s="2"/>
    </row>
    <row r="5587" spans="5:6" ht="12.75">
      <c r="E5587" s="2"/>
      <c r="F5587" s="2"/>
    </row>
    <row r="5588" spans="5:6" ht="12.75">
      <c r="E5588" s="2"/>
      <c r="F5588" s="2"/>
    </row>
    <row r="5589" spans="5:6" ht="12.75">
      <c r="E5589" s="2"/>
      <c r="F5589" s="2"/>
    </row>
    <row r="5590" spans="5:6" ht="12.75">
      <c r="E5590" s="2"/>
      <c r="F5590" s="2"/>
    </row>
    <row r="5591" spans="5:6" ht="12.75">
      <c r="E5591" s="2"/>
      <c r="F5591" s="2"/>
    </row>
    <row r="5592" spans="5:6" ht="12.75">
      <c r="E5592" s="2"/>
      <c r="F5592" s="2"/>
    </row>
    <row r="5593" spans="5:6" ht="12.75">
      <c r="E5593" s="2"/>
      <c r="F5593" s="2"/>
    </row>
    <row r="5594" spans="5:6" ht="12.75">
      <c r="E5594" s="2"/>
      <c r="F5594" s="2"/>
    </row>
    <row r="5595" spans="5:6" ht="12.75">
      <c r="E5595" s="2"/>
      <c r="F5595" s="2"/>
    </row>
    <row r="5596" spans="5:6" ht="12.75">
      <c r="E5596" s="2"/>
      <c r="F5596" s="2"/>
    </row>
    <row r="5597" spans="5:6" ht="12.75">
      <c r="E5597" s="2"/>
      <c r="F5597" s="2"/>
    </row>
    <row r="5598" spans="5:6" ht="12.75">
      <c r="E5598" s="2"/>
      <c r="F5598" s="2"/>
    </row>
    <row r="5599" spans="5:6" ht="12.75">
      <c r="E5599" s="2"/>
      <c r="F5599" s="2"/>
    </row>
    <row r="5600" spans="5:6" ht="12.75">
      <c r="E5600" s="2"/>
      <c r="F5600" s="2"/>
    </row>
    <row r="5601" spans="5:6" ht="12.75">
      <c r="E5601" s="2"/>
      <c r="F5601" s="2"/>
    </row>
    <row r="5602" spans="5:6" ht="12.75">
      <c r="E5602" s="2"/>
      <c r="F5602" s="2"/>
    </row>
    <row r="5603" spans="5:6" ht="12.75">
      <c r="E5603" s="2"/>
      <c r="F5603" s="2"/>
    </row>
    <row r="5604" spans="5:6" ht="12.75">
      <c r="E5604" s="2"/>
      <c r="F5604" s="2"/>
    </row>
    <row r="5605" spans="5:6" ht="12.75">
      <c r="E5605" s="2"/>
      <c r="F5605" s="2"/>
    </row>
    <row r="5606" spans="5:6" ht="12.75">
      <c r="E5606" s="2"/>
      <c r="F5606" s="2"/>
    </row>
    <row r="5607" spans="5:6" ht="12.75">
      <c r="E5607" s="2"/>
      <c r="F5607" s="2"/>
    </row>
    <row r="5608" spans="5:6" ht="12.75">
      <c r="E5608" s="2"/>
      <c r="F5608" s="2"/>
    </row>
    <row r="5609" spans="5:6" ht="12.75">
      <c r="E5609" s="2"/>
      <c r="F5609" s="2"/>
    </row>
    <row r="5610" spans="5:6" ht="12.75">
      <c r="E5610" s="2"/>
      <c r="F5610" s="2"/>
    </row>
    <row r="5611" spans="5:6" ht="12.75">
      <c r="E5611" s="2"/>
      <c r="F5611" s="2"/>
    </row>
    <row r="5612" spans="5:6" ht="12.75">
      <c r="E5612" s="2"/>
      <c r="F5612" s="2"/>
    </row>
    <row r="5613" spans="5:6" ht="12.75">
      <c r="E5613" s="2"/>
      <c r="F5613" s="2"/>
    </row>
    <row r="5614" spans="5:6" ht="12.75">
      <c r="E5614" s="2"/>
      <c r="F5614" s="2"/>
    </row>
    <row r="5615" spans="5:6" ht="12.75">
      <c r="E5615" s="2"/>
      <c r="F5615" s="2"/>
    </row>
    <row r="5616" spans="5:6" ht="12.75">
      <c r="E5616" s="2"/>
      <c r="F5616" s="2"/>
    </row>
    <row r="5617" spans="5:6" ht="12.75">
      <c r="E5617" s="2"/>
      <c r="F5617" s="2"/>
    </row>
    <row r="5618" spans="5:6" ht="12.75">
      <c r="E5618" s="2"/>
      <c r="F5618" s="2"/>
    </row>
    <row r="5619" spans="5:6" ht="12.75">
      <c r="E5619" s="2"/>
      <c r="F5619" s="2"/>
    </row>
    <row r="5620" spans="5:6" ht="12.75">
      <c r="E5620" s="2"/>
      <c r="F5620" s="2"/>
    </row>
    <row r="5621" spans="5:6" ht="12.75">
      <c r="E5621" s="2"/>
      <c r="F5621" s="2"/>
    </row>
    <row r="5622" spans="5:6" ht="12.75">
      <c r="E5622" s="2"/>
      <c r="F5622" s="2"/>
    </row>
    <row r="5623" spans="5:6" ht="12.75">
      <c r="E5623" s="2"/>
      <c r="F5623" s="2"/>
    </row>
    <row r="5624" spans="5:6" ht="12.75">
      <c r="E5624" s="2"/>
      <c r="F5624" s="2"/>
    </row>
    <row r="5625" spans="5:6" ht="12.75">
      <c r="E5625" s="2"/>
      <c r="F5625" s="2"/>
    </row>
    <row r="5626" spans="5:6" ht="12.75">
      <c r="E5626" s="2"/>
      <c r="F5626" s="2"/>
    </row>
    <row r="5627" spans="5:6" ht="12.75">
      <c r="E5627" s="2"/>
      <c r="F5627" s="2"/>
    </row>
    <row r="5628" spans="5:6" ht="12.75">
      <c r="E5628" s="2"/>
      <c r="F5628" s="2"/>
    </row>
    <row r="5629" spans="5:6" ht="12.75">
      <c r="E5629" s="2"/>
      <c r="F5629" s="2"/>
    </row>
    <row r="5630" spans="5:6" ht="12.75">
      <c r="E5630" s="2"/>
      <c r="F5630" s="2"/>
    </row>
    <row r="5631" spans="5:6" ht="12.75">
      <c r="E5631" s="2"/>
      <c r="F5631" s="2"/>
    </row>
    <row r="5632" spans="5:6" ht="12.75">
      <c r="E5632" s="2"/>
      <c r="F5632" s="2"/>
    </row>
    <row r="5633" spans="5:6" ht="12.75">
      <c r="E5633" s="2"/>
      <c r="F5633" s="2"/>
    </row>
    <row r="5634" spans="5:6" ht="12.75">
      <c r="E5634" s="2"/>
      <c r="F5634" s="2"/>
    </row>
    <row r="5635" spans="5:6" ht="12.75">
      <c r="E5635" s="2"/>
      <c r="F5635" s="2"/>
    </row>
    <row r="5636" spans="5:6" ht="12.75">
      <c r="E5636" s="2"/>
      <c r="F5636" s="2"/>
    </row>
    <row r="5637" spans="5:6" ht="12.75">
      <c r="E5637" s="2"/>
      <c r="F5637" s="2"/>
    </row>
    <row r="5638" spans="5:6" ht="12.75">
      <c r="E5638" s="2"/>
      <c r="F5638" s="2"/>
    </row>
    <row r="5639" spans="5:6" ht="12.75">
      <c r="E5639" s="2"/>
      <c r="F5639" s="2"/>
    </row>
    <row r="5640" spans="5:6" ht="12.75">
      <c r="E5640" s="2"/>
      <c r="F5640" s="2"/>
    </row>
    <row r="5641" spans="5:6" ht="12.75">
      <c r="E5641" s="2"/>
      <c r="F5641" s="2"/>
    </row>
    <row r="5642" spans="5:6" ht="12.75">
      <c r="E5642" s="2"/>
      <c r="F5642" s="2"/>
    </row>
    <row r="5643" spans="5:6" ht="12.75">
      <c r="E5643" s="2"/>
      <c r="F5643" s="2"/>
    </row>
    <row r="5644" spans="5:6" ht="12.75">
      <c r="E5644" s="2"/>
      <c r="F5644" s="2"/>
    </row>
    <row r="5645" spans="5:6" ht="12.75">
      <c r="E5645" s="2"/>
      <c r="F5645" s="2"/>
    </row>
    <row r="5646" spans="5:6" ht="12.75">
      <c r="E5646" s="2"/>
      <c r="F5646" s="2"/>
    </row>
    <row r="5647" spans="5:6" ht="12.75">
      <c r="E5647" s="2"/>
      <c r="F5647" s="2"/>
    </row>
    <row r="5648" spans="5:6" ht="12.75">
      <c r="E5648" s="2"/>
      <c r="F5648" s="2"/>
    </row>
    <row r="5649" spans="5:6" ht="12.75">
      <c r="E5649" s="2"/>
      <c r="F5649" s="2"/>
    </row>
    <row r="5650" spans="5:6" ht="12.75">
      <c r="E5650" s="2"/>
      <c r="F5650" s="2"/>
    </row>
    <row r="5651" spans="5:6" ht="12.75">
      <c r="E5651" s="2"/>
      <c r="F5651" s="2"/>
    </row>
    <row r="5652" spans="5:6" ht="12.75">
      <c r="E5652" s="2"/>
      <c r="F5652" s="2"/>
    </row>
    <row r="5653" spans="5:6" ht="12.75">
      <c r="E5653" s="2"/>
      <c r="F5653" s="2"/>
    </row>
    <row r="5654" spans="5:6" ht="12.75">
      <c r="E5654" s="2"/>
      <c r="F5654" s="2"/>
    </row>
    <row r="5655" spans="5:6" ht="12.75">
      <c r="E5655" s="2"/>
      <c r="F5655" s="2"/>
    </row>
    <row r="5656" spans="5:6" ht="12.75">
      <c r="E5656" s="2"/>
      <c r="F5656" s="2"/>
    </row>
    <row r="5657" spans="5:6" ht="12.75">
      <c r="E5657" s="2"/>
      <c r="F5657" s="2"/>
    </row>
    <row r="5658" spans="5:6" ht="12.75">
      <c r="E5658" s="2"/>
      <c r="F5658" s="2"/>
    </row>
    <row r="5659" spans="5:6" ht="12.75">
      <c r="E5659" s="2"/>
      <c r="F5659" s="2"/>
    </row>
    <row r="5660" spans="5:6" ht="12.75">
      <c r="E5660" s="2"/>
      <c r="F5660" s="2"/>
    </row>
    <row r="5661" spans="5:6" ht="12.75">
      <c r="E5661" s="2"/>
      <c r="F5661" s="2"/>
    </row>
    <row r="5662" spans="5:6" ht="12.75">
      <c r="E5662" s="2"/>
      <c r="F5662" s="2"/>
    </row>
    <row r="5663" spans="5:6" ht="12.75">
      <c r="E5663" s="2"/>
      <c r="F5663" s="2"/>
    </row>
    <row r="5664" spans="5:6" ht="12.75">
      <c r="E5664" s="2"/>
      <c r="F5664" s="2"/>
    </row>
    <row r="5665" spans="5:6" ht="12.75">
      <c r="E5665" s="2"/>
      <c r="F5665" s="2"/>
    </row>
    <row r="5666" spans="5:6" ht="12.75">
      <c r="E5666" s="2"/>
      <c r="F5666" s="2"/>
    </row>
    <row r="5667" spans="5:6" ht="12.75">
      <c r="E5667" s="2"/>
      <c r="F5667" s="2"/>
    </row>
    <row r="5668" spans="5:6" ht="12.75">
      <c r="E5668" s="2"/>
      <c r="F5668" s="2"/>
    </row>
    <row r="5669" spans="5:6" ht="12.75">
      <c r="E5669" s="2"/>
      <c r="F5669" s="2"/>
    </row>
    <row r="5670" spans="5:6" ht="12.75">
      <c r="E5670" s="2"/>
      <c r="F5670" s="2"/>
    </row>
    <row r="5671" spans="5:6" ht="12.75">
      <c r="E5671" s="2"/>
      <c r="F5671" s="2"/>
    </row>
    <row r="5672" spans="5:6" ht="12.75">
      <c r="E5672" s="2"/>
      <c r="F5672" s="2"/>
    </row>
    <row r="5673" spans="5:6" ht="12.75">
      <c r="E5673" s="2"/>
      <c r="F5673" s="2"/>
    </row>
    <row r="5674" spans="5:6" ht="12.75">
      <c r="E5674" s="2"/>
      <c r="F5674" s="2"/>
    </row>
    <row r="5675" spans="5:6" ht="12.75">
      <c r="E5675" s="2"/>
      <c r="F5675" s="2"/>
    </row>
    <row r="5676" spans="5:6" ht="12.75">
      <c r="E5676" s="2"/>
      <c r="F5676" s="2"/>
    </row>
    <row r="5677" spans="5:6" ht="12.75">
      <c r="E5677" s="2"/>
      <c r="F5677" s="2"/>
    </row>
    <row r="5678" spans="5:6" ht="12.75">
      <c r="E5678" s="2"/>
      <c r="F5678" s="2"/>
    </row>
    <row r="5679" spans="5:6" ht="12.75">
      <c r="E5679" s="2"/>
      <c r="F5679" s="2"/>
    </row>
    <row r="5680" spans="5:6" ht="12.75">
      <c r="E5680" s="2"/>
      <c r="F5680" s="2"/>
    </row>
    <row r="5681" spans="5:6" ht="12.75">
      <c r="E5681" s="2"/>
      <c r="F5681" s="2"/>
    </row>
    <row r="5682" spans="5:6" ht="12.75">
      <c r="E5682" s="2"/>
      <c r="F5682" s="2"/>
    </row>
    <row r="5683" spans="5:6" ht="12.75">
      <c r="E5683" s="2"/>
      <c r="F5683" s="2"/>
    </row>
    <row r="5684" spans="5:6" ht="12.75">
      <c r="E5684" s="2"/>
      <c r="F5684" s="2"/>
    </row>
    <row r="5685" spans="5:6" ht="12.75">
      <c r="E5685" s="2"/>
      <c r="F5685" s="2"/>
    </row>
    <row r="5686" spans="5:6" ht="12.75">
      <c r="E5686" s="2"/>
      <c r="F5686" s="2"/>
    </row>
    <row r="5687" spans="5:6" ht="12.75">
      <c r="E5687" s="2"/>
      <c r="F5687" s="2"/>
    </row>
    <row r="5688" spans="5:6" ht="12.75">
      <c r="E5688" s="2"/>
      <c r="F5688" s="2"/>
    </row>
    <row r="5689" spans="5:6" ht="12.75">
      <c r="E5689" s="2"/>
      <c r="F5689" s="2"/>
    </row>
    <row r="5690" spans="5:6" ht="12.75">
      <c r="E5690" s="2"/>
      <c r="F5690" s="2"/>
    </row>
    <row r="5691" spans="5:6" ht="12.75">
      <c r="E5691" s="2"/>
      <c r="F5691" s="2"/>
    </row>
    <row r="5692" spans="5:6" ht="12.75">
      <c r="E5692" s="2"/>
      <c r="F5692" s="2"/>
    </row>
    <row r="5693" spans="5:6" ht="12.75">
      <c r="E5693" s="2"/>
      <c r="F5693" s="2"/>
    </row>
    <row r="5694" spans="5:6" ht="12.75">
      <c r="E5694" s="2"/>
      <c r="F5694" s="2"/>
    </row>
    <row r="5695" spans="5:6" ht="12.75">
      <c r="E5695" s="2"/>
      <c r="F5695" s="2"/>
    </row>
    <row r="5696" spans="5:6" ht="12.75">
      <c r="E5696" s="2"/>
      <c r="F5696" s="2"/>
    </row>
    <row r="5697" spans="5:6" ht="12.75">
      <c r="E5697" s="2"/>
      <c r="F5697" s="2"/>
    </row>
    <row r="5698" spans="5:6" ht="12.75">
      <c r="E5698" s="2"/>
      <c r="F5698" s="2"/>
    </row>
    <row r="5699" spans="5:6" ht="12.75">
      <c r="E5699" s="2"/>
      <c r="F5699" s="2"/>
    </row>
    <row r="5700" spans="5:6" ht="12.75">
      <c r="E5700" s="2"/>
      <c r="F5700" s="2"/>
    </row>
    <row r="5701" spans="5:6" ht="12.75">
      <c r="E5701" s="2"/>
      <c r="F5701" s="2"/>
    </row>
    <row r="5702" spans="5:6" ht="12.75">
      <c r="E5702" s="2"/>
      <c r="F5702" s="2"/>
    </row>
    <row r="5703" spans="5:6" ht="12.75">
      <c r="E5703" s="2"/>
      <c r="F5703" s="2"/>
    </row>
    <row r="5704" spans="5:6" ht="12.75">
      <c r="E5704" s="2"/>
      <c r="F5704" s="2"/>
    </row>
    <row r="5705" spans="5:6" ht="12.75">
      <c r="E5705" s="2"/>
      <c r="F5705" s="2"/>
    </row>
    <row r="5706" spans="5:6" ht="12.75">
      <c r="E5706" s="2"/>
      <c r="F5706" s="2"/>
    </row>
    <row r="5707" spans="5:6" ht="12.75">
      <c r="E5707" s="2"/>
      <c r="F5707" s="2"/>
    </row>
    <row r="5708" spans="5:6" ht="12.75">
      <c r="E5708" s="2"/>
      <c r="F5708" s="2"/>
    </row>
    <row r="5709" spans="5:6" ht="12.75">
      <c r="E5709" s="2"/>
      <c r="F5709" s="2"/>
    </row>
    <row r="5710" spans="5:6" ht="12.75">
      <c r="E5710" s="2"/>
      <c r="F5710" s="2"/>
    </row>
    <row r="5711" spans="5:6" ht="12.75">
      <c r="E5711" s="2"/>
      <c r="F5711" s="2"/>
    </row>
    <row r="5712" spans="5:6" ht="12.75">
      <c r="E5712" s="2"/>
      <c r="F5712" s="2"/>
    </row>
    <row r="5713" spans="5:6" ht="12.75">
      <c r="E5713" s="2"/>
      <c r="F5713" s="2"/>
    </row>
    <row r="5714" spans="5:6" ht="12.75">
      <c r="E5714" s="2"/>
      <c r="F5714" s="2"/>
    </row>
    <row r="5715" spans="5:6" ht="12.75">
      <c r="E5715" s="2"/>
      <c r="F5715" s="2"/>
    </row>
    <row r="5716" spans="5:6" ht="12.75">
      <c r="E5716" s="2"/>
      <c r="F5716" s="2"/>
    </row>
    <row r="5717" spans="5:6" ht="12.75">
      <c r="E5717" s="2"/>
      <c r="F5717" s="2"/>
    </row>
    <row r="5718" spans="5:6" ht="12.75">
      <c r="E5718" s="2"/>
      <c r="F5718" s="2"/>
    </row>
    <row r="5719" spans="5:6" ht="12.75">
      <c r="E5719" s="2"/>
      <c r="F5719" s="2"/>
    </row>
    <row r="5720" spans="5:6" ht="12.75">
      <c r="E5720" s="2"/>
      <c r="F5720" s="2"/>
    </row>
    <row r="5721" spans="5:6" ht="12.75">
      <c r="E5721" s="2"/>
      <c r="F5721" s="2"/>
    </row>
    <row r="5722" spans="5:6" ht="12.75">
      <c r="E5722" s="2"/>
      <c r="F5722" s="2"/>
    </row>
    <row r="5723" spans="5:6" ht="12.75">
      <c r="E5723" s="2"/>
      <c r="F5723" s="2"/>
    </row>
    <row r="5724" spans="5:6" ht="12.75">
      <c r="E5724" s="2"/>
      <c r="F5724" s="2"/>
    </row>
    <row r="5725" spans="5:6" ht="12.75">
      <c r="E5725" s="2"/>
      <c r="F5725" s="2"/>
    </row>
    <row r="5726" spans="5:6" ht="12.75">
      <c r="E5726" s="2"/>
      <c r="F5726" s="2"/>
    </row>
    <row r="5727" spans="5:6" ht="12.75">
      <c r="E5727" s="2"/>
      <c r="F5727" s="2"/>
    </row>
    <row r="5728" spans="5:6" ht="12.75">
      <c r="E5728" s="2"/>
      <c r="F5728" s="2"/>
    </row>
    <row r="5729" spans="5:6" ht="12.75">
      <c r="E5729" s="2"/>
      <c r="F5729" s="2"/>
    </row>
    <row r="5730" spans="5:6" ht="12.75">
      <c r="E5730" s="2"/>
      <c r="F5730" s="2"/>
    </row>
    <row r="5731" spans="5:6" ht="12.75">
      <c r="E5731" s="2"/>
      <c r="F5731" s="2"/>
    </row>
    <row r="5732" spans="5:6" ht="12.75">
      <c r="E5732" s="2"/>
      <c r="F5732" s="2"/>
    </row>
    <row r="5733" spans="5:6" ht="12.75">
      <c r="E5733" s="2"/>
      <c r="F5733" s="2"/>
    </row>
    <row r="5734" spans="5:6" ht="12.75">
      <c r="E5734" s="2"/>
      <c r="F5734" s="2"/>
    </row>
    <row r="5735" spans="5:6" ht="12.75">
      <c r="E5735" s="2"/>
      <c r="F5735" s="2"/>
    </row>
    <row r="5736" spans="5:6" ht="12.75">
      <c r="E5736" s="2"/>
      <c r="F5736" s="2"/>
    </row>
    <row r="5737" spans="5:6" ht="12.75">
      <c r="E5737" s="2"/>
      <c r="F5737" s="2"/>
    </row>
    <row r="5738" spans="5:6" ht="12.75">
      <c r="E5738" s="2"/>
      <c r="F5738" s="2"/>
    </row>
    <row r="5739" spans="5:6" ht="12.75">
      <c r="E5739" s="2"/>
      <c r="F5739" s="2"/>
    </row>
    <row r="5740" spans="5:6" ht="12.75">
      <c r="E5740" s="2"/>
      <c r="F5740" s="2"/>
    </row>
    <row r="5741" spans="5:6" ht="12.75">
      <c r="E5741" s="2"/>
      <c r="F5741" s="2"/>
    </row>
    <row r="5742" spans="5:6" ht="12.75">
      <c r="E5742" s="2"/>
      <c r="F5742" s="2"/>
    </row>
    <row r="5743" spans="5:6" ht="12.75">
      <c r="E5743" s="2"/>
      <c r="F5743" s="2"/>
    </row>
    <row r="5744" spans="5:6" ht="12.75">
      <c r="E5744" s="2"/>
      <c r="F5744" s="2"/>
    </row>
    <row r="5745" spans="5:6" ht="12.75">
      <c r="E5745" s="2"/>
      <c r="F5745" s="2"/>
    </row>
    <row r="5746" spans="5:6" ht="12.75">
      <c r="E5746" s="2"/>
      <c r="F5746" s="2"/>
    </row>
    <row r="5747" spans="5:6" ht="12.75">
      <c r="E5747" s="2"/>
      <c r="F5747" s="2"/>
    </row>
    <row r="5748" spans="5:6" ht="12.75">
      <c r="E5748" s="2"/>
      <c r="F5748" s="2"/>
    </row>
    <row r="5749" spans="5:6" ht="12.75">
      <c r="E5749" s="2"/>
      <c r="F5749" s="2"/>
    </row>
    <row r="5750" spans="5:6" ht="12.75">
      <c r="E5750" s="2"/>
      <c r="F5750" s="2"/>
    </row>
    <row r="5751" spans="5:6" ht="12.75">
      <c r="E5751" s="2"/>
      <c r="F5751" s="2"/>
    </row>
    <row r="5752" spans="5:6" ht="12.75">
      <c r="E5752" s="2"/>
      <c r="F5752" s="2"/>
    </row>
    <row r="5753" spans="5:6" ht="12.75">
      <c r="E5753" s="2"/>
      <c r="F5753" s="2"/>
    </row>
    <row r="5754" spans="5:6" ht="12.75">
      <c r="E5754" s="2"/>
      <c r="F5754" s="2"/>
    </row>
    <row r="5755" spans="5:6" ht="12.75">
      <c r="E5755" s="2"/>
      <c r="F5755" s="2"/>
    </row>
    <row r="5756" spans="5:6" ht="12.75">
      <c r="E5756" s="2"/>
      <c r="F5756" s="2"/>
    </row>
    <row r="5757" spans="5:6" ht="12.75">
      <c r="E5757" s="2"/>
      <c r="F5757" s="2"/>
    </row>
    <row r="5758" spans="5:6" ht="12.75">
      <c r="E5758" s="2"/>
      <c r="F5758" s="2"/>
    </row>
    <row r="5759" spans="5:6" ht="12.75">
      <c r="E5759" s="2"/>
      <c r="F5759" s="2"/>
    </row>
    <row r="5760" spans="5:6" ht="12.75">
      <c r="E5760" s="2"/>
      <c r="F5760" s="2"/>
    </row>
    <row r="5761" spans="5:6" ht="12.75">
      <c r="E5761" s="2"/>
      <c r="F5761" s="2"/>
    </row>
    <row r="5762" spans="5:6" ht="12.75">
      <c r="E5762" s="2"/>
      <c r="F5762" s="2"/>
    </row>
    <row r="5763" spans="5:6" ht="12.75">
      <c r="E5763" s="2"/>
      <c r="F5763" s="2"/>
    </row>
    <row r="5764" spans="5:6" ht="12.75">
      <c r="E5764" s="2"/>
      <c r="F5764" s="2"/>
    </row>
    <row r="5765" spans="5:6" ht="12.75">
      <c r="E5765" s="2"/>
      <c r="F5765" s="2"/>
    </row>
    <row r="5766" spans="5:6" ht="12.75">
      <c r="E5766" s="2"/>
      <c r="F5766" s="2"/>
    </row>
    <row r="5767" spans="5:6" ht="12.75">
      <c r="E5767" s="2"/>
      <c r="F5767" s="2"/>
    </row>
    <row r="5768" spans="5:6" ht="12.75">
      <c r="E5768" s="2"/>
      <c r="F5768" s="2"/>
    </row>
    <row r="5769" spans="5:6" ht="12.75">
      <c r="E5769" s="2"/>
      <c r="F5769" s="2"/>
    </row>
    <row r="5770" spans="5:6" ht="12.75">
      <c r="E5770" s="2"/>
      <c r="F5770" s="2"/>
    </row>
    <row r="5771" spans="5:6" ht="12.75">
      <c r="E5771" s="2"/>
      <c r="F5771" s="2"/>
    </row>
    <row r="5772" spans="5:6" ht="12.75">
      <c r="E5772" s="2"/>
      <c r="F5772" s="2"/>
    </row>
    <row r="5773" spans="5:6" ht="12.75">
      <c r="E5773" s="2"/>
      <c r="F5773" s="2"/>
    </row>
    <row r="5774" spans="5:6" ht="12.75">
      <c r="E5774" s="2"/>
      <c r="F5774" s="2"/>
    </row>
    <row r="5775" spans="5:6" ht="12.75">
      <c r="E5775" s="2"/>
      <c r="F5775" s="2"/>
    </row>
    <row r="5776" spans="5:6" ht="12.75">
      <c r="E5776" s="2"/>
      <c r="F5776" s="2"/>
    </row>
    <row r="5777" spans="5:6" ht="12.75">
      <c r="E5777" s="2"/>
      <c r="F5777" s="2"/>
    </row>
    <row r="5778" spans="5:6" ht="12.75">
      <c r="E5778" s="2"/>
      <c r="F5778" s="2"/>
    </row>
    <row r="5779" spans="5:6" ht="12.75">
      <c r="E5779" s="2"/>
      <c r="F5779" s="2"/>
    </row>
    <row r="5780" spans="5:6" ht="12.75">
      <c r="E5780" s="2"/>
      <c r="F5780" s="2"/>
    </row>
    <row r="5781" spans="5:6" ht="12.75">
      <c r="E5781" s="2"/>
      <c r="F5781" s="2"/>
    </row>
    <row r="5782" spans="5:6" ht="12.75">
      <c r="E5782" s="2"/>
      <c r="F5782" s="2"/>
    </row>
    <row r="5783" spans="5:6" ht="12.75">
      <c r="E5783" s="2"/>
      <c r="F5783" s="2"/>
    </row>
    <row r="5784" spans="5:6" ht="12.75">
      <c r="E5784" s="2"/>
      <c r="F5784" s="2"/>
    </row>
    <row r="5785" spans="5:6" ht="12.75">
      <c r="E5785" s="2"/>
      <c r="F5785" s="2"/>
    </row>
    <row r="5786" spans="5:6" ht="12.75">
      <c r="E5786" s="2"/>
      <c r="F5786" s="2"/>
    </row>
    <row r="5787" spans="5:6" ht="12.75">
      <c r="E5787" s="2"/>
      <c r="F5787" s="2"/>
    </row>
    <row r="5788" spans="5:6" ht="12.75">
      <c r="E5788" s="2"/>
      <c r="F5788" s="2"/>
    </row>
    <row r="5789" spans="5:6" ht="12.75">
      <c r="E5789" s="2"/>
      <c r="F5789" s="2"/>
    </row>
    <row r="5790" spans="5:6" ht="12.75">
      <c r="E5790" s="2"/>
      <c r="F5790" s="2"/>
    </row>
    <row r="5791" spans="5:6" ht="12.75">
      <c r="E5791" s="2"/>
      <c r="F5791" s="2"/>
    </row>
    <row r="5792" spans="5:6" ht="12.75">
      <c r="E5792" s="2"/>
      <c r="F5792" s="2"/>
    </row>
    <row r="5793" spans="5:6" ht="12.75">
      <c r="E5793" s="2"/>
      <c r="F5793" s="2"/>
    </row>
    <row r="5794" spans="5:6" ht="12.75">
      <c r="E5794" s="2"/>
      <c r="F5794" s="2"/>
    </row>
    <row r="5795" spans="5:6" ht="12.75">
      <c r="E5795" s="2"/>
      <c r="F5795" s="2"/>
    </row>
    <row r="5796" spans="5:6" ht="12.75">
      <c r="E5796" s="2"/>
      <c r="F5796" s="2"/>
    </row>
    <row r="5797" spans="5:6" ht="12.75">
      <c r="E5797" s="2"/>
      <c r="F5797" s="2"/>
    </row>
    <row r="5798" spans="5:6" ht="12.75">
      <c r="E5798" s="2"/>
      <c r="F5798" s="2"/>
    </row>
    <row r="5799" spans="5:6" ht="12.75">
      <c r="E5799" s="2"/>
      <c r="F5799" s="2"/>
    </row>
    <row r="5800" spans="5:6" ht="12.75">
      <c r="E5800" s="2"/>
      <c r="F5800" s="2"/>
    </row>
    <row r="5801" spans="5:6" ht="12.75">
      <c r="E5801" s="2"/>
      <c r="F5801" s="2"/>
    </row>
    <row r="5802" spans="5:6" ht="12.75">
      <c r="E5802" s="2"/>
      <c r="F5802" s="2"/>
    </row>
    <row r="5803" spans="5:6" ht="12.75">
      <c r="E5803" s="2"/>
      <c r="F5803" s="2"/>
    </row>
    <row r="5804" spans="5:6" ht="12.75">
      <c r="E5804" s="2"/>
      <c r="F5804" s="2"/>
    </row>
    <row r="5805" spans="5:6" ht="12.75">
      <c r="E5805" s="2"/>
      <c r="F5805" s="2"/>
    </row>
    <row r="5806" spans="5:6" ht="12.75">
      <c r="E5806" s="2"/>
      <c r="F5806" s="2"/>
    </row>
    <row r="5807" spans="5:6" ht="12.75">
      <c r="E5807" s="2"/>
      <c r="F5807" s="2"/>
    </row>
    <row r="5808" spans="5:6" ht="12.75">
      <c r="E5808" s="2"/>
      <c r="F5808" s="2"/>
    </row>
    <row r="5809" spans="5:6" ht="12.75">
      <c r="E5809" s="2"/>
      <c r="F5809" s="2"/>
    </row>
    <row r="5810" spans="5:6" ht="12.75">
      <c r="E5810" s="2"/>
      <c r="F5810" s="2"/>
    </row>
    <row r="5811" spans="5:6" ht="12.75">
      <c r="E5811" s="2"/>
      <c r="F5811" s="2"/>
    </row>
    <row r="5812" spans="5:6" ht="12.75">
      <c r="E5812" s="2"/>
      <c r="F5812" s="2"/>
    </row>
    <row r="5813" spans="5:6" ht="12.75">
      <c r="E5813" s="2"/>
      <c r="F5813" s="2"/>
    </row>
    <row r="5814" spans="5:6" ht="12.75">
      <c r="E5814" s="2"/>
      <c r="F5814" s="2"/>
    </row>
    <row r="5815" spans="5:6" ht="12.75">
      <c r="E5815" s="2"/>
      <c r="F5815" s="2"/>
    </row>
    <row r="5816" spans="5:6" ht="12.75">
      <c r="E5816" s="2"/>
      <c r="F5816" s="2"/>
    </row>
    <row r="5817" spans="5:6" ht="12.75">
      <c r="E5817" s="2"/>
      <c r="F5817" s="2"/>
    </row>
    <row r="5818" spans="5:6" ht="12.75">
      <c r="E5818" s="2"/>
      <c r="F5818" s="2"/>
    </row>
    <row r="5819" spans="5:6" ht="12.75">
      <c r="E5819" s="2"/>
      <c r="F5819" s="2"/>
    </row>
    <row r="5820" spans="5:6" ht="12.75">
      <c r="E5820" s="2"/>
      <c r="F5820" s="2"/>
    </row>
    <row r="5821" spans="5:6" ht="12.75">
      <c r="E5821" s="2"/>
      <c r="F5821" s="2"/>
    </row>
    <row r="5822" spans="5:6" ht="12.75">
      <c r="E5822" s="2"/>
      <c r="F5822" s="2"/>
    </row>
    <row r="5823" spans="5:6" ht="12.75">
      <c r="E5823" s="2"/>
      <c r="F5823" s="2"/>
    </row>
    <row r="5824" spans="5:6" ht="12.75">
      <c r="E5824" s="2"/>
      <c r="F5824" s="2"/>
    </row>
    <row r="5825" spans="5:6" ht="12.75">
      <c r="E5825" s="2"/>
      <c r="F5825" s="2"/>
    </row>
    <row r="5826" spans="5:6" ht="12.75">
      <c r="E5826" s="2"/>
      <c r="F5826" s="2"/>
    </row>
    <row r="5827" spans="5:6" ht="12.75">
      <c r="E5827" s="2"/>
      <c r="F5827" s="2"/>
    </row>
    <row r="5828" spans="5:6" ht="12.75">
      <c r="E5828" s="2"/>
      <c r="F5828" s="2"/>
    </row>
    <row r="5829" spans="5:6" ht="12.75">
      <c r="E5829" s="2"/>
      <c r="F5829" s="2"/>
    </row>
    <row r="5830" spans="5:6" ht="12.75">
      <c r="E5830" s="2"/>
      <c r="F5830" s="2"/>
    </row>
    <row r="5831" spans="5:6" ht="12.75">
      <c r="E5831" s="2"/>
      <c r="F5831" s="2"/>
    </row>
    <row r="5832" spans="5:6" ht="12.75">
      <c r="E5832" s="2"/>
      <c r="F5832" s="2"/>
    </row>
    <row r="5833" spans="5:6" ht="12.75">
      <c r="E5833" s="2"/>
      <c r="F5833" s="2"/>
    </row>
    <row r="5834" spans="5:6" ht="12.75">
      <c r="E5834" s="2"/>
      <c r="F5834" s="2"/>
    </row>
    <row r="5835" spans="5:6" ht="12.75">
      <c r="E5835" s="2"/>
      <c r="F5835" s="2"/>
    </row>
    <row r="5836" spans="5:6" ht="12.75">
      <c r="E5836" s="2"/>
      <c r="F5836" s="2"/>
    </row>
    <row r="5837" spans="5:6" ht="12.75">
      <c r="E5837" s="2"/>
      <c r="F5837" s="2"/>
    </row>
    <row r="5838" spans="5:6" ht="12.75">
      <c r="E5838" s="2"/>
      <c r="F5838" s="2"/>
    </row>
    <row r="5839" spans="5:6" ht="12.75">
      <c r="E5839" s="2"/>
      <c r="F5839" s="2"/>
    </row>
    <row r="5840" spans="5:6" ht="12.75">
      <c r="E5840" s="2"/>
      <c r="F5840" s="2"/>
    </row>
    <row r="5841" spans="5:6" ht="12.75">
      <c r="E5841" s="2"/>
      <c r="F5841" s="2"/>
    </row>
    <row r="5842" spans="5:6" ht="12.75">
      <c r="E5842" s="2"/>
      <c r="F5842" s="2"/>
    </row>
    <row r="5843" spans="5:6" ht="12.75">
      <c r="E5843" s="2"/>
      <c r="F5843" s="2"/>
    </row>
    <row r="5844" spans="5:6" ht="12.75">
      <c r="E5844" s="2"/>
      <c r="F5844" s="2"/>
    </row>
    <row r="5845" spans="5:6" ht="12.75">
      <c r="E5845" s="2"/>
      <c r="F5845" s="2"/>
    </row>
    <row r="5846" spans="5:6" ht="12.75">
      <c r="E5846" s="2"/>
      <c r="F5846" s="2"/>
    </row>
    <row r="5847" spans="5:6" ht="12.75">
      <c r="E5847" s="2"/>
      <c r="F5847" s="2"/>
    </row>
    <row r="5848" spans="5:6" ht="12.75">
      <c r="E5848" s="2"/>
      <c r="F5848" s="2"/>
    </row>
    <row r="5849" spans="5:6" ht="12.75">
      <c r="E5849" s="2"/>
      <c r="F5849" s="2"/>
    </row>
    <row r="5850" spans="5:6" ht="12.75">
      <c r="E5850" s="2"/>
      <c r="F5850" s="2"/>
    </row>
    <row r="5851" spans="5:6" ht="12.75">
      <c r="E5851" s="2"/>
      <c r="F5851" s="2"/>
    </row>
    <row r="5852" spans="5:6" ht="12.75">
      <c r="E5852" s="2"/>
      <c r="F5852" s="2"/>
    </row>
    <row r="5853" spans="5:6" ht="12.75">
      <c r="E5853" s="2"/>
      <c r="F5853" s="2"/>
    </row>
    <row r="5854" spans="5:6" ht="12.75">
      <c r="E5854" s="2"/>
      <c r="F5854" s="2"/>
    </row>
    <row r="5855" spans="5:6" ht="12.75">
      <c r="E5855" s="2"/>
      <c r="F5855" s="2"/>
    </row>
    <row r="5856" spans="5:6" ht="12.75">
      <c r="E5856" s="2"/>
      <c r="F5856" s="2"/>
    </row>
    <row r="5857" spans="5:6" ht="12.75">
      <c r="E5857" s="2"/>
      <c r="F5857" s="2"/>
    </row>
    <row r="5858" spans="5:6" ht="12.75">
      <c r="E5858" s="2"/>
      <c r="F5858" s="2"/>
    </row>
    <row r="5859" spans="5:6" ht="12.75">
      <c r="E5859" s="2"/>
      <c r="F5859" s="2"/>
    </row>
    <row r="5860" spans="5:6" ht="12.75">
      <c r="E5860" s="2"/>
      <c r="F5860" s="2"/>
    </row>
    <row r="5861" spans="5:6" ht="12.75">
      <c r="E5861" s="2"/>
      <c r="F5861" s="2"/>
    </row>
    <row r="5862" spans="5:6" ht="12.75">
      <c r="E5862" s="2"/>
      <c r="F5862" s="2"/>
    </row>
    <row r="5863" spans="5:6" ht="12.75">
      <c r="E5863" s="2"/>
      <c r="F5863" s="2"/>
    </row>
    <row r="5864" spans="5:6" ht="12.75">
      <c r="E5864" s="2"/>
      <c r="F5864" s="2"/>
    </row>
    <row r="5865" spans="5:6" ht="12.75">
      <c r="E5865" s="2"/>
      <c r="F5865" s="2"/>
    </row>
    <row r="5866" spans="5:6" ht="12.75">
      <c r="E5866" s="2"/>
      <c r="F5866" s="2"/>
    </row>
    <row r="5867" spans="5:6" ht="12.75">
      <c r="E5867" s="2"/>
      <c r="F5867" s="2"/>
    </row>
    <row r="5868" spans="5:6" ht="12.75">
      <c r="E5868" s="2"/>
      <c r="F5868" s="2"/>
    </row>
    <row r="5869" spans="5:6" ht="12.75">
      <c r="E5869" s="2"/>
      <c r="F5869" s="2"/>
    </row>
    <row r="5870" spans="5:6" ht="12.75">
      <c r="E5870" s="2"/>
      <c r="F5870" s="2"/>
    </row>
    <row r="5871" spans="5:6" ht="12.75">
      <c r="E5871" s="2"/>
      <c r="F5871" s="2"/>
    </row>
    <row r="5872" spans="5:6" ht="12.75">
      <c r="E5872" s="2"/>
      <c r="F5872" s="2"/>
    </row>
    <row r="5873" spans="5:6" ht="12.75">
      <c r="E5873" s="2"/>
      <c r="F5873" s="2"/>
    </row>
    <row r="5874" spans="5:6" ht="12.75">
      <c r="E5874" s="2"/>
      <c r="F5874" s="2"/>
    </row>
    <row r="5875" spans="5:6" ht="12.75">
      <c r="E5875" s="2"/>
      <c r="F5875" s="2"/>
    </row>
    <row r="5876" spans="5:6" ht="12.75">
      <c r="E5876" s="2"/>
      <c r="F5876" s="2"/>
    </row>
    <row r="5877" spans="5:6" ht="12.75">
      <c r="E5877" s="2"/>
      <c r="F5877" s="2"/>
    </row>
    <row r="5878" spans="5:6" ht="12.75">
      <c r="E5878" s="2"/>
      <c r="F5878" s="2"/>
    </row>
    <row r="5879" spans="5:6" ht="12.75">
      <c r="E5879" s="2"/>
      <c r="F5879" s="2"/>
    </row>
    <row r="5880" spans="5:6" ht="12.75">
      <c r="E5880" s="2"/>
      <c r="F5880" s="2"/>
    </row>
    <row r="5881" spans="5:6" ht="12.75">
      <c r="E5881" s="2"/>
      <c r="F5881" s="2"/>
    </row>
    <row r="5882" spans="5:6" ht="12.75">
      <c r="E5882" s="2"/>
      <c r="F5882" s="2"/>
    </row>
    <row r="5883" spans="5:6" ht="12.75">
      <c r="E5883" s="2"/>
      <c r="F5883" s="2"/>
    </row>
    <row r="5884" spans="5:6" ht="12.75">
      <c r="E5884" s="2"/>
      <c r="F5884" s="2"/>
    </row>
    <row r="5885" spans="5:6" ht="12.75">
      <c r="E5885" s="2"/>
      <c r="F5885" s="2"/>
    </row>
    <row r="5886" spans="5:6" ht="12.75">
      <c r="E5886" s="2"/>
      <c r="F5886" s="2"/>
    </row>
    <row r="5887" spans="5:6" ht="12.75">
      <c r="E5887" s="2"/>
      <c r="F5887" s="2"/>
    </row>
    <row r="5888" spans="5:6" ht="12.75">
      <c r="E5888" s="2"/>
      <c r="F5888" s="2"/>
    </row>
    <row r="5889" spans="5:6" ht="12.75">
      <c r="E5889" s="2"/>
      <c r="F5889" s="2"/>
    </row>
    <row r="5890" spans="5:6" ht="12.75">
      <c r="E5890" s="2"/>
      <c r="F5890" s="2"/>
    </row>
    <row r="5891" spans="5:6" ht="12.75">
      <c r="E5891" s="2"/>
      <c r="F5891" s="2"/>
    </row>
    <row r="5892" spans="5:6" ht="12.75">
      <c r="E5892" s="2"/>
      <c r="F5892" s="2"/>
    </row>
    <row r="5893" spans="5:6" ht="12.75">
      <c r="E5893" s="2"/>
      <c r="F5893" s="2"/>
    </row>
    <row r="5894" spans="5:6" ht="12.75">
      <c r="E5894" s="2"/>
      <c r="F5894" s="2"/>
    </row>
    <row r="5895" spans="5:6" ht="12.75">
      <c r="E5895" s="2"/>
      <c r="F5895" s="2"/>
    </row>
    <row r="5896" spans="5:6" ht="12.75">
      <c r="E5896" s="2"/>
      <c r="F5896" s="2"/>
    </row>
    <row r="5897" spans="5:6" ht="12.75">
      <c r="E5897" s="2"/>
      <c r="F5897" s="2"/>
    </row>
    <row r="5898" spans="5:6" ht="12.75">
      <c r="E5898" s="2"/>
      <c r="F5898" s="2"/>
    </row>
    <row r="5899" spans="5:6" ht="12.75">
      <c r="E5899" s="2"/>
      <c r="F5899" s="2"/>
    </row>
    <row r="5900" spans="5:6" ht="12.75">
      <c r="E5900" s="2"/>
      <c r="F5900" s="2"/>
    </row>
    <row r="5901" spans="5:6" ht="12.75">
      <c r="E5901" s="2"/>
      <c r="F5901" s="2"/>
    </row>
    <row r="5902" spans="5:6" ht="12.75">
      <c r="E5902" s="2"/>
      <c r="F5902" s="2"/>
    </row>
    <row r="5903" spans="5:6" ht="12.75">
      <c r="E5903" s="2"/>
      <c r="F5903" s="2"/>
    </row>
    <row r="5904" spans="5:6" ht="12.75">
      <c r="E5904" s="2"/>
      <c r="F5904" s="2"/>
    </row>
    <row r="5905" spans="5:6" ht="12.75">
      <c r="E5905" s="2"/>
      <c r="F5905" s="2"/>
    </row>
    <row r="5906" spans="5:6" ht="12.75">
      <c r="E5906" s="2"/>
      <c r="F5906" s="2"/>
    </row>
    <row r="5907" spans="5:6" ht="12.75">
      <c r="E5907" s="2"/>
      <c r="F5907" s="2"/>
    </row>
    <row r="5908" spans="5:6" ht="12.75">
      <c r="E5908" s="2"/>
      <c r="F5908" s="2"/>
    </row>
    <row r="5909" spans="5:6" ht="12.75">
      <c r="E5909" s="2"/>
      <c r="F5909" s="2"/>
    </row>
    <row r="5910" spans="5:6" ht="12.75">
      <c r="E5910" s="2"/>
      <c r="F5910" s="2"/>
    </row>
    <row r="5911" spans="5:6" ht="12.75">
      <c r="E5911" s="2"/>
      <c r="F5911" s="2"/>
    </row>
    <row r="5912" spans="5:6" ht="12.75">
      <c r="E5912" s="2"/>
      <c r="F5912" s="2"/>
    </row>
    <row r="5913" spans="5:6" ht="12.75">
      <c r="E5913" s="2"/>
      <c r="F5913" s="2"/>
    </row>
    <row r="5914" spans="5:6" ht="12.75">
      <c r="E5914" s="2"/>
      <c r="F5914" s="2"/>
    </row>
    <row r="5915" spans="5:6" ht="12.75">
      <c r="E5915" s="2"/>
      <c r="F5915" s="2"/>
    </row>
    <row r="5916" spans="5:6" ht="12.75">
      <c r="E5916" s="2"/>
      <c r="F5916" s="2"/>
    </row>
    <row r="5917" spans="5:6" ht="12.75">
      <c r="E5917" s="2"/>
      <c r="F5917" s="2"/>
    </row>
    <row r="5918" spans="5:6" ht="12.75">
      <c r="E5918" s="2"/>
      <c r="F5918" s="2"/>
    </row>
    <row r="5919" spans="5:6" ht="12.75">
      <c r="E5919" s="2"/>
      <c r="F5919" s="2"/>
    </row>
    <row r="5920" spans="5:6" ht="12.75">
      <c r="E5920" s="2"/>
      <c r="F5920" s="2"/>
    </row>
    <row r="5921" spans="5:6" ht="12.75">
      <c r="E5921" s="2"/>
      <c r="F5921" s="2"/>
    </row>
    <row r="5922" spans="5:6" ht="12.75">
      <c r="E5922" s="2"/>
      <c r="F5922" s="2"/>
    </row>
    <row r="5923" spans="5:6" ht="12.75">
      <c r="E5923" s="2"/>
      <c r="F5923" s="2"/>
    </row>
    <row r="5924" spans="5:6" ht="12.75">
      <c r="E5924" s="2"/>
      <c r="F5924" s="2"/>
    </row>
    <row r="5925" spans="5:6" ht="12.75">
      <c r="E5925" s="2"/>
      <c r="F5925" s="2"/>
    </row>
    <row r="5926" spans="5:6" ht="12.75">
      <c r="E5926" s="2"/>
      <c r="F5926" s="2"/>
    </row>
    <row r="5927" spans="5:6" ht="12.75">
      <c r="E5927" s="2"/>
      <c r="F5927" s="2"/>
    </row>
    <row r="5928" spans="5:6" ht="12.75">
      <c r="E5928" s="2"/>
      <c r="F5928" s="2"/>
    </row>
    <row r="5929" spans="5:6" ht="12.75">
      <c r="E5929" s="2"/>
      <c r="F5929" s="2"/>
    </row>
    <row r="5930" spans="5:6" ht="12.75">
      <c r="E5930" s="2"/>
      <c r="F5930" s="2"/>
    </row>
    <row r="5931" spans="5:6" ht="12.75">
      <c r="E5931" s="2"/>
      <c r="F5931" s="2"/>
    </row>
    <row r="5932" spans="5:6" ht="12.75">
      <c r="E5932" s="2"/>
      <c r="F5932" s="2"/>
    </row>
    <row r="5933" spans="5:6" ht="12.75">
      <c r="E5933" s="2"/>
      <c r="F5933" s="2"/>
    </row>
    <row r="5934" spans="5:6" ht="12.75">
      <c r="E5934" s="2"/>
      <c r="F5934" s="2"/>
    </row>
    <row r="5935" spans="5:6" ht="12.75">
      <c r="E5935" s="2"/>
      <c r="F5935" s="2"/>
    </row>
    <row r="5936" spans="5:6" ht="12.75">
      <c r="E5936" s="2"/>
      <c r="F5936" s="2"/>
    </row>
    <row r="5937" spans="5:6" ht="12.75">
      <c r="E5937" s="2"/>
      <c r="F5937" s="2"/>
    </row>
    <row r="5938" spans="5:6" ht="12.75">
      <c r="E5938" s="2"/>
      <c r="F5938" s="2"/>
    </row>
    <row r="5939" spans="5:6" ht="12.75">
      <c r="E5939" s="2"/>
      <c r="F5939" s="2"/>
    </row>
    <row r="5940" spans="5:6" ht="12.75">
      <c r="E5940" s="2"/>
      <c r="F5940" s="2"/>
    </row>
    <row r="5941" spans="5:6" ht="12.75">
      <c r="E5941" s="2"/>
      <c r="F5941" s="2"/>
    </row>
    <row r="5942" spans="5:6" ht="12.75">
      <c r="E5942" s="2"/>
      <c r="F5942" s="2"/>
    </row>
    <row r="5943" spans="5:6" ht="12.75">
      <c r="E5943" s="2"/>
      <c r="F5943" s="2"/>
    </row>
    <row r="5944" spans="5:6" ht="12.75">
      <c r="E5944" s="2"/>
      <c r="F5944" s="2"/>
    </row>
    <row r="5945" spans="5:6" ht="12.75">
      <c r="E5945" s="2"/>
      <c r="F5945" s="2"/>
    </row>
    <row r="5946" spans="5:6" ht="12.75">
      <c r="E5946" s="2"/>
      <c r="F5946" s="2"/>
    </row>
    <row r="5947" spans="5:6" ht="12.75">
      <c r="E5947" s="2"/>
      <c r="F5947" s="2"/>
    </row>
    <row r="5948" spans="5:6" ht="12.75">
      <c r="E5948" s="2"/>
      <c r="F5948" s="2"/>
    </row>
    <row r="5949" spans="5:6" ht="12.75">
      <c r="E5949" s="2"/>
      <c r="F5949" s="2"/>
    </row>
    <row r="5950" spans="5:6" ht="12.75">
      <c r="E5950" s="2"/>
      <c r="F5950" s="2"/>
    </row>
    <row r="5951" spans="5:6" ht="12.75">
      <c r="E5951" s="2"/>
      <c r="F5951" s="2"/>
    </row>
    <row r="5952" spans="5:6" ht="12.75">
      <c r="E5952" s="2"/>
      <c r="F5952" s="2"/>
    </row>
    <row r="5953" spans="5:6" ht="12.75">
      <c r="E5953" s="2"/>
      <c r="F5953" s="2"/>
    </row>
    <row r="5954" spans="5:6" ht="12.75">
      <c r="E5954" s="2"/>
      <c r="F5954" s="2"/>
    </row>
    <row r="5955" spans="5:6" ht="12.75">
      <c r="E5955" s="2"/>
      <c r="F5955" s="2"/>
    </row>
    <row r="5956" spans="5:6" ht="12.75">
      <c r="E5956" s="2"/>
      <c r="F5956" s="2"/>
    </row>
    <row r="5957" spans="5:6" ht="12.75">
      <c r="E5957" s="2"/>
      <c r="F5957" s="2"/>
    </row>
    <row r="5958" spans="5:6" ht="12.75">
      <c r="E5958" s="2"/>
      <c r="F5958" s="2"/>
    </row>
    <row r="5959" spans="5:6" ht="12.75">
      <c r="E5959" s="2"/>
      <c r="F5959" s="2"/>
    </row>
    <row r="5960" spans="5:6" ht="12.75">
      <c r="E5960" s="2"/>
      <c r="F5960" s="2"/>
    </row>
    <row r="5961" spans="5:6" ht="12.75">
      <c r="E5961" s="2"/>
      <c r="F5961" s="2"/>
    </row>
    <row r="5962" spans="5:6" ht="12.75">
      <c r="E5962" s="2"/>
      <c r="F5962" s="2"/>
    </row>
    <row r="5963" spans="5:6" ht="12.75">
      <c r="E5963" s="2"/>
      <c r="F5963" s="2"/>
    </row>
    <row r="5964" spans="5:6" ht="12.75">
      <c r="E5964" s="2"/>
      <c r="F5964" s="2"/>
    </row>
    <row r="5965" spans="5:6" ht="12.75">
      <c r="E5965" s="2"/>
      <c r="F5965" s="2"/>
    </row>
    <row r="5966" spans="5:6" ht="12.75">
      <c r="E5966" s="2"/>
      <c r="F5966" s="2"/>
    </row>
    <row r="5967" spans="5:6" ht="12.75">
      <c r="E5967" s="2"/>
      <c r="F5967" s="2"/>
    </row>
    <row r="5968" spans="5:6" ht="12.75">
      <c r="E5968" s="2"/>
      <c r="F5968" s="2"/>
    </row>
    <row r="5969" spans="5:6" ht="12.75">
      <c r="E5969" s="2"/>
      <c r="F5969" s="2"/>
    </row>
    <row r="5970" spans="5:6" ht="12.75">
      <c r="E5970" s="2"/>
      <c r="F5970" s="2"/>
    </row>
    <row r="5971" spans="5:6" ht="12.75">
      <c r="E5971" s="2"/>
      <c r="F5971" s="2"/>
    </row>
    <row r="5972" spans="5:6" ht="12.75">
      <c r="E5972" s="2"/>
      <c r="F5972" s="2"/>
    </row>
    <row r="5973" spans="5:6" ht="12.75">
      <c r="E5973" s="2"/>
      <c r="F5973" s="2"/>
    </row>
    <row r="5974" spans="5:6" ht="12.75">
      <c r="E5974" s="2"/>
      <c r="F5974" s="2"/>
    </row>
    <row r="5975" spans="5:6" ht="12.75">
      <c r="E5975" s="2"/>
      <c r="F5975" s="2"/>
    </row>
    <row r="5976" spans="5:6" ht="12.75">
      <c r="E5976" s="2"/>
      <c r="F5976" s="2"/>
    </row>
    <row r="5977" spans="5:6" ht="12.75">
      <c r="E5977" s="2"/>
      <c r="F5977" s="2"/>
    </row>
    <row r="5978" spans="5:6" ht="12.75">
      <c r="E5978" s="2"/>
      <c r="F5978" s="2"/>
    </row>
    <row r="5979" spans="5:6" ht="12.75">
      <c r="E5979" s="2"/>
      <c r="F5979" s="2"/>
    </row>
    <row r="5980" spans="5:6" ht="12.75">
      <c r="E5980" s="2"/>
      <c r="F5980" s="2"/>
    </row>
    <row r="5981" spans="5:6" ht="12.75">
      <c r="E5981" s="2"/>
      <c r="F5981" s="2"/>
    </row>
    <row r="5982" spans="5:6" ht="12.75">
      <c r="E5982" s="2"/>
      <c r="F5982" s="2"/>
    </row>
    <row r="5983" spans="5:6" ht="12.75">
      <c r="E5983" s="2"/>
      <c r="F5983" s="2"/>
    </row>
    <row r="5984" spans="5:6" ht="12.75">
      <c r="E5984" s="2"/>
      <c r="F5984" s="2"/>
    </row>
    <row r="5985" spans="5:6" ht="12.75">
      <c r="E5985" s="2"/>
      <c r="F5985" s="2"/>
    </row>
    <row r="5986" spans="5:6" ht="12.75">
      <c r="E5986" s="2"/>
      <c r="F5986" s="2"/>
    </row>
    <row r="5987" spans="5:6" ht="12.75">
      <c r="E5987" s="2"/>
      <c r="F5987" s="2"/>
    </row>
    <row r="5988" spans="5:6" ht="12.75">
      <c r="E5988" s="2"/>
      <c r="F5988" s="2"/>
    </row>
    <row r="5989" spans="5:6" ht="12.75">
      <c r="E5989" s="2"/>
      <c r="F5989" s="2"/>
    </row>
    <row r="5990" spans="5:6" ht="12.75">
      <c r="E5990" s="2"/>
      <c r="F5990" s="2"/>
    </row>
    <row r="5991" spans="5:6" ht="12.75">
      <c r="E5991" s="2"/>
      <c r="F5991" s="2"/>
    </row>
    <row r="5992" spans="5:6" ht="12.75">
      <c r="E5992" s="2"/>
      <c r="F5992" s="2"/>
    </row>
    <row r="5993" spans="5:6" ht="12.75">
      <c r="E5993" s="2"/>
      <c r="F5993" s="2"/>
    </row>
    <row r="5994" spans="5:6" ht="12.75">
      <c r="E5994" s="2"/>
      <c r="F5994" s="2"/>
    </row>
    <row r="5995" spans="5:6" ht="12.75">
      <c r="E5995" s="2"/>
      <c r="F5995" s="2"/>
    </row>
    <row r="5996" spans="5:6" ht="12.75">
      <c r="E5996" s="2"/>
      <c r="F5996" s="2"/>
    </row>
    <row r="5997" spans="5:6" ht="12.75">
      <c r="E5997" s="2"/>
      <c r="F5997" s="2"/>
    </row>
    <row r="5998" spans="5:6" ht="12.75">
      <c r="E5998" s="2"/>
      <c r="F5998" s="2"/>
    </row>
    <row r="5999" spans="5:6" ht="12.75">
      <c r="E5999" s="2"/>
      <c r="F5999" s="2"/>
    </row>
    <row r="6000" spans="5:6" ht="12.75">
      <c r="E6000" s="2"/>
      <c r="F6000" s="2"/>
    </row>
    <row r="6001" spans="5:6" ht="12.75">
      <c r="E6001" s="2"/>
      <c r="F6001" s="2"/>
    </row>
    <row r="6002" spans="5:6" ht="12.75">
      <c r="E6002" s="2"/>
      <c r="F6002" s="2"/>
    </row>
    <row r="6003" spans="5:6" ht="12.75">
      <c r="E6003" s="2"/>
      <c r="F6003" s="2"/>
    </row>
    <row r="6004" spans="5:6" ht="12.75">
      <c r="E6004" s="2"/>
      <c r="F6004" s="2"/>
    </row>
    <row r="6005" spans="5:6" ht="12.75">
      <c r="E6005" s="2"/>
      <c r="F6005" s="2"/>
    </row>
    <row r="6006" spans="5:6" ht="12.75">
      <c r="E6006" s="2"/>
      <c r="F6006" s="2"/>
    </row>
    <row r="6007" spans="5:6" ht="12.75">
      <c r="E6007" s="2"/>
      <c r="F6007" s="2"/>
    </row>
    <row r="6008" spans="5:6" ht="12.75">
      <c r="E6008" s="2"/>
      <c r="F6008" s="2"/>
    </row>
    <row r="6009" spans="5:6" ht="12.75">
      <c r="E6009" s="2"/>
      <c r="F6009" s="2"/>
    </row>
    <row r="6010" spans="5:6" ht="12.75">
      <c r="E6010" s="2"/>
      <c r="F6010" s="2"/>
    </row>
    <row r="6011" spans="5:6" ht="12.75">
      <c r="E6011" s="2"/>
      <c r="F6011" s="2"/>
    </row>
    <row r="6012" spans="5:6" ht="12.75">
      <c r="E6012" s="2"/>
      <c r="F6012" s="2"/>
    </row>
    <row r="6013" spans="5:6" ht="12.75">
      <c r="E6013" s="2"/>
      <c r="F6013" s="2"/>
    </row>
    <row r="6014" spans="5:6" ht="12.75">
      <c r="E6014" s="2"/>
      <c r="F6014" s="2"/>
    </row>
    <row r="6015" spans="5:6" ht="12.75">
      <c r="E6015" s="2"/>
      <c r="F6015" s="2"/>
    </row>
    <row r="6016" spans="5:6" ht="12.75">
      <c r="E6016" s="2"/>
      <c r="F6016" s="2"/>
    </row>
    <row r="6017" spans="5:6" ht="12.75">
      <c r="E6017" s="2"/>
      <c r="F6017" s="2"/>
    </row>
    <row r="6018" spans="5:6" ht="12.75">
      <c r="E6018" s="2"/>
      <c r="F6018" s="2"/>
    </row>
    <row r="6019" spans="5:6" ht="12.75">
      <c r="E6019" s="2"/>
      <c r="F6019" s="2"/>
    </row>
    <row r="6020" spans="5:6" ht="12.75">
      <c r="E6020" s="2"/>
      <c r="F6020" s="2"/>
    </row>
    <row r="6021" spans="5:6" ht="12.75">
      <c r="E6021" s="2"/>
      <c r="F6021" s="2"/>
    </row>
    <row r="6022" spans="5:6" ht="12.75">
      <c r="E6022" s="2"/>
      <c r="F6022" s="2"/>
    </row>
    <row r="6023" spans="5:6" ht="12.75">
      <c r="E6023" s="2"/>
      <c r="F6023" s="2"/>
    </row>
    <row r="6024" spans="5:6" ht="12.75">
      <c r="E6024" s="2"/>
      <c r="F6024" s="2"/>
    </row>
    <row r="6025" spans="5:6" ht="12.75">
      <c r="E6025" s="2"/>
      <c r="F6025" s="2"/>
    </row>
    <row r="6026" spans="5:6" ht="12.75">
      <c r="E6026" s="2"/>
      <c r="F6026" s="2"/>
    </row>
    <row r="6027" spans="5:6" ht="12.75">
      <c r="E6027" s="2"/>
      <c r="F6027" s="2"/>
    </row>
    <row r="6028" spans="5:6" ht="12.75">
      <c r="E6028" s="2"/>
      <c r="F6028" s="2"/>
    </row>
    <row r="6029" spans="5:6" ht="12.75">
      <c r="E6029" s="2"/>
      <c r="F6029" s="2"/>
    </row>
    <row r="6030" spans="5:6" ht="12.75">
      <c r="E6030" s="2"/>
      <c r="F6030" s="2"/>
    </row>
    <row r="6031" spans="5:6" ht="12.75">
      <c r="E6031" s="2"/>
      <c r="F6031" s="2"/>
    </row>
    <row r="6032" spans="5:6" ht="12.75">
      <c r="E6032" s="2"/>
      <c r="F6032" s="2"/>
    </row>
    <row r="6033" spans="5:6" ht="12.75">
      <c r="E6033" s="2"/>
      <c r="F6033" s="2"/>
    </row>
    <row r="6034" spans="5:6" ht="12.75">
      <c r="E6034" s="2"/>
      <c r="F6034" s="2"/>
    </row>
    <row r="6035" spans="5:6" ht="12.75">
      <c r="E6035" s="2"/>
      <c r="F6035" s="2"/>
    </row>
    <row r="6036" spans="5:6" ht="12.75">
      <c r="E6036" s="2"/>
      <c r="F6036" s="2"/>
    </row>
    <row r="6037" spans="5:6" ht="12.75">
      <c r="E6037" s="2"/>
      <c r="F6037" s="2"/>
    </row>
    <row r="6038" spans="5:6" ht="12.75">
      <c r="E6038" s="2"/>
      <c r="F6038" s="2"/>
    </row>
    <row r="6039" spans="5:6" ht="12.75">
      <c r="E6039" s="2"/>
      <c r="F6039" s="2"/>
    </row>
    <row r="6040" spans="5:6" ht="12.75">
      <c r="E6040" s="2"/>
      <c r="F6040" s="2"/>
    </row>
    <row r="6041" spans="5:6" ht="12.75">
      <c r="E6041" s="2"/>
      <c r="F6041" s="2"/>
    </row>
    <row r="6042" spans="5:6" ht="12.75">
      <c r="E6042" s="2"/>
      <c r="F6042" s="2"/>
    </row>
    <row r="6043" spans="5:6" ht="12.75">
      <c r="E6043" s="2"/>
      <c r="F6043" s="2"/>
    </row>
    <row r="6044" spans="5:6" ht="12.75">
      <c r="E6044" s="2"/>
      <c r="F6044" s="2"/>
    </row>
    <row r="6045" spans="5:6" ht="12.75">
      <c r="E6045" s="2"/>
      <c r="F6045" s="2"/>
    </row>
    <row r="6046" spans="5:6" ht="12.75">
      <c r="E6046" s="2"/>
      <c r="F6046" s="2"/>
    </row>
    <row r="6047" spans="5:6" ht="12.75">
      <c r="E6047" s="2"/>
      <c r="F6047" s="2"/>
    </row>
    <row r="6048" spans="5:6" ht="12.75">
      <c r="E6048" s="2"/>
      <c r="F6048" s="2"/>
    </row>
    <row r="6049" spans="5:6" ht="12.75">
      <c r="E6049" s="2"/>
      <c r="F6049" s="2"/>
    </row>
    <row r="6050" spans="5:6" ht="12.75">
      <c r="E6050" s="2"/>
      <c r="F6050" s="2"/>
    </row>
    <row r="6051" spans="5:6" ht="12.75">
      <c r="E6051" s="2"/>
      <c r="F6051" s="2"/>
    </row>
    <row r="6052" spans="5:6" ht="12.75">
      <c r="E6052" s="2"/>
      <c r="F6052" s="2"/>
    </row>
    <row r="6053" spans="5:6" ht="12.75">
      <c r="E6053" s="2"/>
      <c r="F6053" s="2"/>
    </row>
    <row r="6054" spans="5:6" ht="12.75">
      <c r="E6054" s="2"/>
      <c r="F6054" s="2"/>
    </row>
    <row r="6055" spans="5:6" ht="12.75">
      <c r="E6055" s="2"/>
      <c r="F6055" s="2"/>
    </row>
    <row r="6056" spans="5:6" ht="12.75">
      <c r="E6056" s="2"/>
      <c r="F6056" s="2"/>
    </row>
    <row r="6057" spans="5:6" ht="12.75">
      <c r="E6057" s="2"/>
      <c r="F6057" s="2"/>
    </row>
    <row r="6058" spans="5:6" ht="12.75">
      <c r="E6058" s="2"/>
      <c r="F6058" s="2"/>
    </row>
    <row r="6059" spans="5:6" ht="12.75">
      <c r="E6059" s="2"/>
      <c r="F6059" s="2"/>
    </row>
    <row r="6060" spans="5:6" ht="12.75">
      <c r="E6060" s="2"/>
      <c r="F6060" s="2"/>
    </row>
    <row r="6061" spans="5:6" ht="12.75">
      <c r="E6061" s="2"/>
      <c r="F6061" s="2"/>
    </row>
    <row r="6062" spans="5:6" ht="12.75">
      <c r="E6062" s="2"/>
      <c r="F6062" s="2"/>
    </row>
    <row r="6063" spans="5:6" ht="12.75">
      <c r="E6063" s="2"/>
      <c r="F6063" s="2"/>
    </row>
    <row r="6064" spans="5:6" ht="12.75">
      <c r="E6064" s="2"/>
      <c r="F6064" s="2"/>
    </row>
    <row r="6065" spans="5:6" ht="12.75">
      <c r="E6065" s="2"/>
      <c r="F6065" s="2"/>
    </row>
    <row r="6066" spans="5:6" ht="12.75">
      <c r="E6066" s="2"/>
      <c r="F6066" s="2"/>
    </row>
    <row r="6067" spans="5:6" ht="12.75">
      <c r="E6067" s="2"/>
      <c r="F6067" s="2"/>
    </row>
    <row r="6068" spans="5:6" ht="12.75">
      <c r="E6068" s="2"/>
      <c r="F6068" s="2"/>
    </row>
    <row r="6069" spans="5:6" ht="12.75">
      <c r="E6069" s="2"/>
      <c r="F6069" s="2"/>
    </row>
    <row r="6070" spans="5:6" ht="12.75">
      <c r="E6070" s="2"/>
      <c r="F6070" s="2"/>
    </row>
    <row r="6071" spans="5:6" ht="12.75">
      <c r="E6071" s="2"/>
      <c r="F6071" s="2"/>
    </row>
    <row r="6072" spans="5:6" ht="12.75">
      <c r="E6072" s="2"/>
      <c r="F6072" s="2"/>
    </row>
    <row r="6073" spans="5:6" ht="12.75">
      <c r="E6073" s="2"/>
      <c r="F6073" s="2"/>
    </row>
    <row r="6074" spans="5:6" ht="12.75">
      <c r="E6074" s="2"/>
      <c r="F6074" s="2"/>
    </row>
    <row r="6075" spans="5:6" ht="12.75">
      <c r="E6075" s="2"/>
      <c r="F6075" s="2"/>
    </row>
    <row r="6076" spans="5:6" ht="12.75">
      <c r="E6076" s="2"/>
      <c r="F6076" s="2"/>
    </row>
    <row r="6077" spans="5:6" ht="12.75">
      <c r="E6077" s="2"/>
      <c r="F6077" s="2"/>
    </row>
    <row r="6078" spans="5:6" ht="12.75">
      <c r="E6078" s="2"/>
      <c r="F6078" s="2"/>
    </row>
    <row r="6079" spans="5:6" ht="12.75">
      <c r="E6079" s="2"/>
      <c r="F6079" s="2"/>
    </row>
    <row r="6080" spans="5:6" ht="12.75">
      <c r="E6080" s="2"/>
      <c r="F6080" s="2"/>
    </row>
    <row r="6081" spans="5:6" ht="12.75">
      <c r="E6081" s="2"/>
      <c r="F6081" s="2"/>
    </row>
    <row r="6082" spans="5:6" ht="12.75">
      <c r="E6082" s="2"/>
      <c r="F6082" s="2"/>
    </row>
    <row r="6083" spans="5:6" ht="12.75">
      <c r="E6083" s="2"/>
      <c r="F6083" s="2"/>
    </row>
    <row r="6084" spans="5:6" ht="12.75">
      <c r="E6084" s="2"/>
      <c r="F6084" s="2"/>
    </row>
    <row r="6085" spans="5:6" ht="12.75">
      <c r="E6085" s="2"/>
      <c r="F6085" s="2"/>
    </row>
    <row r="6086" spans="5:6" ht="12.75">
      <c r="E6086" s="2"/>
      <c r="F6086" s="2"/>
    </row>
    <row r="6087" spans="5:6" ht="12.75">
      <c r="E6087" s="2"/>
      <c r="F6087" s="2"/>
    </row>
    <row r="6088" spans="5:6" ht="12.75">
      <c r="E6088" s="2"/>
      <c r="F6088" s="2"/>
    </row>
    <row r="6089" spans="5:6" ht="12.75">
      <c r="E6089" s="2"/>
      <c r="F6089" s="2"/>
    </row>
    <row r="6090" spans="5:6" ht="12.75">
      <c r="E6090" s="2"/>
      <c r="F6090" s="2"/>
    </row>
    <row r="6091" spans="5:6" ht="12.75">
      <c r="E6091" s="2"/>
      <c r="F6091" s="2"/>
    </row>
    <row r="6092" spans="5:6" ht="12.75">
      <c r="E6092" s="2"/>
      <c r="F6092" s="2"/>
    </row>
    <row r="6093" spans="5:6" ht="12.75">
      <c r="E6093" s="2"/>
      <c r="F6093" s="2"/>
    </row>
    <row r="6094" spans="5:6" ht="12.75">
      <c r="E6094" s="2"/>
      <c r="F6094" s="2"/>
    </row>
    <row r="6095" spans="5:6" ht="12.75">
      <c r="E6095" s="2"/>
      <c r="F6095" s="2"/>
    </row>
    <row r="6096" spans="5:6" ht="12.75">
      <c r="E6096" s="2"/>
      <c r="F6096" s="2"/>
    </row>
    <row r="6097" spans="5:6" ht="12.75">
      <c r="E6097" s="2"/>
      <c r="F6097" s="2"/>
    </row>
    <row r="6098" spans="5:6" ht="12.75">
      <c r="E6098" s="2"/>
      <c r="F6098" s="2"/>
    </row>
    <row r="6099" spans="5:6" ht="12.75">
      <c r="E6099" s="2"/>
      <c r="F6099" s="2"/>
    </row>
    <row r="6100" spans="5:6" ht="12.75">
      <c r="E6100" s="2"/>
      <c r="F6100" s="2"/>
    </row>
    <row r="6101" spans="5:6" ht="12.75">
      <c r="E6101" s="2"/>
      <c r="F6101" s="2"/>
    </row>
    <row r="6102" spans="5:6" ht="12.75">
      <c r="E6102" s="2"/>
      <c r="F6102" s="2"/>
    </row>
    <row r="6103" spans="5:6" ht="12.75">
      <c r="E6103" s="2"/>
      <c r="F6103" s="2"/>
    </row>
    <row r="6104" spans="5:6" ht="12.75">
      <c r="E6104" s="2"/>
      <c r="F6104" s="2"/>
    </row>
    <row r="6105" spans="5:6" ht="12.75">
      <c r="E6105" s="2"/>
      <c r="F6105" s="2"/>
    </row>
    <row r="6106" spans="5:6" ht="12.75">
      <c r="E6106" s="2"/>
      <c r="F6106" s="2"/>
    </row>
    <row r="6107" spans="5:6" ht="12.75">
      <c r="E6107" s="2"/>
      <c r="F6107" s="2"/>
    </row>
    <row r="6108" spans="5:6" ht="12.75">
      <c r="E6108" s="2"/>
      <c r="F6108" s="2"/>
    </row>
    <row r="6109" spans="5:6" ht="12.75">
      <c r="E6109" s="2"/>
      <c r="F6109" s="2"/>
    </row>
    <row r="6110" spans="5:6" ht="12.75">
      <c r="E6110" s="2"/>
      <c r="F6110" s="2"/>
    </row>
    <row r="6111" spans="5:6" ht="12.75">
      <c r="E6111" s="2"/>
      <c r="F6111" s="2"/>
    </row>
    <row r="6112" spans="5:6" ht="12.75">
      <c r="E6112" s="2"/>
      <c r="F6112" s="2"/>
    </row>
    <row r="6113" spans="5:6" ht="12.75">
      <c r="E6113" s="2"/>
      <c r="F6113" s="2"/>
    </row>
    <row r="6114" spans="5:6" ht="12.75">
      <c r="E6114" s="2"/>
      <c r="F6114" s="2"/>
    </row>
    <row r="6115" spans="5:6" ht="12.75">
      <c r="E6115" s="2"/>
      <c r="F6115" s="2"/>
    </row>
    <row r="6116" spans="5:6" ht="12.75">
      <c r="E6116" s="2"/>
      <c r="F6116" s="2"/>
    </row>
    <row r="6117" spans="5:6" ht="12.75">
      <c r="E6117" s="2"/>
      <c r="F6117" s="2"/>
    </row>
    <row r="6118" spans="5:6" ht="12.75">
      <c r="E6118" s="2"/>
      <c r="F6118" s="2"/>
    </row>
    <row r="6119" spans="5:6" ht="12.75">
      <c r="E6119" s="2"/>
      <c r="F6119" s="2"/>
    </row>
    <row r="6120" spans="5:6" ht="12.75">
      <c r="E6120" s="2"/>
      <c r="F6120" s="2"/>
    </row>
    <row r="6121" spans="5:6" ht="12.75">
      <c r="E6121" s="2"/>
      <c r="F6121" s="2"/>
    </row>
    <row r="6122" spans="5:6" ht="12.75">
      <c r="E6122" s="2"/>
      <c r="F6122" s="2"/>
    </row>
    <row r="6123" spans="5:6" ht="12.75">
      <c r="E6123" s="2"/>
      <c r="F6123" s="2"/>
    </row>
    <row r="6124" spans="5:6" ht="12.75">
      <c r="E6124" s="2"/>
      <c r="F6124" s="2"/>
    </row>
    <row r="6125" spans="5:6" ht="12.75">
      <c r="E6125" s="2"/>
      <c r="F6125" s="2"/>
    </row>
    <row r="6126" spans="5:6" ht="12.75">
      <c r="E6126" s="2"/>
      <c r="F6126" s="2"/>
    </row>
    <row r="6127" spans="5:6" ht="12.75">
      <c r="E6127" s="2"/>
      <c r="F6127" s="2"/>
    </row>
    <row r="6128" spans="5:6" ht="12.75">
      <c r="E6128" s="2"/>
      <c r="F6128" s="2"/>
    </row>
    <row r="6129" spans="5:6" ht="12.75">
      <c r="E6129" s="2"/>
      <c r="F6129" s="2"/>
    </row>
    <row r="6130" spans="5:6" ht="12.75">
      <c r="E6130" s="2"/>
      <c r="F6130" s="2"/>
    </row>
    <row r="6131" spans="5:6" ht="12.75">
      <c r="E6131" s="2"/>
      <c r="F6131" s="2"/>
    </row>
    <row r="6132" spans="5:6" ht="12.75">
      <c r="E6132" s="2"/>
      <c r="F6132" s="2"/>
    </row>
    <row r="6133" spans="5:6" ht="12.75">
      <c r="E6133" s="2"/>
      <c r="F6133" s="2"/>
    </row>
    <row r="6134" spans="5:6" ht="12.75">
      <c r="E6134" s="2"/>
      <c r="F6134" s="2"/>
    </row>
    <row r="6135" spans="5:6" ht="12.75">
      <c r="E6135" s="2"/>
      <c r="F6135" s="2"/>
    </row>
    <row r="6136" spans="5:6" ht="12.75">
      <c r="E6136" s="2"/>
      <c r="F6136" s="2"/>
    </row>
    <row r="6137" spans="5:6" ht="12.75">
      <c r="E6137" s="2"/>
      <c r="F6137" s="2"/>
    </row>
    <row r="6138" spans="5:6" ht="12.75">
      <c r="E6138" s="2"/>
      <c r="F6138" s="2"/>
    </row>
    <row r="6139" spans="5:6" ht="12.75">
      <c r="E6139" s="2"/>
      <c r="F6139" s="2"/>
    </row>
    <row r="6140" spans="5:6" ht="12.75">
      <c r="E6140" s="2"/>
      <c r="F6140" s="2"/>
    </row>
    <row r="6141" spans="5:6" ht="12.75">
      <c r="E6141" s="2"/>
      <c r="F6141" s="2"/>
    </row>
    <row r="6142" spans="5:6" ht="12.75">
      <c r="E6142" s="2"/>
      <c r="F6142" s="2"/>
    </row>
    <row r="6143" spans="5:6" ht="12.75">
      <c r="E6143" s="2"/>
      <c r="F6143" s="2"/>
    </row>
    <row r="6144" spans="5:6" ht="12.75">
      <c r="E6144" s="2"/>
      <c r="F6144" s="2"/>
    </row>
    <row r="6145" spans="5:6" ht="12.75">
      <c r="E6145" s="2"/>
      <c r="F6145" s="2"/>
    </row>
    <row r="6146" spans="5:6" ht="12.75">
      <c r="E6146" s="2"/>
      <c r="F6146" s="2"/>
    </row>
    <row r="6147" spans="5:6" ht="12.75">
      <c r="E6147" s="2"/>
      <c r="F6147" s="2"/>
    </row>
    <row r="6148" spans="5:6" ht="12.75">
      <c r="E6148" s="2"/>
      <c r="F6148" s="2"/>
    </row>
    <row r="6149" spans="5:6" ht="12.75">
      <c r="E6149" s="2"/>
      <c r="F6149" s="2"/>
    </row>
    <row r="6150" spans="5:6" ht="12.75">
      <c r="E6150" s="2"/>
      <c r="F6150" s="2"/>
    </row>
    <row r="6151" spans="5:6" ht="12.75">
      <c r="E6151" s="2"/>
      <c r="F6151" s="2"/>
    </row>
    <row r="6152" spans="5:6" ht="12.75">
      <c r="E6152" s="2"/>
      <c r="F6152" s="2"/>
    </row>
    <row r="6153" spans="5:6" ht="12.75">
      <c r="E6153" s="2"/>
      <c r="F6153" s="2"/>
    </row>
    <row r="6154" spans="5:6" ht="12.75">
      <c r="E6154" s="2"/>
      <c r="F6154" s="2"/>
    </row>
    <row r="6155" spans="5:6" ht="12.75">
      <c r="E6155" s="2"/>
      <c r="F6155" s="2"/>
    </row>
    <row r="6156" spans="5:6" ht="12.75">
      <c r="E6156" s="2"/>
      <c r="F6156" s="2"/>
    </row>
    <row r="6157" spans="5:6" ht="12.75">
      <c r="E6157" s="2"/>
      <c r="F6157" s="2"/>
    </row>
    <row r="6158" spans="5:6" ht="12.75">
      <c r="E6158" s="2"/>
      <c r="F6158" s="2"/>
    </row>
    <row r="6159" spans="5:6" ht="12.75">
      <c r="E6159" s="2"/>
      <c r="F6159" s="2"/>
    </row>
    <row r="6160" spans="5:6" ht="12.75">
      <c r="E6160" s="2"/>
      <c r="F6160" s="2"/>
    </row>
    <row r="6161" spans="5:6" ht="12.75">
      <c r="E6161" s="2"/>
      <c r="F6161" s="2"/>
    </row>
    <row r="6162" spans="5:6" ht="12.75">
      <c r="E6162" s="2"/>
      <c r="F6162" s="2"/>
    </row>
    <row r="6163" spans="5:6" ht="12.75">
      <c r="E6163" s="2"/>
      <c r="F6163" s="2"/>
    </row>
    <row r="6164" spans="5:6" ht="12.75">
      <c r="E6164" s="2"/>
      <c r="F6164" s="2"/>
    </row>
    <row r="6165" spans="5:6" ht="12.75">
      <c r="E6165" s="2"/>
      <c r="F6165" s="2"/>
    </row>
    <row r="6166" spans="5:6" ht="12.75">
      <c r="E6166" s="2"/>
      <c r="F6166" s="2"/>
    </row>
    <row r="6167" spans="5:6" ht="12.75">
      <c r="E6167" s="2"/>
      <c r="F6167" s="2"/>
    </row>
    <row r="6168" spans="5:6" ht="12.75">
      <c r="E6168" s="2"/>
      <c r="F6168" s="2"/>
    </row>
    <row r="6169" spans="5:6" ht="12.75">
      <c r="E6169" s="2"/>
      <c r="F6169" s="2"/>
    </row>
    <row r="6170" spans="5:6" ht="12.75">
      <c r="E6170" s="2"/>
      <c r="F6170" s="2"/>
    </row>
    <row r="6171" spans="5:6" ht="12.75">
      <c r="E6171" s="2"/>
      <c r="F6171" s="2"/>
    </row>
    <row r="6172" spans="5:6" ht="12.75">
      <c r="E6172" s="2"/>
      <c r="F6172" s="2"/>
    </row>
    <row r="6173" spans="5:6" ht="12.75">
      <c r="E6173" s="2"/>
      <c r="F6173" s="2"/>
    </row>
    <row r="6174" spans="5:6" ht="12.75">
      <c r="E6174" s="2"/>
      <c r="F6174" s="2"/>
    </row>
    <row r="6175" spans="5:6" ht="12.75">
      <c r="E6175" s="2"/>
      <c r="F6175" s="2"/>
    </row>
    <row r="6176" spans="5:6" ht="12.75">
      <c r="E6176" s="2"/>
      <c r="F6176" s="2"/>
    </row>
    <row r="6177" spans="5:6" ht="12.75">
      <c r="E6177" s="2"/>
      <c r="F6177" s="2"/>
    </row>
    <row r="6178" spans="5:6" ht="12.75">
      <c r="E6178" s="2"/>
      <c r="F6178" s="2"/>
    </row>
    <row r="6179" spans="5:6" ht="12.75">
      <c r="E6179" s="2"/>
      <c r="F6179" s="2"/>
    </row>
    <row r="6180" spans="5:6" ht="12.75">
      <c r="E6180" s="2"/>
      <c r="F6180" s="2"/>
    </row>
    <row r="6181" spans="5:6" ht="12.75">
      <c r="E6181" s="2"/>
      <c r="F6181" s="2"/>
    </row>
    <row r="6182" spans="5:6" ht="12.75">
      <c r="E6182" s="2"/>
      <c r="F6182" s="2"/>
    </row>
    <row r="6183" spans="5:6" ht="12.75">
      <c r="E6183" s="2"/>
      <c r="F6183" s="2"/>
    </row>
    <row r="6184" spans="5:6" ht="12.75">
      <c r="E6184" s="2"/>
      <c r="F6184" s="2"/>
    </row>
    <row r="6185" spans="5:6" ht="12.75">
      <c r="E6185" s="2"/>
      <c r="F6185" s="2"/>
    </row>
    <row r="6186" spans="5:6" ht="12.75">
      <c r="E6186" s="2"/>
      <c r="F6186" s="2"/>
    </row>
    <row r="6187" spans="5:6" ht="12.75">
      <c r="E6187" s="2"/>
      <c r="F6187" s="2"/>
    </row>
    <row r="6188" spans="5:6" ht="12.75">
      <c r="E6188" s="2"/>
      <c r="F6188" s="2"/>
    </row>
    <row r="6189" spans="5:6" ht="12.75">
      <c r="E6189" s="2"/>
      <c r="F6189" s="2"/>
    </row>
    <row r="6190" spans="5:6" ht="12.75">
      <c r="E6190" s="2"/>
      <c r="F6190" s="2"/>
    </row>
    <row r="6191" spans="5:6" ht="12.75">
      <c r="E6191" s="2"/>
      <c r="F6191" s="2"/>
    </row>
    <row r="6192" spans="5:6" ht="12.75">
      <c r="E6192" s="2"/>
      <c r="F6192" s="2"/>
    </row>
    <row r="6193" spans="5:6" ht="12.75">
      <c r="E6193" s="2"/>
      <c r="F6193" s="2"/>
    </row>
    <row r="6194" spans="5:6" ht="12.75">
      <c r="E6194" s="2"/>
      <c r="F6194" s="2"/>
    </row>
    <row r="6195" spans="5:6" ht="12.75">
      <c r="E6195" s="2"/>
      <c r="F6195" s="2"/>
    </row>
    <row r="6196" spans="5:6" ht="12.75">
      <c r="E6196" s="2"/>
      <c r="F6196" s="2"/>
    </row>
    <row r="6197" spans="5:6" ht="12.75">
      <c r="E6197" s="2"/>
      <c r="F6197" s="2"/>
    </row>
    <row r="6198" spans="5:6" ht="12.75">
      <c r="E6198" s="2"/>
      <c r="F6198" s="2"/>
    </row>
    <row r="6199" spans="5:6" ht="12.75">
      <c r="E6199" s="2"/>
      <c r="F6199" s="2"/>
    </row>
    <row r="6200" spans="5:6" ht="12.75">
      <c r="E6200" s="2"/>
      <c r="F6200" s="2"/>
    </row>
    <row r="6201" spans="5:6" ht="12.75">
      <c r="E6201" s="2"/>
      <c r="F6201" s="2"/>
    </row>
    <row r="6202" spans="5:6" ht="12.75">
      <c r="E6202" s="2"/>
      <c r="F6202" s="2"/>
    </row>
    <row r="6203" spans="5:6" ht="12.75">
      <c r="E6203" s="2"/>
      <c r="F6203" s="2"/>
    </row>
    <row r="6204" spans="5:6" ht="12.75">
      <c r="E6204" s="2"/>
      <c r="F6204" s="2"/>
    </row>
    <row r="6205" spans="5:6" ht="12.75">
      <c r="E6205" s="2"/>
      <c r="F6205" s="2"/>
    </row>
    <row r="6206" spans="5:6" ht="12.75">
      <c r="E6206" s="2"/>
      <c r="F6206" s="2"/>
    </row>
    <row r="6207" spans="5:6" ht="12.75">
      <c r="E6207" s="2"/>
      <c r="F6207" s="2"/>
    </row>
    <row r="6208" spans="5:6" ht="12.75">
      <c r="E6208" s="2"/>
      <c r="F6208" s="2"/>
    </row>
    <row r="6209" spans="5:6" ht="12.75">
      <c r="E6209" s="2"/>
      <c r="F6209" s="2"/>
    </row>
    <row r="6210" spans="5:6" ht="12.75">
      <c r="E6210" s="2"/>
      <c r="F6210" s="2"/>
    </row>
    <row r="6211" spans="5:6" ht="12.75">
      <c r="E6211" s="2"/>
      <c r="F6211" s="2"/>
    </row>
    <row r="6212" spans="5:6" ht="12.75">
      <c r="E6212" s="2"/>
      <c r="F6212" s="2"/>
    </row>
    <row r="6213" spans="5:6" ht="12.75">
      <c r="E6213" s="2"/>
      <c r="F6213" s="2"/>
    </row>
    <row r="6214" spans="5:6" ht="12.75">
      <c r="E6214" s="2"/>
      <c r="F6214" s="2"/>
    </row>
    <row r="6215" spans="5:6" ht="12.75">
      <c r="E6215" s="2"/>
      <c r="F6215" s="2"/>
    </row>
    <row r="6216" spans="5:6" ht="12.75">
      <c r="E6216" s="2"/>
      <c r="F6216" s="2"/>
    </row>
    <row r="6217" spans="5:6" ht="12.75">
      <c r="E6217" s="2"/>
      <c r="F6217" s="2"/>
    </row>
    <row r="6218" spans="5:6" ht="12.75">
      <c r="E6218" s="2"/>
      <c r="F6218" s="2"/>
    </row>
    <row r="6219" spans="5:6" ht="12.75">
      <c r="E6219" s="2"/>
      <c r="F6219" s="2"/>
    </row>
    <row r="6220" spans="5:6" ht="12.75">
      <c r="E6220" s="2"/>
      <c r="F6220" s="2"/>
    </row>
    <row r="6221" spans="5:6" ht="12.75">
      <c r="E6221" s="2"/>
      <c r="F6221" s="2"/>
    </row>
    <row r="6222" spans="5:6" ht="12.75">
      <c r="E6222" s="2"/>
      <c r="F6222" s="2"/>
    </row>
    <row r="6223" spans="5:6" ht="12.75">
      <c r="E6223" s="2"/>
      <c r="F6223" s="2"/>
    </row>
    <row r="6224" spans="5:6" ht="12.75">
      <c r="E6224" s="2"/>
      <c r="F6224" s="2"/>
    </row>
    <row r="6225" spans="5:6" ht="12.75">
      <c r="E6225" s="2"/>
      <c r="F6225" s="2"/>
    </row>
    <row r="6226" spans="5:6" ht="12.75">
      <c r="E6226" s="2"/>
      <c r="F6226" s="2"/>
    </row>
    <row r="6227" spans="5:6" ht="12.75">
      <c r="E6227" s="2"/>
      <c r="F6227" s="2"/>
    </row>
    <row r="6228" spans="5:6" ht="12.75">
      <c r="E6228" s="2"/>
      <c r="F6228" s="2"/>
    </row>
    <row r="6229" spans="5:6" ht="12.75">
      <c r="E6229" s="2"/>
      <c r="F6229" s="2"/>
    </row>
    <row r="6230" spans="5:6" ht="12.75">
      <c r="E6230" s="2"/>
      <c r="F6230" s="2"/>
    </row>
    <row r="6231" spans="5:6" ht="12.75">
      <c r="E6231" s="2"/>
      <c r="F6231" s="2"/>
    </row>
    <row r="6232" spans="5:6" ht="12.75">
      <c r="E6232" s="2"/>
      <c r="F6232" s="2"/>
    </row>
    <row r="6233" spans="5:6" ht="12.75">
      <c r="E6233" s="2"/>
      <c r="F6233" s="2"/>
    </row>
    <row r="6234" spans="5:6" ht="12.75">
      <c r="E6234" s="2"/>
      <c r="F6234" s="2"/>
    </row>
    <row r="6235" spans="5:6" ht="12.75">
      <c r="E6235" s="2"/>
      <c r="F6235" s="2"/>
    </row>
    <row r="6236" spans="5:6" ht="12.75">
      <c r="E6236" s="2"/>
      <c r="F6236" s="2"/>
    </row>
    <row r="6237" spans="5:6" ht="12.75">
      <c r="E6237" s="2"/>
      <c r="F6237" s="2"/>
    </row>
    <row r="6238" spans="5:6" ht="12.75">
      <c r="E6238" s="2"/>
      <c r="F6238" s="2"/>
    </row>
    <row r="6239" spans="5:6" ht="12.75">
      <c r="E6239" s="2"/>
      <c r="F6239" s="2"/>
    </row>
    <row r="6240" spans="5:6" ht="12.75">
      <c r="E6240" s="2"/>
      <c r="F6240" s="2"/>
    </row>
    <row r="6241" spans="5:6" ht="12.75">
      <c r="E6241" s="2"/>
      <c r="F6241" s="2"/>
    </row>
    <row r="6242" spans="5:6" ht="12.75">
      <c r="E6242" s="2"/>
      <c r="F6242" s="2"/>
    </row>
    <row r="6243" spans="5:6" ht="12.75">
      <c r="E6243" s="2"/>
      <c r="F6243" s="2"/>
    </row>
    <row r="6244" spans="5:6" ht="12.75">
      <c r="E6244" s="2"/>
      <c r="F6244" s="2"/>
    </row>
    <row r="6245" spans="5:6" ht="12.75">
      <c r="E6245" s="2"/>
      <c r="F6245" s="2"/>
    </row>
    <row r="6246" spans="5:6" ht="12.75">
      <c r="E6246" s="2"/>
      <c r="F6246" s="2"/>
    </row>
    <row r="6247" spans="5:6" ht="12.75">
      <c r="E6247" s="2"/>
      <c r="F6247" s="2"/>
    </row>
    <row r="6248" spans="5:6" ht="12.75">
      <c r="E6248" s="2"/>
      <c r="F6248" s="2"/>
    </row>
    <row r="6249" spans="5:6" ht="12.75">
      <c r="E6249" s="2"/>
      <c r="F6249" s="2"/>
    </row>
    <row r="6250" spans="5:6" ht="12.75">
      <c r="E6250" s="2"/>
      <c r="F6250" s="2"/>
    </row>
    <row r="6251" spans="5:6" ht="12.75">
      <c r="E6251" s="2"/>
      <c r="F6251" s="2"/>
    </row>
    <row r="6252" spans="5:6" ht="12.75">
      <c r="E6252" s="2"/>
      <c r="F6252" s="2"/>
    </row>
    <row r="6253" spans="5:6" ht="12.75">
      <c r="E6253" s="2"/>
      <c r="F6253" s="2"/>
    </row>
    <row r="6254" spans="5:6" ht="12.75">
      <c r="E6254" s="2"/>
      <c r="F6254" s="2"/>
    </row>
    <row r="6255" spans="5:6" ht="12.75">
      <c r="E6255" s="2"/>
      <c r="F6255" s="2"/>
    </row>
    <row r="6256" spans="5:6" ht="12.75">
      <c r="E6256" s="2"/>
      <c r="F6256" s="2"/>
    </row>
    <row r="6257" spans="5:6" ht="12.75">
      <c r="E6257" s="2"/>
      <c r="F6257" s="2"/>
    </row>
    <row r="6258" spans="5:6" ht="12.75">
      <c r="E6258" s="2"/>
      <c r="F6258" s="2"/>
    </row>
    <row r="6259" spans="5:6" ht="12.75">
      <c r="E6259" s="2"/>
      <c r="F6259" s="2"/>
    </row>
    <row r="6260" spans="5:6" ht="12.75">
      <c r="E6260" s="2"/>
      <c r="F6260" s="2"/>
    </row>
    <row r="6261" spans="5:6" ht="12.75">
      <c r="E6261" s="2"/>
      <c r="F6261" s="2"/>
    </row>
    <row r="6262" spans="5:6" ht="12.75">
      <c r="E6262" s="2"/>
      <c r="F6262" s="2"/>
    </row>
    <row r="6263" spans="5:6" ht="12.75">
      <c r="E6263" s="2"/>
      <c r="F6263" s="2"/>
    </row>
    <row r="6264" spans="5:6" ht="12.75">
      <c r="E6264" s="2"/>
      <c r="F6264" s="2"/>
    </row>
    <row r="6265" spans="5:6" ht="12.75">
      <c r="E6265" s="2"/>
      <c r="F6265" s="2"/>
    </row>
    <row r="6266" spans="5:6" ht="12.75">
      <c r="E6266" s="2"/>
      <c r="F6266" s="2"/>
    </row>
    <row r="6267" spans="5:6" ht="12.75">
      <c r="E6267" s="2"/>
      <c r="F6267" s="2"/>
    </row>
    <row r="6268" spans="5:6" ht="12.75">
      <c r="E6268" s="2"/>
      <c r="F6268" s="2"/>
    </row>
    <row r="6269" spans="5:6" ht="12.75">
      <c r="E6269" s="2"/>
      <c r="F6269" s="2"/>
    </row>
    <row r="6270" spans="5:6" ht="12.75">
      <c r="E6270" s="2"/>
      <c r="F6270" s="2"/>
    </row>
    <row r="6271" spans="5:6" ht="12.75">
      <c r="E6271" s="2"/>
      <c r="F6271" s="2"/>
    </row>
    <row r="6272" spans="5:6" ht="12.75">
      <c r="E6272" s="2"/>
      <c r="F6272" s="2"/>
    </row>
    <row r="6273" spans="5:6" ht="12.75">
      <c r="E6273" s="2"/>
      <c r="F6273" s="2"/>
    </row>
    <row r="6274" spans="5:6" ht="12.75">
      <c r="E6274" s="2"/>
      <c r="F6274" s="2"/>
    </row>
    <row r="6275" spans="5:6" ht="12.75">
      <c r="E6275" s="2"/>
      <c r="F6275" s="2"/>
    </row>
    <row r="6276" spans="5:6" ht="12.75">
      <c r="E6276" s="2"/>
      <c r="F6276" s="2"/>
    </row>
    <row r="6277" spans="5:6" ht="12.75">
      <c r="E6277" s="2"/>
      <c r="F6277" s="2"/>
    </row>
    <row r="6278" spans="5:6" ht="12.75">
      <c r="E6278" s="2"/>
      <c r="F6278" s="2"/>
    </row>
    <row r="6279" spans="5:6" ht="12.75">
      <c r="E6279" s="2"/>
      <c r="F6279" s="2"/>
    </row>
    <row r="6280" spans="5:6" ht="12.75">
      <c r="E6280" s="2"/>
      <c r="F6280" s="2"/>
    </row>
    <row r="6281" spans="5:6" ht="12.75">
      <c r="E6281" s="2"/>
      <c r="F6281" s="2"/>
    </row>
    <row r="6282" spans="5:6" ht="12.75">
      <c r="E6282" s="2"/>
      <c r="F6282" s="2"/>
    </row>
    <row r="6283" spans="5:6" ht="12.75">
      <c r="E6283" s="2"/>
      <c r="F6283" s="2"/>
    </row>
    <row r="6284" spans="5:6" ht="12.75">
      <c r="E6284" s="2"/>
      <c r="F6284" s="2"/>
    </row>
    <row r="6285" spans="5:6" ht="12.75">
      <c r="E6285" s="2"/>
      <c r="F6285" s="2"/>
    </row>
    <row r="6286" spans="5:6" ht="12.75">
      <c r="E6286" s="2"/>
      <c r="F6286" s="2"/>
    </row>
    <row r="6287" spans="5:6" ht="12.75">
      <c r="E6287" s="2"/>
      <c r="F6287" s="2"/>
    </row>
    <row r="6288" spans="5:6" ht="12.75">
      <c r="E6288" s="2"/>
      <c r="F6288" s="2"/>
    </row>
    <row r="6289" spans="5:6" ht="12.75">
      <c r="E6289" s="2"/>
      <c r="F6289" s="2"/>
    </row>
    <row r="6290" spans="5:6" ht="12.75">
      <c r="E6290" s="2"/>
      <c r="F6290" s="2"/>
    </row>
    <row r="6291" spans="5:6" ht="12.75">
      <c r="E6291" s="2"/>
      <c r="F6291" s="2"/>
    </row>
    <row r="6292" spans="5:6" ht="12.75">
      <c r="E6292" s="2"/>
      <c r="F6292" s="2"/>
    </row>
    <row r="6293" spans="5:6" ht="12.75">
      <c r="E6293" s="2"/>
      <c r="F6293" s="2"/>
    </row>
    <row r="6294" spans="5:6" ht="12.75">
      <c r="E6294" s="2"/>
      <c r="F6294" s="2"/>
    </row>
    <row r="6295" spans="5:6" ht="12.75">
      <c r="E6295" s="2"/>
      <c r="F6295" s="2"/>
    </row>
    <row r="6296" spans="5:6" ht="12.75">
      <c r="E6296" s="2"/>
      <c r="F6296" s="2"/>
    </row>
    <row r="6297" spans="5:6" ht="12.75">
      <c r="E6297" s="2"/>
      <c r="F6297" s="2"/>
    </row>
    <row r="6298" spans="5:6" ht="12.75">
      <c r="E6298" s="2"/>
      <c r="F6298" s="2"/>
    </row>
    <row r="6299" spans="5:6" ht="12.75">
      <c r="E6299" s="2"/>
      <c r="F6299" s="2"/>
    </row>
    <row r="6300" spans="5:6" ht="12.75">
      <c r="E6300" s="2"/>
      <c r="F6300" s="2"/>
    </row>
    <row r="6301" spans="5:6" ht="12.75">
      <c r="E6301" s="2"/>
      <c r="F6301" s="2"/>
    </row>
    <row r="6302" spans="5:6" ht="12.75">
      <c r="E6302" s="2"/>
      <c r="F6302" s="2"/>
    </row>
    <row r="6303" spans="5:6" ht="12.75">
      <c r="E6303" s="2"/>
      <c r="F6303" s="2"/>
    </row>
    <row r="6304" spans="5:6" ht="12.75">
      <c r="E6304" s="2"/>
      <c r="F6304" s="2"/>
    </row>
    <row r="6305" spans="5:6" ht="12.75">
      <c r="E6305" s="2"/>
      <c r="F6305" s="2"/>
    </row>
    <row r="6306" spans="5:6" ht="12.75">
      <c r="E6306" s="2"/>
      <c r="F6306" s="2"/>
    </row>
    <row r="6307" spans="5:6" ht="12.75">
      <c r="E6307" s="2"/>
      <c r="F6307" s="2"/>
    </row>
    <row r="6308" spans="5:6" ht="12.75">
      <c r="E6308" s="2"/>
      <c r="F6308" s="2"/>
    </row>
    <row r="6309" spans="5:6" ht="12.75">
      <c r="E6309" s="2"/>
      <c r="F6309" s="2"/>
    </row>
    <row r="6310" spans="5:6" ht="12.75">
      <c r="E6310" s="2"/>
      <c r="F6310" s="2"/>
    </row>
    <row r="6311" spans="5:6" ht="12.75">
      <c r="E6311" s="2"/>
      <c r="F6311" s="2"/>
    </row>
    <row r="6312" spans="5:6" ht="12.75">
      <c r="E6312" s="2"/>
      <c r="F6312" s="2"/>
    </row>
    <row r="6313" spans="5:6" ht="12.75">
      <c r="E6313" s="2"/>
      <c r="F6313" s="2"/>
    </row>
    <row r="6314" spans="5:6" ht="12.75">
      <c r="E6314" s="2"/>
      <c r="F6314" s="2"/>
    </row>
    <row r="6315" spans="5:6" ht="12.75">
      <c r="E6315" s="2"/>
      <c r="F6315" s="2"/>
    </row>
    <row r="6316" spans="5:6" ht="12.75">
      <c r="E6316" s="2"/>
      <c r="F6316" s="2"/>
    </row>
    <row r="6317" spans="5:6" ht="12.75">
      <c r="E6317" s="2"/>
      <c r="F6317" s="2"/>
    </row>
    <row r="6318" spans="5:6" ht="12.75">
      <c r="E6318" s="2"/>
      <c r="F6318" s="2"/>
    </row>
    <row r="6319" spans="5:6" ht="12.75">
      <c r="E6319" s="2"/>
      <c r="F6319" s="2"/>
    </row>
    <row r="6320" spans="5:6" ht="12.75">
      <c r="E6320" s="2"/>
      <c r="F6320" s="2"/>
    </row>
    <row r="6321" spans="5:6" ht="12.75">
      <c r="E6321" s="2"/>
      <c r="F6321" s="2"/>
    </row>
    <row r="6322" spans="5:6" ht="12.75">
      <c r="E6322" s="2"/>
      <c r="F6322" s="2"/>
    </row>
    <row r="6323" spans="5:6" ht="12.75">
      <c r="E6323" s="2"/>
      <c r="F6323" s="2"/>
    </row>
    <row r="6324" spans="5:6" ht="12.75">
      <c r="E6324" s="2"/>
      <c r="F6324" s="2"/>
    </row>
    <row r="6325" spans="5:6" ht="12.75">
      <c r="E6325" s="2"/>
      <c r="F6325" s="2"/>
    </row>
    <row r="6326" spans="5:6" ht="12.75">
      <c r="E6326" s="2"/>
      <c r="F6326" s="2"/>
    </row>
    <row r="6327" spans="5:6" ht="12.75">
      <c r="E6327" s="2"/>
      <c r="F6327" s="2"/>
    </row>
    <row r="6328" spans="5:6" ht="12.75">
      <c r="E6328" s="2"/>
      <c r="F6328" s="2"/>
    </row>
    <row r="6329" spans="5:6" ht="12.75">
      <c r="E6329" s="2"/>
      <c r="F6329" s="2"/>
    </row>
    <row r="6330" spans="5:6" ht="12.75">
      <c r="E6330" s="2"/>
      <c r="F6330" s="2"/>
    </row>
    <row r="6331" spans="5:6" ht="12.75">
      <c r="E6331" s="2"/>
      <c r="F6331" s="2"/>
    </row>
    <row r="6332" spans="5:6" ht="12.75">
      <c r="E6332" s="2"/>
      <c r="F6332" s="2"/>
    </row>
    <row r="6333" spans="5:6" ht="12.75">
      <c r="E6333" s="2"/>
      <c r="F6333" s="2"/>
    </row>
    <row r="6334" spans="5:6" ht="12.75">
      <c r="E6334" s="2"/>
      <c r="F6334" s="2"/>
    </row>
    <row r="6335" spans="5:6" ht="12.75">
      <c r="E6335" s="2"/>
      <c r="F6335" s="2"/>
    </row>
    <row r="6336" spans="5:6" ht="12.75">
      <c r="E6336" s="2"/>
      <c r="F6336" s="2"/>
    </row>
    <row r="6337" spans="5:6" ht="12.75">
      <c r="E6337" s="2"/>
      <c r="F6337" s="2"/>
    </row>
    <row r="6338" spans="5:6" ht="12.75">
      <c r="E6338" s="2"/>
      <c r="F6338" s="2"/>
    </row>
    <row r="6339" spans="5:6" ht="12.75">
      <c r="E6339" s="2"/>
      <c r="F6339" s="2"/>
    </row>
    <row r="6340" spans="5:6" ht="12.75">
      <c r="E6340" s="2"/>
      <c r="F6340" s="2"/>
    </row>
    <row r="6341" spans="5:6" ht="12.75">
      <c r="E6341" s="2"/>
      <c r="F6341" s="2"/>
    </row>
    <row r="6342" spans="5:6" ht="12.75">
      <c r="E6342" s="2"/>
      <c r="F6342" s="2"/>
    </row>
    <row r="6343" spans="5:6" ht="12.75">
      <c r="E6343" s="2"/>
      <c r="F6343" s="2"/>
    </row>
    <row r="6344" spans="5:6" ht="12.75">
      <c r="E6344" s="2"/>
      <c r="F6344" s="2"/>
    </row>
    <row r="6345" spans="5:6" ht="12.75">
      <c r="E6345" s="2"/>
      <c r="F6345" s="2"/>
    </row>
    <row r="6346" spans="5:6" ht="12.75">
      <c r="E6346" s="2"/>
      <c r="F6346" s="2"/>
    </row>
    <row r="6347" spans="5:6" ht="12.75">
      <c r="E6347" s="2"/>
      <c r="F6347" s="2"/>
    </row>
    <row r="6348" spans="5:6" ht="12.75">
      <c r="E6348" s="2"/>
      <c r="F6348" s="2"/>
    </row>
    <row r="6349" spans="5:6" ht="12.75">
      <c r="E6349" s="2"/>
      <c r="F6349" s="2"/>
    </row>
    <row r="6350" spans="5:6" ht="12.75">
      <c r="E6350" s="2"/>
      <c r="F6350" s="2"/>
    </row>
    <row r="6351" spans="5:6" ht="12.75">
      <c r="E6351" s="2"/>
      <c r="F6351" s="2"/>
    </row>
    <row r="6352" spans="5:6" ht="12.75">
      <c r="E6352" s="2"/>
      <c r="F6352" s="2"/>
    </row>
    <row r="6353" spans="5:6" ht="12.75">
      <c r="E6353" s="2"/>
      <c r="F6353" s="2"/>
    </row>
    <row r="6354" spans="5:6" ht="12.75">
      <c r="E6354" s="2"/>
      <c r="F6354" s="2"/>
    </row>
    <row r="6355" spans="5:6" ht="12.75">
      <c r="E6355" s="2"/>
      <c r="F6355" s="2"/>
    </row>
    <row r="6356" spans="5:6" ht="12.75">
      <c r="E6356" s="2"/>
      <c r="F6356" s="2"/>
    </row>
    <row r="6357" spans="5:6" ht="12.75">
      <c r="E6357" s="2"/>
      <c r="F6357" s="2"/>
    </row>
    <row r="6358" spans="5:6" ht="12.75">
      <c r="E6358" s="2"/>
      <c r="F6358" s="2"/>
    </row>
    <row r="6359" spans="5:6" ht="12.75">
      <c r="E6359" s="2"/>
      <c r="F6359" s="2"/>
    </row>
    <row r="6360" spans="5:6" ht="12.75">
      <c r="E6360" s="2"/>
      <c r="F6360" s="2"/>
    </row>
    <row r="6361" spans="5:6" ht="12.75">
      <c r="E6361" s="2"/>
      <c r="F6361" s="2"/>
    </row>
    <row r="6362" spans="5:6" ht="12.75">
      <c r="E6362" s="2"/>
      <c r="F6362" s="2"/>
    </row>
    <row r="6363" spans="5:6" ht="12.75">
      <c r="E6363" s="2"/>
      <c r="F6363" s="2"/>
    </row>
    <row r="6364" spans="5:6" ht="12.75">
      <c r="E6364" s="2"/>
      <c r="F6364" s="2"/>
    </row>
    <row r="6365" spans="5:6" ht="12.75">
      <c r="E6365" s="2"/>
      <c r="F6365" s="2"/>
    </row>
    <row r="6366" spans="5:6" ht="12.75">
      <c r="E6366" s="2"/>
      <c r="F6366" s="2"/>
    </row>
    <row r="6367" spans="5:6" ht="12.75">
      <c r="E6367" s="2"/>
      <c r="F6367" s="2"/>
    </row>
    <row r="6368" spans="5:6" ht="12.75">
      <c r="E6368" s="2"/>
      <c r="F6368" s="2"/>
    </row>
    <row r="6369" spans="5:6" ht="12.75">
      <c r="E6369" s="2"/>
      <c r="F6369" s="2"/>
    </row>
    <row r="6370" spans="5:6" ht="12.75">
      <c r="E6370" s="2"/>
      <c r="F6370" s="2"/>
    </row>
    <row r="6371" spans="5:6" ht="12.75">
      <c r="E6371" s="2"/>
      <c r="F6371" s="2"/>
    </row>
    <row r="6372" spans="5:6" ht="12.75">
      <c r="E6372" s="2"/>
      <c r="F6372" s="2"/>
    </row>
    <row r="6373" spans="5:6" ht="12.75">
      <c r="E6373" s="2"/>
      <c r="F6373" s="2"/>
    </row>
    <row r="6374" spans="5:6" ht="12.75">
      <c r="E6374" s="2"/>
      <c r="F6374" s="2"/>
    </row>
    <row r="6375" spans="5:6" ht="12.75">
      <c r="E6375" s="2"/>
      <c r="F6375" s="2"/>
    </row>
    <row r="6376" spans="5:6" ht="12.75">
      <c r="E6376" s="2"/>
      <c r="F6376" s="2"/>
    </row>
    <row r="6377" spans="5:6" ht="12.75">
      <c r="E6377" s="2"/>
      <c r="F6377" s="2"/>
    </row>
    <row r="6378" spans="5:6" ht="12.75">
      <c r="E6378" s="2"/>
      <c r="F6378" s="2"/>
    </row>
    <row r="6379" spans="5:6" ht="12.75">
      <c r="E6379" s="2"/>
      <c r="F6379" s="2"/>
    </row>
    <row r="6380" spans="5:6" ht="12.75">
      <c r="E6380" s="2"/>
      <c r="F6380" s="2"/>
    </row>
    <row r="6381" spans="5:6" ht="12.75">
      <c r="E6381" s="2"/>
      <c r="F6381" s="2"/>
    </row>
    <row r="6382" spans="5:6" ht="12.75">
      <c r="E6382" s="2"/>
      <c r="F6382" s="2"/>
    </row>
    <row r="6383" spans="5:6" ht="12.75">
      <c r="E6383" s="2"/>
      <c r="F6383" s="2"/>
    </row>
    <row r="6384" spans="5:6" ht="12.75">
      <c r="E6384" s="2"/>
      <c r="F6384" s="2"/>
    </row>
    <row r="6385" spans="5:6" ht="12.75">
      <c r="E6385" s="2"/>
      <c r="F6385" s="2"/>
    </row>
    <row r="6386" spans="5:6" ht="12.75">
      <c r="E6386" s="2"/>
      <c r="F6386" s="2"/>
    </row>
    <row r="6387" spans="5:6" ht="12.75">
      <c r="E6387" s="2"/>
      <c r="F6387" s="2"/>
    </row>
    <row r="6388" spans="5:6" ht="12.75">
      <c r="E6388" s="2"/>
      <c r="F6388" s="2"/>
    </row>
    <row r="6389" spans="5:6" ht="12.75">
      <c r="E6389" s="2"/>
      <c r="F6389" s="2"/>
    </row>
    <row r="6390" spans="5:6" ht="12.75">
      <c r="E6390" s="2"/>
      <c r="F6390" s="2"/>
    </row>
    <row r="6391" spans="5:6" ht="12.75">
      <c r="E6391" s="2"/>
      <c r="F6391" s="2"/>
    </row>
    <row r="6392" spans="5:6" ht="12.75">
      <c r="E6392" s="2"/>
      <c r="F6392" s="2"/>
    </row>
    <row r="6393" spans="5:6" ht="12.75">
      <c r="E6393" s="2"/>
      <c r="F6393" s="2"/>
    </row>
    <row r="6394" spans="5:6" ht="12.75">
      <c r="E6394" s="2"/>
      <c r="F6394" s="2"/>
    </row>
    <row r="6395" spans="5:6" ht="12.75">
      <c r="E6395" s="2"/>
      <c r="F6395" s="2"/>
    </row>
    <row r="6396" spans="5:6" ht="12.75">
      <c r="E6396" s="2"/>
      <c r="F6396" s="2"/>
    </row>
    <row r="6397" spans="5:6" ht="12.75">
      <c r="E6397" s="2"/>
      <c r="F6397" s="2"/>
    </row>
    <row r="6398" spans="5:6" ht="12.75">
      <c r="E6398" s="2"/>
      <c r="F6398" s="2"/>
    </row>
    <row r="6399" spans="5:6" ht="12.75">
      <c r="E6399" s="2"/>
      <c r="F6399" s="2"/>
    </row>
    <row r="6400" spans="5:6" ht="12.75">
      <c r="E6400" s="2"/>
      <c r="F6400" s="2"/>
    </row>
    <row r="6401" spans="5:6" ht="12.75">
      <c r="E6401" s="2"/>
      <c r="F6401" s="2"/>
    </row>
    <row r="6402" spans="5:6" ht="12.75">
      <c r="E6402" s="2"/>
      <c r="F6402" s="2"/>
    </row>
    <row r="6403" spans="5:6" ht="12.75">
      <c r="E6403" s="2"/>
      <c r="F6403" s="2"/>
    </row>
    <row r="6404" spans="5:6" ht="12.75">
      <c r="E6404" s="2"/>
      <c r="F6404" s="2"/>
    </row>
    <row r="6405" spans="5:6" ht="12.75">
      <c r="E6405" s="2"/>
      <c r="F6405" s="2"/>
    </row>
    <row r="6406" spans="5:6" ht="12.75">
      <c r="E6406" s="2"/>
      <c r="F6406" s="2"/>
    </row>
    <row r="6407" spans="5:6" ht="12.75">
      <c r="E6407" s="2"/>
      <c r="F6407" s="2"/>
    </row>
    <row r="6408" spans="5:6" ht="12.75">
      <c r="E6408" s="2"/>
      <c r="F6408" s="2"/>
    </row>
    <row r="6409" spans="5:6" ht="12.75">
      <c r="E6409" s="2"/>
      <c r="F6409" s="2"/>
    </row>
    <row r="6410" spans="5:6" ht="12.75">
      <c r="E6410" s="2"/>
      <c r="F6410" s="2"/>
    </row>
    <row r="6411" spans="5:6" ht="12.75">
      <c r="E6411" s="2"/>
      <c r="F6411" s="2"/>
    </row>
    <row r="6412" spans="5:6" ht="12.75">
      <c r="E6412" s="2"/>
      <c r="F6412" s="2"/>
    </row>
    <row r="6413" spans="5:6" ht="12.75">
      <c r="E6413" s="2"/>
      <c r="F6413" s="2"/>
    </row>
    <row r="6414" spans="5:6" ht="12.75">
      <c r="E6414" s="2"/>
      <c r="F6414" s="2"/>
    </row>
    <row r="6415" spans="5:6" ht="12.75">
      <c r="E6415" s="2"/>
      <c r="F6415" s="2"/>
    </row>
    <row r="6416" spans="5:6" ht="12.75">
      <c r="E6416" s="2"/>
      <c r="F6416" s="2"/>
    </row>
    <row r="6417" spans="5:6" ht="12.75">
      <c r="E6417" s="2"/>
      <c r="F6417" s="2"/>
    </row>
    <row r="6418" spans="5:6" ht="12.75">
      <c r="E6418" s="2"/>
      <c r="F6418" s="2"/>
    </row>
    <row r="6419" spans="5:6" ht="12.75">
      <c r="E6419" s="2"/>
      <c r="F6419" s="2"/>
    </row>
    <row r="6420" spans="5:6" ht="12.75">
      <c r="E6420" s="2"/>
      <c r="F6420" s="2"/>
    </row>
    <row r="6421" spans="5:6" ht="12.75">
      <c r="E6421" s="2"/>
      <c r="F6421" s="2"/>
    </row>
    <row r="6422" spans="5:6" ht="12.75">
      <c r="E6422" s="2"/>
      <c r="F6422" s="2"/>
    </row>
    <row r="6423" spans="5:6" ht="12.75">
      <c r="E6423" s="2"/>
      <c r="F6423" s="2"/>
    </row>
    <row r="6424" spans="5:6" ht="12.75">
      <c r="E6424" s="2"/>
      <c r="F6424" s="2"/>
    </row>
    <row r="6425" spans="5:6" ht="12.75">
      <c r="E6425" s="2"/>
      <c r="F6425" s="2"/>
    </row>
    <row r="6426" spans="5:6" ht="12.75">
      <c r="E6426" s="2"/>
      <c r="F6426" s="2"/>
    </row>
    <row r="6427" spans="5:6" ht="12.75">
      <c r="E6427" s="2"/>
      <c r="F6427" s="2"/>
    </row>
    <row r="6428" spans="5:6" ht="12.75">
      <c r="E6428" s="2"/>
      <c r="F6428" s="2"/>
    </row>
    <row r="6429" spans="5:6" ht="12.75">
      <c r="E6429" s="2"/>
      <c r="F6429" s="2"/>
    </row>
    <row r="6430" spans="5:6" ht="12.75">
      <c r="E6430" s="2"/>
      <c r="F6430" s="2"/>
    </row>
    <row r="6431" spans="5:6" ht="12.75">
      <c r="E6431" s="2"/>
      <c r="F6431" s="2"/>
    </row>
    <row r="6432" spans="5:6" ht="12.75">
      <c r="E6432" s="2"/>
      <c r="F6432" s="2"/>
    </row>
    <row r="6433" spans="5:6" ht="12.75">
      <c r="E6433" s="2"/>
      <c r="F6433" s="2"/>
    </row>
    <row r="6434" spans="5:6" ht="12.75">
      <c r="E6434" s="2"/>
      <c r="F6434" s="2"/>
    </row>
    <row r="6435" spans="5:6" ht="12.75">
      <c r="E6435" s="2"/>
      <c r="F6435" s="2"/>
    </row>
    <row r="6436" spans="5:6" ht="12.75">
      <c r="E6436" s="2"/>
      <c r="F6436" s="2"/>
    </row>
    <row r="6437" spans="5:6" ht="12.75">
      <c r="E6437" s="2"/>
      <c r="F6437" s="2"/>
    </row>
    <row r="6438" spans="5:6" ht="12.75">
      <c r="E6438" s="2"/>
      <c r="F6438" s="2"/>
    </row>
    <row r="6439" spans="5:6" ht="12.75">
      <c r="E6439" s="2"/>
      <c r="F6439" s="2"/>
    </row>
    <row r="6440" spans="5:6" ht="12.75">
      <c r="E6440" s="2"/>
      <c r="F6440" s="2"/>
    </row>
    <row r="6441" spans="5:6" ht="12.75">
      <c r="E6441" s="2"/>
      <c r="F6441" s="2"/>
    </row>
    <row r="6442" spans="5:6" ht="12.75">
      <c r="E6442" s="2"/>
      <c r="F6442" s="2"/>
    </row>
    <row r="6443" spans="5:6" ht="12.75">
      <c r="E6443" s="2"/>
      <c r="F6443" s="2"/>
    </row>
    <row r="6444" spans="5:6" ht="12.75">
      <c r="E6444" s="2"/>
      <c r="F6444" s="2"/>
    </row>
    <row r="6445" spans="5:6" ht="12.75">
      <c r="E6445" s="2"/>
      <c r="F6445" s="2"/>
    </row>
    <row r="6446" spans="5:6" ht="12.75">
      <c r="E6446" s="2"/>
      <c r="F6446" s="2"/>
    </row>
    <row r="6447" spans="5:6" ht="12.75">
      <c r="E6447" s="2"/>
      <c r="F6447" s="2"/>
    </row>
    <row r="6448" spans="5:6" ht="12.75">
      <c r="E6448" s="2"/>
      <c r="F6448" s="2"/>
    </row>
    <row r="6449" spans="5:6" ht="12.75">
      <c r="E6449" s="2"/>
      <c r="F6449" s="2"/>
    </row>
    <row r="6450" spans="5:6" ht="12.75">
      <c r="E6450" s="2"/>
      <c r="F6450" s="2"/>
    </row>
    <row r="6451" spans="5:6" ht="12.75">
      <c r="E6451" s="2"/>
      <c r="F6451" s="2"/>
    </row>
    <row r="6452" spans="5:6" ht="12.75">
      <c r="E6452" s="2"/>
      <c r="F6452" s="2"/>
    </row>
    <row r="6453" spans="5:6" ht="12.75">
      <c r="E6453" s="2"/>
      <c r="F6453" s="2"/>
    </row>
    <row r="6454" spans="5:6" ht="12.75">
      <c r="E6454" s="2"/>
      <c r="F6454" s="2"/>
    </row>
    <row r="6455" spans="5:6" ht="12.75">
      <c r="E6455" s="2"/>
      <c r="F6455" s="2"/>
    </row>
    <row r="6456" spans="5:6" ht="12.75">
      <c r="E6456" s="2"/>
      <c r="F6456" s="2"/>
    </row>
    <row r="6457" spans="5:6" ht="12.75">
      <c r="E6457" s="2"/>
      <c r="F6457" s="2"/>
    </row>
    <row r="6458" spans="5:6" ht="12.75">
      <c r="E6458" s="2"/>
      <c r="F6458" s="2"/>
    </row>
    <row r="6459" spans="5:6" ht="12.75">
      <c r="E6459" s="2"/>
      <c r="F6459" s="2"/>
    </row>
    <row r="6460" spans="5:6" ht="12.75">
      <c r="E6460" s="2"/>
      <c r="F6460" s="2"/>
    </row>
    <row r="6461" spans="5:6" ht="12.75">
      <c r="E6461" s="2"/>
      <c r="F6461" s="2"/>
    </row>
    <row r="6462" spans="5:6" ht="12.75">
      <c r="E6462" s="2"/>
      <c r="F6462" s="2"/>
    </row>
    <row r="6463" spans="5:6" ht="12.75">
      <c r="E6463" s="2"/>
      <c r="F6463" s="2"/>
    </row>
    <row r="6464" spans="5:6" ht="12.75">
      <c r="E6464" s="2"/>
      <c r="F6464" s="2"/>
    </row>
    <row r="6465" spans="5:6" ht="12.75">
      <c r="E6465" s="2"/>
      <c r="F6465" s="2"/>
    </row>
    <row r="6466" spans="5:6" ht="12.75">
      <c r="E6466" s="2"/>
      <c r="F6466" s="2"/>
    </row>
    <row r="6467" spans="5:6" ht="12.75">
      <c r="E6467" s="2"/>
      <c r="F6467" s="2"/>
    </row>
    <row r="6468" spans="5:6" ht="12.75">
      <c r="E6468" s="2"/>
      <c r="F6468" s="2"/>
    </row>
    <row r="6469" spans="5:6" ht="12.75">
      <c r="E6469" s="2"/>
      <c r="F6469" s="2"/>
    </row>
    <row r="6470" spans="5:6" ht="12.75">
      <c r="E6470" s="2"/>
      <c r="F6470" s="2"/>
    </row>
    <row r="6471" spans="5:6" ht="12.75">
      <c r="E6471" s="2"/>
      <c r="F6471" s="2"/>
    </row>
    <row r="6472" spans="5:6" ht="12.75">
      <c r="E6472" s="2"/>
      <c r="F6472" s="2"/>
    </row>
    <row r="6473" spans="5:6" ht="12.75">
      <c r="E6473" s="2"/>
      <c r="F6473" s="2"/>
    </row>
    <row r="6474" spans="5:6" ht="12.75">
      <c r="E6474" s="2"/>
      <c r="F6474" s="2"/>
    </row>
    <row r="6475" spans="5:6" ht="12.75">
      <c r="E6475" s="2"/>
      <c r="F6475" s="2"/>
    </row>
    <row r="6476" spans="5:6" ht="12.75">
      <c r="E6476" s="2"/>
      <c r="F6476" s="2"/>
    </row>
    <row r="6477" spans="5:6" ht="12.75">
      <c r="E6477" s="2"/>
      <c r="F6477" s="2"/>
    </row>
    <row r="6478" spans="5:6" ht="12.75">
      <c r="E6478" s="2"/>
      <c r="F6478" s="2"/>
    </row>
    <row r="6479" spans="5:6" ht="12.75">
      <c r="E6479" s="2"/>
      <c r="F6479" s="2"/>
    </row>
    <row r="6480" spans="5:6" ht="12.75">
      <c r="E6480" s="2"/>
      <c r="F6480" s="2"/>
    </row>
    <row r="6481" spans="5:6" ht="12.75">
      <c r="E6481" s="2"/>
      <c r="F6481" s="2"/>
    </row>
    <row r="6482" spans="5:6" ht="12.75">
      <c r="E6482" s="2"/>
      <c r="F6482" s="2"/>
    </row>
    <row r="6483" spans="5:6" ht="12.75">
      <c r="E6483" s="2"/>
      <c r="F6483" s="2"/>
    </row>
    <row r="6484" spans="5:6" ht="12.75">
      <c r="E6484" s="2"/>
      <c r="F6484" s="2"/>
    </row>
    <row r="6485" spans="5:6" ht="12.75">
      <c r="E6485" s="2"/>
      <c r="F6485" s="2"/>
    </row>
    <row r="6486" spans="5:6" ht="12.75">
      <c r="E6486" s="2"/>
      <c r="F6486" s="2"/>
    </row>
    <row r="6487" spans="5:6" ht="12.75">
      <c r="E6487" s="2"/>
      <c r="F6487" s="2"/>
    </row>
    <row r="6488" spans="5:6" ht="12.75">
      <c r="E6488" s="2"/>
      <c r="F6488" s="2"/>
    </row>
    <row r="6489" spans="5:6" ht="12.75">
      <c r="E6489" s="2"/>
      <c r="F6489" s="2"/>
    </row>
    <row r="6490" spans="5:6" ht="12.75">
      <c r="E6490" s="2"/>
      <c r="F6490" s="2"/>
    </row>
    <row r="6491" spans="5:6" ht="12.75">
      <c r="E6491" s="2"/>
      <c r="F6491" s="2"/>
    </row>
    <row r="6492" spans="5:6" ht="12.75">
      <c r="E6492" s="2"/>
      <c r="F6492" s="2"/>
    </row>
    <row r="6493" spans="5:6" ht="12.75">
      <c r="E6493" s="2"/>
      <c r="F6493" s="2"/>
    </row>
    <row r="6494" spans="5:6" ht="12.75">
      <c r="E6494" s="2"/>
      <c r="F6494" s="2"/>
    </row>
    <row r="6495" spans="5:6" ht="12.75">
      <c r="E6495" s="2"/>
      <c r="F6495" s="2"/>
    </row>
    <row r="6496" spans="5:6" ht="12.75">
      <c r="E6496" s="2"/>
      <c r="F6496" s="2"/>
    </row>
    <row r="6497" spans="5:6" ht="12.75">
      <c r="E6497" s="2"/>
      <c r="F6497" s="2"/>
    </row>
    <row r="6498" spans="5:6" ht="12.75">
      <c r="E6498" s="2"/>
      <c r="F6498" s="2"/>
    </row>
    <row r="6499" spans="5:6" ht="12.75">
      <c r="E6499" s="2"/>
      <c r="F6499" s="2"/>
    </row>
    <row r="6500" spans="5:6" ht="12.75">
      <c r="E6500" s="2"/>
      <c r="F6500" s="2"/>
    </row>
    <row r="6501" spans="5:6" ht="12.75">
      <c r="E6501" s="2"/>
      <c r="F6501" s="2"/>
    </row>
    <row r="6502" spans="5:6" ht="12.75">
      <c r="E6502" s="2"/>
      <c r="F6502" s="2"/>
    </row>
    <row r="6503" spans="5:6" ht="12.75">
      <c r="E6503" s="2"/>
      <c r="F6503" s="2"/>
    </row>
    <row r="6504" spans="5:6" ht="12.75">
      <c r="E6504" s="2"/>
      <c r="F6504" s="2"/>
    </row>
    <row r="6505" spans="5:6" ht="12.75">
      <c r="E6505" s="2"/>
      <c r="F6505" s="2"/>
    </row>
    <row r="6506" spans="5:6" ht="12.75">
      <c r="E6506" s="2"/>
      <c r="F6506" s="2"/>
    </row>
    <row r="6507" spans="5:6" ht="12.75">
      <c r="E6507" s="2"/>
      <c r="F6507" s="2"/>
    </row>
    <row r="6508" spans="5:6" ht="12.75">
      <c r="E6508" s="2"/>
      <c r="F6508" s="2"/>
    </row>
    <row r="6509" spans="5:6" ht="12.75">
      <c r="E6509" s="2"/>
      <c r="F6509" s="2"/>
    </row>
    <row r="6510" spans="5:6" ht="12.75">
      <c r="E6510" s="2"/>
      <c r="F6510" s="2"/>
    </row>
    <row r="6511" spans="5:6" ht="12.75">
      <c r="E6511" s="2"/>
      <c r="F6511" s="2"/>
    </row>
    <row r="6512" spans="5:6" ht="12.75">
      <c r="E6512" s="2"/>
      <c r="F6512" s="2"/>
    </row>
    <row r="6513" spans="5:6" ht="12.75">
      <c r="E6513" s="2"/>
      <c r="F6513" s="2"/>
    </row>
    <row r="6514" spans="5:6" ht="12.75">
      <c r="E6514" s="2"/>
      <c r="F6514" s="2"/>
    </row>
    <row r="6515" spans="5:6" ht="12.75">
      <c r="E6515" s="2"/>
      <c r="F6515" s="2"/>
    </row>
    <row r="6516" spans="5:6" ht="12.75">
      <c r="E6516" s="2"/>
      <c r="F6516" s="2"/>
    </row>
    <row r="6517" spans="5:6" ht="12.75">
      <c r="E6517" s="2"/>
      <c r="F6517" s="2"/>
    </row>
    <row r="6518" spans="5:6" ht="12.75">
      <c r="E6518" s="2"/>
      <c r="F6518" s="2"/>
    </row>
    <row r="6519" spans="5:6" ht="12.75">
      <c r="E6519" s="2"/>
      <c r="F6519" s="2"/>
    </row>
    <row r="6520" spans="5:6" ht="12.75">
      <c r="E6520" s="2"/>
      <c r="F6520" s="2"/>
    </row>
    <row r="6521" spans="5:6" ht="12.75">
      <c r="E6521" s="2"/>
      <c r="F6521" s="2"/>
    </row>
    <row r="6522" spans="5:6" ht="12.75">
      <c r="E6522" s="2"/>
      <c r="F6522" s="2"/>
    </row>
    <row r="6523" spans="5:6" ht="12.75">
      <c r="E6523" s="2"/>
      <c r="F6523" s="2"/>
    </row>
    <row r="6524" spans="5:6" ht="12.75">
      <c r="E6524" s="2"/>
      <c r="F6524" s="2"/>
    </row>
    <row r="6525" spans="5:6" ht="12.75">
      <c r="E6525" s="2"/>
      <c r="F6525" s="2"/>
    </row>
    <row r="6526" spans="5:6" ht="12.75">
      <c r="E6526" s="2"/>
      <c r="F6526" s="2"/>
    </row>
    <row r="6527" spans="5:6" ht="12.75">
      <c r="E6527" s="2"/>
      <c r="F6527" s="2"/>
    </row>
    <row r="6528" spans="5:6" ht="12.75">
      <c r="E6528" s="2"/>
      <c r="F6528" s="2"/>
    </row>
    <row r="6529" spans="5:6" ht="12.75">
      <c r="E6529" s="2"/>
      <c r="F6529" s="2"/>
    </row>
    <row r="6530" spans="5:6" ht="12.75">
      <c r="E6530" s="2"/>
      <c r="F6530" s="2"/>
    </row>
    <row r="6531" spans="5:6" ht="12.75">
      <c r="E6531" s="2"/>
      <c r="F6531" s="2"/>
    </row>
    <row r="6532" spans="5:6" ht="12.75">
      <c r="E6532" s="2"/>
      <c r="F6532" s="2"/>
    </row>
    <row r="6533" spans="5:6" ht="12.75">
      <c r="E6533" s="2"/>
      <c r="F6533" s="2"/>
    </row>
    <row r="6534" spans="5:6" ht="12.75">
      <c r="E6534" s="2"/>
      <c r="F6534" s="2"/>
    </row>
    <row r="6535" spans="5:6" ht="12.75">
      <c r="E6535" s="2"/>
      <c r="F6535" s="2"/>
    </row>
    <row r="6536" spans="5:6" ht="12.75">
      <c r="E6536" s="2"/>
      <c r="F6536" s="2"/>
    </row>
    <row r="6537" spans="5:6" ht="12.75">
      <c r="E6537" s="2"/>
      <c r="F6537" s="2"/>
    </row>
    <row r="6538" spans="5:6" ht="12.75">
      <c r="E6538" s="2"/>
      <c r="F6538" s="2"/>
    </row>
    <row r="6539" spans="5:6" ht="12.75">
      <c r="E6539" s="2"/>
      <c r="F6539" s="2"/>
    </row>
    <row r="6540" spans="5:6" ht="12.75">
      <c r="E6540" s="2"/>
      <c r="F6540" s="2"/>
    </row>
    <row r="6541" spans="5:6" ht="12.75">
      <c r="E6541" s="2"/>
      <c r="F6541" s="2"/>
    </row>
    <row r="6542" spans="5:6" ht="12.75">
      <c r="E6542" s="2"/>
      <c r="F6542" s="2"/>
    </row>
    <row r="6543" spans="5:6" ht="12.75">
      <c r="E6543" s="2"/>
      <c r="F6543" s="2"/>
    </row>
    <row r="6544" spans="5:6" ht="12.75">
      <c r="E6544" s="2"/>
      <c r="F6544" s="2"/>
    </row>
    <row r="6545" spans="5:6" ht="12.75">
      <c r="E6545" s="2"/>
      <c r="F6545" s="2"/>
    </row>
    <row r="6546" spans="5:6" ht="12.75">
      <c r="E6546" s="2"/>
      <c r="F6546" s="2"/>
    </row>
    <row r="6547" spans="5:6" ht="12.75">
      <c r="E6547" s="2"/>
      <c r="F6547" s="2"/>
    </row>
    <row r="6548" spans="5:6" ht="12.75">
      <c r="E6548" s="2"/>
      <c r="F6548" s="2"/>
    </row>
    <row r="6549" spans="5:6" ht="12.75">
      <c r="E6549" s="2"/>
      <c r="F6549" s="2"/>
    </row>
    <row r="6550" spans="5:6" ht="12.75">
      <c r="E6550" s="2"/>
      <c r="F6550" s="2"/>
    </row>
    <row r="6551" spans="5:6" ht="12.75">
      <c r="E6551" s="2"/>
      <c r="F6551" s="2"/>
    </row>
    <row r="6552" spans="5:6" ht="12.75">
      <c r="E6552" s="2"/>
      <c r="F6552" s="2"/>
    </row>
    <row r="6553" spans="5:6" ht="12.75">
      <c r="E6553" s="2"/>
      <c r="F6553" s="2"/>
    </row>
    <row r="6554" spans="5:6" ht="12.75">
      <c r="E6554" s="2"/>
      <c r="F6554" s="2"/>
    </row>
    <row r="6555" spans="5:6" ht="12.75">
      <c r="E6555" s="2"/>
      <c r="F6555" s="2"/>
    </row>
    <row r="6556" spans="5:6" ht="12.75">
      <c r="E6556" s="2"/>
      <c r="F6556" s="2"/>
    </row>
    <row r="6557" spans="5:6" ht="12.75">
      <c r="E6557" s="2"/>
      <c r="F6557" s="2"/>
    </row>
    <row r="6558" spans="5:6" ht="12.75">
      <c r="E6558" s="2"/>
      <c r="F6558" s="2"/>
    </row>
    <row r="6559" spans="5:6" ht="12.75">
      <c r="E6559" s="2"/>
      <c r="F6559" s="2"/>
    </row>
    <row r="6560" spans="5:6" ht="12.75">
      <c r="E6560" s="2"/>
      <c r="F6560" s="2"/>
    </row>
    <row r="6561" spans="5:6" ht="12.75">
      <c r="E6561" s="2"/>
      <c r="F6561" s="2"/>
    </row>
    <row r="6562" spans="5:6" ht="12.75">
      <c r="E6562" s="2"/>
      <c r="F6562" s="2"/>
    </row>
    <row r="6563" spans="5:6" ht="12.75">
      <c r="E6563" s="2"/>
      <c r="F6563" s="2"/>
    </row>
    <row r="6564" spans="5:6" ht="12.75">
      <c r="E6564" s="2"/>
      <c r="F6564" s="2"/>
    </row>
    <row r="6565" spans="5:6" ht="12.75">
      <c r="E6565" s="2"/>
      <c r="F6565" s="2"/>
    </row>
    <row r="6566" spans="5:6" ht="12.75">
      <c r="E6566" s="2"/>
      <c r="F6566" s="2"/>
    </row>
    <row r="6567" spans="5:6" ht="12.75">
      <c r="E6567" s="2"/>
      <c r="F6567" s="2"/>
    </row>
    <row r="6568" spans="5:6" ht="12.75">
      <c r="E6568" s="2"/>
      <c r="F6568" s="2"/>
    </row>
    <row r="6569" spans="5:6" ht="12.75">
      <c r="E6569" s="2"/>
      <c r="F6569" s="2"/>
    </row>
    <row r="6570" spans="5:6" ht="12.75">
      <c r="E6570" s="2"/>
      <c r="F6570" s="2"/>
    </row>
    <row r="6571" spans="5:6" ht="12.75">
      <c r="E6571" s="2"/>
      <c r="F6571" s="2"/>
    </row>
    <row r="6572" spans="5:6" ht="12.75">
      <c r="E6572" s="2"/>
      <c r="F6572" s="2"/>
    </row>
    <row r="6573" spans="5:6" ht="12.75">
      <c r="E6573" s="2"/>
      <c r="F6573" s="2"/>
    </row>
    <row r="6574" spans="5:6" ht="12.75">
      <c r="E6574" s="2"/>
      <c r="F6574" s="2"/>
    </row>
    <row r="6575" spans="5:6" ht="12.75">
      <c r="E6575" s="2"/>
      <c r="F6575" s="2"/>
    </row>
    <row r="6576" spans="5:6" ht="12.75">
      <c r="E6576" s="2"/>
      <c r="F6576" s="2"/>
    </row>
    <row r="6577" spans="5:6" ht="12.75">
      <c r="E6577" s="2"/>
      <c r="F6577" s="2"/>
    </row>
    <row r="6578" spans="5:6" ht="12.75">
      <c r="E6578" s="2"/>
      <c r="F6578" s="2"/>
    </row>
    <row r="6579" spans="5:6" ht="12.75">
      <c r="E6579" s="2"/>
      <c r="F6579" s="2"/>
    </row>
    <row r="6580" spans="5:6" ht="12.75">
      <c r="E6580" s="2"/>
      <c r="F6580" s="2"/>
    </row>
    <row r="6581" spans="5:6" ht="12.75">
      <c r="E6581" s="2"/>
      <c r="F6581" s="2"/>
    </row>
    <row r="6582" spans="5:6" ht="12.75">
      <c r="E6582" s="2"/>
      <c r="F6582" s="2"/>
    </row>
    <row r="6583" spans="5:6" ht="12.75">
      <c r="E6583" s="2"/>
      <c r="F6583" s="2"/>
    </row>
    <row r="6584" spans="5:6" ht="12.75">
      <c r="E6584" s="2"/>
      <c r="F6584" s="2"/>
    </row>
    <row r="6585" spans="5:6" ht="12.75">
      <c r="E6585" s="2"/>
      <c r="F6585" s="2"/>
    </row>
    <row r="6586" spans="5:6" ht="12.75">
      <c r="E6586" s="2"/>
      <c r="F6586" s="2"/>
    </row>
    <row r="6587" spans="5:6" ht="12.75">
      <c r="E6587" s="2"/>
      <c r="F6587" s="2"/>
    </row>
    <row r="6588" spans="5:6" ht="12.75">
      <c r="E6588" s="2"/>
      <c r="F6588" s="2"/>
    </row>
    <row r="6589" spans="5:6" ht="12.75">
      <c r="E6589" s="2"/>
      <c r="F6589" s="2"/>
    </row>
    <row r="6590" spans="5:6" ht="12.75">
      <c r="E6590" s="2"/>
      <c r="F6590" s="2"/>
    </row>
    <row r="6591" spans="5:6" ht="12.75">
      <c r="E6591" s="2"/>
      <c r="F6591" s="2"/>
    </row>
    <row r="6592" spans="5:6" ht="12.75">
      <c r="E6592" s="2"/>
      <c r="F6592" s="2"/>
    </row>
    <row r="6593" spans="5:6" ht="12.75">
      <c r="E6593" s="2"/>
      <c r="F6593" s="2"/>
    </row>
    <row r="6594" spans="5:6" ht="12.75">
      <c r="E6594" s="2"/>
      <c r="F6594" s="2"/>
    </row>
    <row r="6595" spans="5:6" ht="12.75">
      <c r="E6595" s="2"/>
      <c r="F6595" s="2"/>
    </row>
    <row r="6596" spans="5:6" ht="12.75">
      <c r="E6596" s="2"/>
      <c r="F6596" s="2"/>
    </row>
    <row r="6597" spans="5:6" ht="12.75">
      <c r="E6597" s="2"/>
      <c r="F6597" s="2"/>
    </row>
    <row r="6598" spans="5:6" ht="12.75">
      <c r="E6598" s="2"/>
      <c r="F6598" s="2"/>
    </row>
    <row r="6599" spans="5:6" ht="12.75">
      <c r="E6599" s="2"/>
      <c r="F6599" s="2"/>
    </row>
    <row r="6600" spans="5:6" ht="12.75">
      <c r="E6600" s="2"/>
      <c r="F6600" s="2"/>
    </row>
    <row r="6601" spans="5:6" ht="12.75">
      <c r="E6601" s="2"/>
      <c r="F6601" s="2"/>
    </row>
    <row r="6602" spans="5:6" ht="12.75">
      <c r="E6602" s="2"/>
      <c r="F6602" s="2"/>
    </row>
    <row r="6603" spans="5:6" ht="12.75">
      <c r="E6603" s="2"/>
      <c r="F6603" s="2"/>
    </row>
    <row r="6604" spans="5:6" ht="12.75">
      <c r="E6604" s="2"/>
      <c r="F6604" s="2"/>
    </row>
    <row r="6605" spans="5:6" ht="12.75">
      <c r="E6605" s="2"/>
      <c r="F6605" s="2"/>
    </row>
    <row r="6606" spans="5:6" ht="12.75">
      <c r="E6606" s="2"/>
      <c r="F6606" s="2"/>
    </row>
    <row r="6607" spans="5:6" ht="12.75">
      <c r="E6607" s="2"/>
      <c r="F6607" s="2"/>
    </row>
    <row r="6608" spans="5:6" ht="12.75">
      <c r="E6608" s="2"/>
      <c r="F6608" s="2"/>
    </row>
    <row r="6609" spans="5:6" ht="12.75">
      <c r="E6609" s="2"/>
      <c r="F6609" s="2"/>
    </row>
    <row r="6610" spans="5:6" ht="12.75">
      <c r="E6610" s="2"/>
      <c r="F6610" s="2"/>
    </row>
    <row r="6611" spans="5:6" ht="12.75">
      <c r="E6611" s="2"/>
      <c r="F6611" s="2"/>
    </row>
    <row r="6612" spans="5:6" ht="12.75">
      <c r="E6612" s="2"/>
      <c r="F6612" s="2"/>
    </row>
    <row r="6613" spans="5:6" ht="12.75">
      <c r="E6613" s="2"/>
      <c r="F6613" s="2"/>
    </row>
    <row r="6614" spans="5:6" ht="12.75">
      <c r="E6614" s="2"/>
      <c r="F6614" s="2"/>
    </row>
    <row r="6615" spans="5:6" ht="12.75">
      <c r="E6615" s="2"/>
      <c r="F6615" s="2"/>
    </row>
    <row r="6616" spans="5:6" ht="12.75">
      <c r="E6616" s="2"/>
      <c r="F6616" s="2"/>
    </row>
    <row r="6617" spans="5:6" ht="12.75">
      <c r="E6617" s="2"/>
      <c r="F6617" s="2"/>
    </row>
    <row r="6618" spans="5:6" ht="12.75">
      <c r="E6618" s="2"/>
      <c r="F6618" s="2"/>
    </row>
    <row r="6619" spans="5:6" ht="12.75">
      <c r="E6619" s="2"/>
      <c r="F6619" s="2"/>
    </row>
    <row r="6620" spans="5:6" ht="12.75">
      <c r="E6620" s="2"/>
      <c r="F6620" s="2"/>
    </row>
    <row r="6621" spans="5:6" ht="12.75">
      <c r="E6621" s="2"/>
      <c r="F6621" s="2"/>
    </row>
    <row r="6622" spans="5:6" ht="12.75">
      <c r="E6622" s="2"/>
      <c r="F6622" s="2"/>
    </row>
    <row r="6623" spans="5:6" ht="12.75">
      <c r="E6623" s="2"/>
      <c r="F6623" s="2"/>
    </row>
    <row r="6624" spans="5:6" ht="12.75">
      <c r="E6624" s="2"/>
      <c r="F6624" s="2"/>
    </row>
    <row r="6625" spans="5:6" ht="12.75">
      <c r="E6625" s="2"/>
      <c r="F6625" s="2"/>
    </row>
    <row r="6626" spans="5:6" ht="12.75">
      <c r="E6626" s="2"/>
      <c r="F6626" s="2"/>
    </row>
    <row r="6627" spans="5:6" ht="12.75">
      <c r="E6627" s="2"/>
      <c r="F6627" s="2"/>
    </row>
    <row r="6628" spans="5:6" ht="12.75">
      <c r="E6628" s="2"/>
      <c r="F6628" s="2"/>
    </row>
    <row r="6629" spans="5:6" ht="12.75">
      <c r="E6629" s="2"/>
      <c r="F6629" s="2"/>
    </row>
    <row r="6630" spans="5:6" ht="12.75">
      <c r="E6630" s="2"/>
      <c r="F6630" s="2"/>
    </row>
    <row r="6631" spans="5:6" ht="12.75">
      <c r="E6631" s="2"/>
      <c r="F6631" s="2"/>
    </row>
    <row r="6632" spans="5:6" ht="12.75">
      <c r="E6632" s="2"/>
      <c r="F6632" s="2"/>
    </row>
    <row r="6633" spans="5:6" ht="12.75">
      <c r="E6633" s="2"/>
      <c r="F6633" s="2"/>
    </row>
    <row r="6634" spans="5:6" ht="12.75">
      <c r="E6634" s="2"/>
      <c r="F6634" s="2"/>
    </row>
    <row r="6635" spans="5:6" ht="12.75">
      <c r="E6635" s="2"/>
      <c r="F6635" s="2"/>
    </row>
    <row r="6636" spans="5:6" ht="12.75">
      <c r="E6636" s="2"/>
      <c r="F6636" s="2"/>
    </row>
    <row r="6637" spans="5:6" ht="12.75">
      <c r="E6637" s="2"/>
      <c r="F6637" s="2"/>
    </row>
    <row r="6638" spans="5:6" ht="12.75">
      <c r="E6638" s="2"/>
      <c r="F6638" s="2"/>
    </row>
    <row r="6639" spans="5:6" ht="12.75">
      <c r="E6639" s="2"/>
      <c r="F6639" s="2"/>
    </row>
    <row r="6640" spans="5:6" ht="12.75">
      <c r="E6640" s="2"/>
      <c r="F6640" s="2"/>
    </row>
    <row r="6641" spans="5:6" ht="12.75">
      <c r="E6641" s="2"/>
      <c r="F6641" s="2"/>
    </row>
    <row r="6642" spans="5:6" ht="12.75">
      <c r="E6642" s="2"/>
      <c r="F6642" s="2"/>
    </row>
    <row r="6643" spans="5:6" ht="12.75">
      <c r="E6643" s="2"/>
      <c r="F6643" s="2"/>
    </row>
    <row r="6644" spans="5:6" ht="12.75">
      <c r="E6644" s="2"/>
      <c r="F6644" s="2"/>
    </row>
    <row r="6645" spans="5:6" ht="12.75">
      <c r="E6645" s="2"/>
      <c r="F6645" s="2"/>
    </row>
    <row r="6646" spans="5:6" ht="12.75">
      <c r="E6646" s="2"/>
      <c r="F6646" s="2"/>
    </row>
    <row r="6647" spans="5:6" ht="12.75">
      <c r="E6647" s="2"/>
      <c r="F6647" s="2"/>
    </row>
    <row r="6648" spans="5:6" ht="12.75">
      <c r="E6648" s="2"/>
      <c r="F6648" s="2"/>
    </row>
    <row r="6649" spans="5:6" ht="12.75">
      <c r="E6649" s="2"/>
      <c r="F6649" s="2"/>
    </row>
    <row r="6650" spans="5:6" ht="12.75">
      <c r="E6650" s="2"/>
      <c r="F6650" s="2"/>
    </row>
    <row r="6651" spans="5:6" ht="12.75">
      <c r="E6651" s="2"/>
      <c r="F6651" s="2"/>
    </row>
    <row r="6652" spans="5:6" ht="12.75">
      <c r="E6652" s="2"/>
      <c r="F6652" s="2"/>
    </row>
    <row r="6653" spans="5:6" ht="12.75">
      <c r="E6653" s="2"/>
      <c r="F6653" s="2"/>
    </row>
    <row r="6654" spans="5:6" ht="12.75">
      <c r="E6654" s="2"/>
      <c r="F6654" s="2"/>
    </row>
    <row r="6655" spans="5:6" ht="12.75">
      <c r="E6655" s="2"/>
      <c r="F6655" s="2"/>
    </row>
    <row r="6656" spans="5:6" ht="12.75">
      <c r="E6656" s="2"/>
      <c r="F6656" s="2"/>
    </row>
    <row r="6657" spans="5:6" ht="12.75">
      <c r="E6657" s="2"/>
      <c r="F6657" s="2"/>
    </row>
    <row r="6658" spans="5:6" ht="12.75">
      <c r="E6658" s="2"/>
      <c r="F6658" s="2"/>
    </row>
    <row r="6659" spans="5:6" ht="12.75">
      <c r="E6659" s="2"/>
      <c r="F6659" s="2"/>
    </row>
    <row r="6660" spans="5:6" ht="12.75">
      <c r="E6660" s="2"/>
      <c r="F6660" s="2"/>
    </row>
    <row r="6661" spans="5:6" ht="12.75">
      <c r="E6661" s="2"/>
      <c r="F6661" s="2"/>
    </row>
    <row r="6662" spans="5:6" ht="12.75">
      <c r="E6662" s="2"/>
      <c r="F6662" s="2"/>
    </row>
    <row r="6663" spans="5:6" ht="12.75">
      <c r="E6663" s="2"/>
      <c r="F6663" s="2"/>
    </row>
    <row r="6664" spans="5:6" ht="12.75">
      <c r="E6664" s="2"/>
      <c r="F6664" s="2"/>
    </row>
    <row r="6665" spans="5:6" ht="12.75">
      <c r="E6665" s="2"/>
      <c r="F6665" s="2"/>
    </row>
    <row r="6666" spans="5:6" ht="12.75">
      <c r="E6666" s="2"/>
      <c r="F6666" s="2"/>
    </row>
    <row r="6667" spans="5:6" ht="12.75">
      <c r="E6667" s="2"/>
      <c r="F6667" s="2"/>
    </row>
    <row r="6668" spans="5:6" ht="12.75">
      <c r="E6668" s="2"/>
      <c r="F6668" s="2"/>
    </row>
    <row r="6669" spans="5:6" ht="12.75">
      <c r="E6669" s="2"/>
      <c r="F6669" s="2"/>
    </row>
    <row r="6670" spans="5:6" ht="12.75">
      <c r="E6670" s="2"/>
      <c r="F6670" s="2"/>
    </row>
    <row r="6671" spans="5:6" ht="12.75">
      <c r="E6671" s="2"/>
      <c r="F6671" s="2"/>
    </row>
    <row r="6672" spans="5:6" ht="12.75">
      <c r="E6672" s="2"/>
      <c r="F6672" s="2"/>
    </row>
    <row r="6673" spans="5:6" ht="12.75">
      <c r="E6673" s="2"/>
      <c r="F6673" s="2"/>
    </row>
    <row r="6674" spans="5:6" ht="12.75">
      <c r="E6674" s="2"/>
      <c r="F6674" s="2"/>
    </row>
    <row r="6675" spans="5:6" ht="12.75">
      <c r="E6675" s="2"/>
      <c r="F6675" s="2"/>
    </row>
    <row r="6676" spans="5:6" ht="12.75">
      <c r="E6676" s="2"/>
      <c r="F6676" s="2"/>
    </row>
    <row r="6677" spans="5:6" ht="12.75">
      <c r="E6677" s="2"/>
      <c r="F6677" s="2"/>
    </row>
    <row r="6678" spans="5:6" ht="12.75">
      <c r="E6678" s="2"/>
      <c r="F6678" s="2"/>
    </row>
    <row r="6679" spans="5:6" ht="12.75">
      <c r="E6679" s="2"/>
      <c r="F6679" s="2"/>
    </row>
    <row r="6680" spans="5:6" ht="12.75">
      <c r="E6680" s="2"/>
      <c r="F6680" s="2"/>
    </row>
    <row r="6681" spans="5:6" ht="12.75">
      <c r="E6681" s="2"/>
      <c r="F6681" s="2"/>
    </row>
    <row r="6682" spans="5:6" ht="12.75">
      <c r="E6682" s="2"/>
      <c r="F6682" s="2"/>
    </row>
    <row r="6683" spans="5:6" ht="12.75">
      <c r="E6683" s="2"/>
      <c r="F6683" s="2"/>
    </row>
    <row r="6684" spans="5:6" ht="12.75">
      <c r="E6684" s="2"/>
      <c r="F6684" s="2"/>
    </row>
    <row r="6685" spans="5:6" ht="12.75">
      <c r="E6685" s="2"/>
      <c r="F6685" s="2"/>
    </row>
    <row r="6686" spans="5:6" ht="12.75">
      <c r="E6686" s="2"/>
      <c r="F6686" s="2"/>
    </row>
    <row r="6687" spans="5:6" ht="12.75">
      <c r="E6687" s="2"/>
      <c r="F6687" s="2"/>
    </row>
    <row r="6688" spans="5:6" ht="12.75">
      <c r="E6688" s="2"/>
      <c r="F6688" s="2"/>
    </row>
    <row r="6689" spans="5:6" ht="12.75">
      <c r="E6689" s="2"/>
      <c r="F6689" s="2"/>
    </row>
    <row r="6690" spans="5:6" ht="12.75">
      <c r="E6690" s="2"/>
      <c r="F6690" s="2"/>
    </row>
    <row r="6691" spans="5:6" ht="12.75">
      <c r="E6691" s="2"/>
      <c r="F6691" s="2"/>
    </row>
    <row r="6692" spans="5:6" ht="12.75">
      <c r="E6692" s="2"/>
      <c r="F6692" s="2"/>
    </row>
    <row r="6693" spans="5:6" ht="12.75">
      <c r="E6693" s="2"/>
      <c r="F6693" s="2"/>
    </row>
    <row r="6694" spans="5:6" ht="12.75">
      <c r="E6694" s="2"/>
      <c r="F6694" s="2"/>
    </row>
    <row r="6695" spans="5:6" ht="12.75">
      <c r="E6695" s="2"/>
      <c r="F6695" s="2"/>
    </row>
    <row r="6696" spans="5:6" ht="12.75">
      <c r="E6696" s="2"/>
      <c r="F6696" s="2"/>
    </row>
    <row r="6697" spans="5:6" ht="12.75">
      <c r="E6697" s="2"/>
      <c r="F6697" s="2"/>
    </row>
    <row r="6698" spans="5:6" ht="12.75">
      <c r="E6698" s="2"/>
      <c r="F6698" s="2"/>
    </row>
    <row r="6699" spans="5:6" ht="12.75">
      <c r="E6699" s="2"/>
      <c r="F6699" s="2"/>
    </row>
    <row r="6700" spans="5:6" ht="12.75">
      <c r="E6700" s="2"/>
      <c r="F6700" s="2"/>
    </row>
    <row r="6701" spans="5:6" ht="12.75">
      <c r="E6701" s="2"/>
      <c r="F6701" s="2"/>
    </row>
    <row r="6702" spans="5:6" ht="12.75">
      <c r="E6702" s="2"/>
      <c r="F6702" s="2"/>
    </row>
    <row r="6703" spans="5:6" ht="12.75">
      <c r="E6703" s="2"/>
      <c r="F6703" s="2"/>
    </row>
    <row r="6704" spans="5:6" ht="12.75">
      <c r="E6704" s="2"/>
      <c r="F6704" s="2"/>
    </row>
    <row r="6705" spans="5:6" ht="12.75">
      <c r="E6705" s="2"/>
      <c r="F6705" s="2"/>
    </row>
    <row r="6706" spans="5:6" ht="12.75">
      <c r="E6706" s="2"/>
      <c r="F6706" s="2"/>
    </row>
    <row r="6707" spans="5:6" ht="12.75">
      <c r="E6707" s="2"/>
      <c r="F6707" s="2"/>
    </row>
    <row r="6708" spans="5:6" ht="12.75">
      <c r="E6708" s="2"/>
      <c r="F6708" s="2"/>
    </row>
    <row r="6709" spans="5:6" ht="12.75">
      <c r="E6709" s="2"/>
      <c r="F6709" s="2"/>
    </row>
    <row r="6710" spans="5:6" ht="12.75">
      <c r="E6710" s="2"/>
      <c r="F6710" s="2"/>
    </row>
    <row r="6711" spans="5:6" ht="12.75">
      <c r="E6711" s="2"/>
      <c r="F6711" s="2"/>
    </row>
    <row r="6712" spans="5:6" ht="12.75">
      <c r="E6712" s="2"/>
      <c r="F6712" s="2"/>
    </row>
    <row r="6713" spans="5:6" ht="12.75">
      <c r="E6713" s="2"/>
      <c r="F6713" s="2"/>
    </row>
    <row r="6714" spans="5:6" ht="12.75">
      <c r="E6714" s="2"/>
      <c r="F6714" s="2"/>
    </row>
    <row r="6715" spans="5:6" ht="12.75">
      <c r="E6715" s="2"/>
      <c r="F6715" s="2"/>
    </row>
    <row r="6716" spans="5:6" ht="12.75">
      <c r="E6716" s="2"/>
      <c r="F6716" s="2"/>
    </row>
    <row r="6717" spans="5:6" ht="12.75">
      <c r="E6717" s="2"/>
      <c r="F6717" s="2"/>
    </row>
    <row r="6718" spans="5:6" ht="12.75">
      <c r="E6718" s="2"/>
      <c r="F6718" s="2"/>
    </row>
    <row r="6719" spans="5:6" ht="12.75">
      <c r="E6719" s="2"/>
      <c r="F6719" s="2"/>
    </row>
    <row r="6720" spans="5:6" ht="12.75">
      <c r="E6720" s="2"/>
      <c r="F6720" s="2"/>
    </row>
    <row r="6721" spans="5:6" ht="12.75">
      <c r="E6721" s="2"/>
      <c r="F6721" s="2"/>
    </row>
    <row r="6722" spans="5:6" ht="12.75">
      <c r="E6722" s="2"/>
      <c r="F6722" s="2"/>
    </row>
    <row r="6723" spans="5:6" ht="12.75">
      <c r="E6723" s="2"/>
      <c r="F6723" s="2"/>
    </row>
    <row r="6724" spans="5:6" ht="12.75">
      <c r="E6724" s="2"/>
      <c r="F6724" s="2"/>
    </row>
    <row r="6725" spans="5:6" ht="12.75">
      <c r="E6725" s="2"/>
      <c r="F6725" s="2"/>
    </row>
    <row r="6726" spans="5:6" ht="12.75">
      <c r="E6726" s="2"/>
      <c r="F6726" s="2"/>
    </row>
    <row r="6727" spans="5:6" ht="12.75">
      <c r="E6727" s="2"/>
      <c r="F6727" s="2"/>
    </row>
    <row r="6728" spans="5:6" ht="12.75">
      <c r="E6728" s="2"/>
      <c r="F6728" s="2"/>
    </row>
    <row r="6729" spans="5:6" ht="12.75">
      <c r="E6729" s="2"/>
      <c r="F6729" s="2"/>
    </row>
    <row r="6730" spans="5:6" ht="12.75">
      <c r="E6730" s="2"/>
      <c r="F6730" s="2"/>
    </row>
    <row r="6731" spans="5:6" ht="12.75">
      <c r="E6731" s="2"/>
      <c r="F6731" s="2"/>
    </row>
    <row r="6732" spans="5:6" ht="12.75">
      <c r="E6732" s="2"/>
      <c r="F6732" s="2"/>
    </row>
    <row r="6733" spans="5:6" ht="12.75">
      <c r="E6733" s="2"/>
      <c r="F6733" s="2"/>
    </row>
    <row r="6734" spans="5:6" ht="12.75">
      <c r="E6734" s="2"/>
      <c r="F6734" s="2"/>
    </row>
    <row r="6735" spans="5:6" ht="12.75">
      <c r="E6735" s="2"/>
      <c r="F6735" s="2"/>
    </row>
    <row r="6736" spans="5:6" ht="12.75">
      <c r="E6736" s="2"/>
      <c r="F6736" s="2"/>
    </row>
    <row r="6737" spans="5:6" ht="12.75">
      <c r="E6737" s="2"/>
      <c r="F6737" s="2"/>
    </row>
    <row r="6738" spans="5:6" ht="12.75">
      <c r="E6738" s="2"/>
      <c r="F6738" s="2"/>
    </row>
    <row r="6739" spans="5:6" ht="12.75">
      <c r="E6739" s="2"/>
      <c r="F6739" s="2"/>
    </row>
    <row r="6740" spans="5:6" ht="12.75">
      <c r="E6740" s="2"/>
      <c r="F6740" s="2"/>
    </row>
    <row r="6741" spans="5:6" ht="12.75">
      <c r="E6741" s="2"/>
      <c r="F6741" s="2"/>
    </row>
    <row r="6742" spans="5:6" ht="12.75">
      <c r="E6742" s="2"/>
      <c r="F6742" s="2"/>
    </row>
    <row r="6743" spans="5:6" ht="12.75">
      <c r="E6743" s="2"/>
      <c r="F6743" s="2"/>
    </row>
    <row r="6744" spans="5:6" ht="12.75">
      <c r="E6744" s="2"/>
      <c r="F6744" s="2"/>
    </row>
    <row r="6745" spans="5:6" ht="12.75">
      <c r="E6745" s="2"/>
      <c r="F6745" s="2"/>
    </row>
    <row r="6746" spans="5:6" ht="12.75">
      <c r="E6746" s="2"/>
      <c r="F6746" s="2"/>
    </row>
    <row r="6747" spans="5:6" ht="12.75">
      <c r="E6747" s="2"/>
      <c r="F6747" s="2"/>
    </row>
    <row r="6748" spans="5:6" ht="12.75">
      <c r="E6748" s="2"/>
      <c r="F6748" s="2"/>
    </row>
    <row r="6749" spans="5:6" ht="12.75">
      <c r="E6749" s="2"/>
      <c r="F6749" s="2"/>
    </row>
    <row r="6750" spans="5:6" ht="12.75">
      <c r="E6750" s="2"/>
      <c r="F6750" s="2"/>
    </row>
    <row r="6751" spans="5:6" ht="12.75">
      <c r="E6751" s="2"/>
      <c r="F6751" s="2"/>
    </row>
    <row r="6752" spans="5:6" ht="12.75">
      <c r="E6752" s="2"/>
      <c r="F6752" s="2"/>
    </row>
    <row r="6753" spans="5:6" ht="12.75">
      <c r="E6753" s="2"/>
      <c r="F6753" s="2"/>
    </row>
    <row r="6754" spans="5:6" ht="12.75">
      <c r="E6754" s="2"/>
      <c r="F6754" s="2"/>
    </row>
    <row r="6755" spans="5:6" ht="12.75">
      <c r="E6755" s="2"/>
      <c r="F6755" s="2"/>
    </row>
    <row r="6756" spans="5:6" ht="12.75">
      <c r="E6756" s="2"/>
      <c r="F6756" s="2"/>
    </row>
    <row r="6757" spans="5:6" ht="12.75">
      <c r="E6757" s="2"/>
      <c r="F6757" s="2"/>
    </row>
    <row r="6758" spans="5:6" ht="12.75">
      <c r="E6758" s="2"/>
      <c r="F6758" s="2"/>
    </row>
    <row r="6759" spans="5:6" ht="12.75">
      <c r="E6759" s="2"/>
      <c r="F6759" s="2"/>
    </row>
    <row r="6760" spans="5:6" ht="12.75">
      <c r="E6760" s="2"/>
      <c r="F6760" s="2"/>
    </row>
    <row r="6761" spans="5:6" ht="12.75">
      <c r="E6761" s="2"/>
      <c r="F6761" s="2"/>
    </row>
    <row r="6762" spans="5:6" ht="12.75">
      <c r="E6762" s="2"/>
      <c r="F6762" s="2"/>
    </row>
    <row r="6763" spans="5:6" ht="12.75">
      <c r="E6763" s="2"/>
      <c r="F6763" s="2"/>
    </row>
    <row r="6764" spans="5:6" ht="12.75">
      <c r="E6764" s="2"/>
      <c r="F6764" s="2"/>
    </row>
    <row r="6765" spans="5:6" ht="12.75">
      <c r="E6765" s="2"/>
      <c r="F6765" s="2"/>
    </row>
    <row r="6766" spans="5:6" ht="12.75">
      <c r="E6766" s="2"/>
      <c r="F6766" s="2"/>
    </row>
    <row r="6767" spans="5:6" ht="12.75">
      <c r="E6767" s="2"/>
      <c r="F6767" s="2"/>
    </row>
    <row r="6768" spans="5:6" ht="12.75">
      <c r="E6768" s="2"/>
      <c r="F6768" s="2"/>
    </row>
    <row r="6769" spans="5:6" ht="12.75">
      <c r="E6769" s="2"/>
      <c r="F6769" s="2"/>
    </row>
    <row r="6770" spans="5:6" ht="12.75">
      <c r="E6770" s="2"/>
      <c r="F6770" s="2"/>
    </row>
    <row r="6771" spans="5:6" ht="12.75">
      <c r="E6771" s="2"/>
      <c r="F6771" s="2"/>
    </row>
    <row r="6772" spans="5:6" ht="12.75">
      <c r="E6772" s="2"/>
      <c r="F6772" s="2"/>
    </row>
    <row r="6773" spans="5:6" ht="12.75">
      <c r="E6773" s="2"/>
      <c r="F6773" s="2"/>
    </row>
    <row r="6774" spans="5:6" ht="12.75">
      <c r="E6774" s="2"/>
      <c r="F6774" s="2"/>
    </row>
    <row r="6775" spans="5:6" ht="12.75">
      <c r="E6775" s="2"/>
      <c r="F6775" s="2"/>
    </row>
    <row r="6776" spans="5:6" ht="12.75">
      <c r="E6776" s="2"/>
      <c r="F6776" s="2"/>
    </row>
    <row r="6777" spans="5:6" ht="12.75">
      <c r="E6777" s="2"/>
      <c r="F6777" s="2"/>
    </row>
    <row r="6778" spans="5:6" ht="12.75">
      <c r="E6778" s="2"/>
      <c r="F6778" s="2"/>
    </row>
    <row r="6779" spans="5:6" ht="12.75">
      <c r="E6779" s="2"/>
      <c r="F6779" s="2"/>
    </row>
    <row r="6780" spans="5:6" ht="12.75">
      <c r="E6780" s="2"/>
      <c r="F6780" s="2"/>
    </row>
    <row r="6781" spans="5:6" ht="12.75">
      <c r="E6781" s="2"/>
      <c r="F6781" s="2"/>
    </row>
    <row r="6782" spans="5:6" ht="12.75">
      <c r="E6782" s="2"/>
      <c r="F6782" s="2"/>
    </row>
    <row r="6783" spans="5:6" ht="12.75">
      <c r="E6783" s="2"/>
      <c r="F6783" s="2"/>
    </row>
    <row r="6784" spans="5:6" ht="12.75">
      <c r="E6784" s="2"/>
      <c r="F6784" s="2"/>
    </row>
    <row r="6785" spans="5:6" ht="12.75">
      <c r="E6785" s="2"/>
      <c r="F6785" s="2"/>
    </row>
    <row r="6786" spans="5:6" ht="12.75">
      <c r="E6786" s="2"/>
      <c r="F6786" s="2"/>
    </row>
    <row r="6787" spans="5:6" ht="12.75">
      <c r="E6787" s="2"/>
      <c r="F6787" s="2"/>
    </row>
    <row r="6788" spans="5:6" ht="12.75">
      <c r="E6788" s="2"/>
      <c r="F6788" s="2"/>
    </row>
    <row r="6789" spans="5:6" ht="12.75">
      <c r="E6789" s="2"/>
      <c r="F6789" s="2"/>
    </row>
    <row r="6790" spans="5:6" ht="12.75">
      <c r="E6790" s="2"/>
      <c r="F6790" s="2"/>
    </row>
    <row r="6791" spans="5:6" ht="12.75">
      <c r="E6791" s="2"/>
      <c r="F6791" s="2"/>
    </row>
    <row r="6792" spans="5:6" ht="12.75">
      <c r="E6792" s="2"/>
      <c r="F6792" s="2"/>
    </row>
    <row r="6793" spans="5:6" ht="12.75">
      <c r="E6793" s="2"/>
      <c r="F6793" s="2"/>
    </row>
    <row r="6794" spans="5:6" ht="12.75">
      <c r="E6794" s="2"/>
      <c r="F6794" s="2"/>
    </row>
    <row r="6795" spans="5:6" ht="12.75">
      <c r="E6795" s="2"/>
      <c r="F6795" s="2"/>
    </row>
    <row r="6796" spans="5:6" ht="12.75">
      <c r="E6796" s="2"/>
      <c r="F6796" s="2"/>
    </row>
    <row r="6797" spans="5:6" ht="12.75">
      <c r="E6797" s="2"/>
      <c r="F6797" s="2"/>
    </row>
    <row r="6798" spans="5:6" ht="12.75">
      <c r="E6798" s="2"/>
      <c r="F6798" s="2"/>
    </row>
    <row r="6799" spans="5:6" ht="12.75">
      <c r="E6799" s="2"/>
      <c r="F6799" s="2"/>
    </row>
    <row r="6800" spans="5:6" ht="12.75">
      <c r="E6800" s="2"/>
      <c r="F6800" s="2"/>
    </row>
    <row r="6801" spans="5:6" ht="12.75">
      <c r="E6801" s="2"/>
      <c r="F6801" s="2"/>
    </row>
    <row r="6802" spans="5:6" ht="12.75">
      <c r="E6802" s="2"/>
      <c r="F6802" s="2"/>
    </row>
    <row r="6803" spans="5:6" ht="12.75">
      <c r="E6803" s="2"/>
      <c r="F6803" s="2"/>
    </row>
    <row r="6804" spans="5:6" ht="12.75">
      <c r="E6804" s="2"/>
      <c r="F6804" s="2"/>
    </row>
    <row r="6805" spans="5:6" ht="12.75">
      <c r="E6805" s="2"/>
      <c r="F6805" s="2"/>
    </row>
    <row r="6806" spans="5:6" ht="12.75">
      <c r="E6806" s="2"/>
      <c r="F6806" s="2"/>
    </row>
    <row r="6807" spans="5:6" ht="12.75">
      <c r="E6807" s="2"/>
      <c r="F6807" s="2"/>
    </row>
    <row r="6808" spans="5:6" ht="12.75">
      <c r="E6808" s="2"/>
      <c r="F6808" s="2"/>
    </row>
    <row r="6809" spans="5:6" ht="12.75">
      <c r="E6809" s="2"/>
      <c r="F6809" s="2"/>
    </row>
    <row r="6810" spans="5:6" ht="12.75">
      <c r="E6810" s="2"/>
      <c r="F6810" s="2"/>
    </row>
    <row r="6811" spans="5:6" ht="12.75">
      <c r="E6811" s="2"/>
      <c r="F6811" s="2"/>
    </row>
    <row r="6812" spans="5:6" ht="12.75">
      <c r="E6812" s="2"/>
      <c r="F6812" s="2"/>
    </row>
    <row r="6813" spans="5:6" ht="12.75">
      <c r="E6813" s="2"/>
      <c r="F6813" s="2"/>
    </row>
    <row r="6814" spans="5:6" ht="12.75">
      <c r="E6814" s="2"/>
      <c r="F6814" s="2"/>
    </row>
    <row r="6815" spans="5:6" ht="12.75">
      <c r="E6815" s="2"/>
      <c r="F6815" s="2"/>
    </row>
    <row r="6816" spans="5:6" ht="12.75">
      <c r="E6816" s="2"/>
      <c r="F6816" s="2"/>
    </row>
    <row r="6817" spans="5:6" ht="12.75">
      <c r="E6817" s="2"/>
      <c r="F6817" s="2"/>
    </row>
    <row r="6818" spans="5:6" ht="12.75">
      <c r="E6818" s="2"/>
      <c r="F6818" s="2"/>
    </row>
    <row r="6819" spans="5:6" ht="12.75">
      <c r="E6819" s="2"/>
      <c r="F6819" s="2"/>
    </row>
    <row r="6820" spans="5:6" ht="12.75">
      <c r="E6820" s="2"/>
      <c r="F6820" s="2"/>
    </row>
    <row r="6821" spans="5:6" ht="12.75">
      <c r="E6821" s="2"/>
      <c r="F6821" s="2"/>
    </row>
    <row r="6822" spans="5:6" ht="12.75">
      <c r="E6822" s="2"/>
      <c r="F6822" s="2"/>
    </row>
    <row r="6823" spans="5:6" ht="12.75">
      <c r="E6823" s="2"/>
      <c r="F6823" s="2"/>
    </row>
    <row r="6824" spans="5:6" ht="12.75">
      <c r="E6824" s="2"/>
      <c r="F6824" s="2"/>
    </row>
    <row r="6825" spans="5:6" ht="12.75">
      <c r="E6825" s="2"/>
      <c r="F6825" s="2"/>
    </row>
    <row r="6826" spans="5:6" ht="12.75">
      <c r="E6826" s="2"/>
      <c r="F6826" s="2"/>
    </row>
    <row r="6827" spans="5:6" ht="12.75">
      <c r="E6827" s="2"/>
      <c r="F6827" s="2"/>
    </row>
    <row r="6828" spans="5:6" ht="12.75">
      <c r="E6828" s="2"/>
      <c r="F6828" s="2"/>
    </row>
    <row r="6829" spans="5:6" ht="12.75">
      <c r="E6829" s="2"/>
      <c r="F6829" s="2"/>
    </row>
    <row r="6830" spans="5:6" ht="12.75">
      <c r="E6830" s="2"/>
      <c r="F6830" s="2"/>
    </row>
    <row r="6831" spans="5:6" ht="12.75">
      <c r="E6831" s="2"/>
      <c r="F6831" s="2"/>
    </row>
    <row r="6832" spans="5:6" ht="12.75">
      <c r="E6832" s="2"/>
      <c r="F6832" s="2"/>
    </row>
    <row r="6833" spans="5:6" ht="12.75">
      <c r="E6833" s="2"/>
      <c r="F6833" s="2"/>
    </row>
    <row r="6834" spans="5:6" ht="12.75">
      <c r="E6834" s="2"/>
      <c r="F6834" s="2"/>
    </row>
    <row r="6835" spans="5:6" ht="12.75">
      <c r="E6835" s="2"/>
      <c r="F6835" s="2"/>
    </row>
    <row r="6836" spans="5:6" ht="12.75">
      <c r="E6836" s="2"/>
      <c r="F6836" s="2"/>
    </row>
    <row r="6837" spans="5:6" ht="12.75">
      <c r="E6837" s="2"/>
      <c r="F6837" s="2"/>
    </row>
    <row r="6838" spans="5:6" ht="12.75">
      <c r="E6838" s="2"/>
      <c r="F6838" s="2"/>
    </row>
    <row r="6839" spans="5:6" ht="12.75">
      <c r="E6839" s="2"/>
      <c r="F6839" s="2"/>
    </row>
    <row r="6840" spans="5:6" ht="12.75">
      <c r="E6840" s="2"/>
      <c r="F6840" s="2"/>
    </row>
    <row r="6841" spans="5:6" ht="12.75">
      <c r="E6841" s="2"/>
      <c r="F6841" s="2"/>
    </row>
    <row r="6842" spans="5:6" ht="12.75">
      <c r="E6842" s="2"/>
      <c r="F6842" s="2"/>
    </row>
    <row r="6843" spans="5:6" ht="12.75">
      <c r="E6843" s="2"/>
      <c r="F6843" s="2"/>
    </row>
    <row r="6844" spans="5:6" ht="12.75">
      <c r="E6844" s="2"/>
      <c r="F6844" s="2"/>
    </row>
    <row r="6845" spans="5:6" ht="12.75">
      <c r="E6845" s="2"/>
      <c r="F6845" s="2"/>
    </row>
    <row r="6846" spans="5:6" ht="12.75">
      <c r="E6846" s="2"/>
      <c r="F6846" s="2"/>
    </row>
    <row r="6847" spans="5:6" ht="12.75">
      <c r="E6847" s="2"/>
      <c r="F6847" s="2"/>
    </row>
    <row r="6848" spans="5:6" ht="12.75">
      <c r="E6848" s="2"/>
      <c r="F6848" s="2"/>
    </row>
    <row r="6849" spans="5:6" ht="12.75">
      <c r="E6849" s="2"/>
      <c r="F6849" s="2"/>
    </row>
    <row r="6850" spans="5:6" ht="12.75">
      <c r="E6850" s="2"/>
      <c r="F6850" s="2"/>
    </row>
    <row r="6851" spans="5:6" ht="12.75">
      <c r="E6851" s="2"/>
      <c r="F6851" s="2"/>
    </row>
    <row r="6852" spans="5:6" ht="12.75">
      <c r="E6852" s="2"/>
      <c r="F6852" s="2"/>
    </row>
    <row r="6853" spans="5:6" ht="12.75">
      <c r="E6853" s="2"/>
      <c r="F6853" s="2"/>
    </row>
    <row r="6854" spans="5:6" ht="12.75">
      <c r="E6854" s="2"/>
      <c r="F6854" s="2"/>
    </row>
    <row r="6855" spans="5:6" ht="12.75">
      <c r="E6855" s="2"/>
      <c r="F6855" s="2"/>
    </row>
    <row r="6856" spans="5:6" ht="12.75">
      <c r="E6856" s="2"/>
      <c r="F6856" s="2"/>
    </row>
    <row r="6857" spans="5:6" ht="12.75">
      <c r="E6857" s="2"/>
      <c r="F6857" s="2"/>
    </row>
    <row r="6858" spans="5:6" ht="12.75">
      <c r="E6858" s="2"/>
      <c r="F6858" s="2"/>
    </row>
    <row r="6859" spans="5:6" ht="12.75">
      <c r="E6859" s="2"/>
      <c r="F6859" s="2"/>
    </row>
    <row r="6860" spans="5:6" ht="12.75">
      <c r="E6860" s="2"/>
      <c r="F6860" s="2"/>
    </row>
    <row r="6861" spans="5:6" ht="12.75">
      <c r="E6861" s="2"/>
      <c r="F6861" s="2"/>
    </row>
    <row r="6862" spans="5:6" ht="12.75">
      <c r="E6862" s="2"/>
      <c r="F6862" s="2"/>
    </row>
    <row r="6863" spans="5:6" ht="12.75">
      <c r="E6863" s="2"/>
      <c r="F6863" s="2"/>
    </row>
    <row r="6864" spans="5:6" ht="12.75">
      <c r="E6864" s="2"/>
      <c r="F6864" s="2"/>
    </row>
    <row r="6865" spans="5:6" ht="12.75">
      <c r="E6865" s="2"/>
      <c r="F6865" s="2"/>
    </row>
    <row r="6866" spans="5:6" ht="12.75">
      <c r="E6866" s="2"/>
      <c r="F6866" s="2"/>
    </row>
    <row r="6867" spans="5:6" ht="12.75">
      <c r="E6867" s="2"/>
      <c r="F6867" s="2"/>
    </row>
    <row r="6868" spans="5:6" ht="12.75">
      <c r="E6868" s="2"/>
      <c r="F6868" s="2"/>
    </row>
    <row r="6869" spans="5:6" ht="12.75">
      <c r="E6869" s="2"/>
      <c r="F6869" s="2"/>
    </row>
    <row r="6870" spans="5:6" ht="12.75">
      <c r="E6870" s="2"/>
      <c r="F6870" s="2"/>
    </row>
    <row r="6871" spans="5:6" ht="12.75">
      <c r="E6871" s="2"/>
      <c r="F6871" s="2"/>
    </row>
    <row r="6872" spans="5:6" ht="12.75">
      <c r="E6872" s="2"/>
      <c r="F6872" s="2"/>
    </row>
    <row r="6873" spans="5:6" ht="12.75">
      <c r="E6873" s="2"/>
      <c r="F6873" s="2"/>
    </row>
    <row r="6874" spans="5:6" ht="12.75">
      <c r="E6874" s="2"/>
      <c r="F6874" s="2"/>
    </row>
    <row r="6875" spans="5:6" ht="12.75">
      <c r="E6875" s="2"/>
      <c r="F6875" s="2"/>
    </row>
    <row r="6876" spans="5:6" ht="12.75">
      <c r="E6876" s="2"/>
      <c r="F6876" s="2"/>
    </row>
    <row r="6877" spans="5:6" ht="12.75">
      <c r="E6877" s="2"/>
      <c r="F6877" s="2"/>
    </row>
    <row r="6878" spans="5:6" ht="12.75">
      <c r="E6878" s="2"/>
      <c r="F6878" s="2"/>
    </row>
    <row r="6879" spans="5:6" ht="12.75">
      <c r="E6879" s="2"/>
      <c r="F6879" s="2"/>
    </row>
    <row r="6880" spans="5:6" ht="12.75">
      <c r="E6880" s="2"/>
      <c r="F6880" s="2"/>
    </row>
    <row r="6881" spans="5:6" ht="12.75">
      <c r="E6881" s="2"/>
      <c r="F6881" s="2"/>
    </row>
    <row r="6882" spans="5:6" ht="12.75">
      <c r="E6882" s="2"/>
      <c r="F6882" s="2"/>
    </row>
    <row r="6883" spans="5:6" ht="12.75">
      <c r="E6883" s="2"/>
      <c r="F6883" s="2"/>
    </row>
    <row r="6884" spans="5:6" ht="12.75">
      <c r="E6884" s="2"/>
      <c r="F6884" s="2"/>
    </row>
    <row r="6885" spans="5:6" ht="12.75">
      <c r="E6885" s="2"/>
      <c r="F6885" s="2"/>
    </row>
    <row r="6886" spans="5:6" ht="12.75">
      <c r="E6886" s="2"/>
      <c r="F6886" s="2"/>
    </row>
    <row r="6887" spans="5:6" ht="12.75">
      <c r="E6887" s="2"/>
      <c r="F6887" s="2"/>
    </row>
    <row r="6888" spans="5:6" ht="12.75">
      <c r="E6888" s="2"/>
      <c r="F6888" s="2"/>
    </row>
    <row r="6889" spans="5:6" ht="12.75">
      <c r="E6889" s="2"/>
      <c r="F6889" s="2"/>
    </row>
    <row r="6890" spans="5:6" ht="12.75">
      <c r="E6890" s="2"/>
      <c r="F6890" s="2"/>
    </row>
    <row r="6891" spans="5:6" ht="12.75">
      <c r="E6891" s="2"/>
      <c r="F6891" s="2"/>
    </row>
    <row r="6892" spans="5:6" ht="12.75">
      <c r="E6892" s="2"/>
      <c r="F6892" s="2"/>
    </row>
    <row r="6893" spans="5:6" ht="12.75">
      <c r="E6893" s="2"/>
      <c r="F6893" s="2"/>
    </row>
    <row r="6894" spans="5:6" ht="12.75">
      <c r="E6894" s="2"/>
      <c r="F6894" s="2"/>
    </row>
    <row r="6895" spans="5:6" ht="12.75">
      <c r="E6895" s="2"/>
      <c r="F6895" s="2"/>
    </row>
    <row r="6896" spans="5:6" ht="12.75">
      <c r="E6896" s="2"/>
      <c r="F6896" s="2"/>
    </row>
    <row r="6897" spans="5:6" ht="12.75">
      <c r="E6897" s="2"/>
      <c r="F6897" s="2"/>
    </row>
    <row r="6898" spans="5:6" ht="12.75">
      <c r="E6898" s="2"/>
      <c r="F6898" s="2"/>
    </row>
    <row r="6899" spans="5:6" ht="12.75">
      <c r="E6899" s="2"/>
      <c r="F6899" s="2"/>
    </row>
    <row r="6900" spans="5:6" ht="12.75">
      <c r="E6900" s="2"/>
      <c r="F6900" s="2"/>
    </row>
    <row r="6901" spans="5:6" ht="12.75">
      <c r="E6901" s="2"/>
      <c r="F6901" s="2"/>
    </row>
    <row r="6902" spans="5:6" ht="12.75">
      <c r="E6902" s="2"/>
      <c r="F6902" s="2"/>
    </row>
    <row r="6903" spans="5:6" ht="12.75">
      <c r="E6903" s="2"/>
      <c r="F6903" s="2"/>
    </row>
    <row r="6904" spans="5:6" ht="12.75">
      <c r="E6904" s="2"/>
      <c r="F6904" s="2"/>
    </row>
    <row r="6905" spans="5:6" ht="12.75">
      <c r="E6905" s="2"/>
      <c r="F6905" s="2"/>
    </row>
    <row r="6906" spans="5:6" ht="12.75">
      <c r="E6906" s="2"/>
      <c r="F6906" s="2"/>
    </row>
    <row r="6907" spans="5:6" ht="12.75">
      <c r="E6907" s="2"/>
      <c r="F6907" s="2"/>
    </row>
    <row r="6908" spans="5:6" ht="12.75">
      <c r="E6908" s="2"/>
      <c r="F6908" s="2"/>
    </row>
    <row r="6909" spans="5:6" ht="12.75">
      <c r="E6909" s="2"/>
      <c r="F6909" s="2"/>
    </row>
    <row r="6910" spans="5:6" ht="12.75">
      <c r="E6910" s="2"/>
      <c r="F6910" s="2"/>
    </row>
    <row r="6911" spans="5:6" ht="12.75">
      <c r="E6911" s="2"/>
      <c r="F6911" s="2"/>
    </row>
    <row r="6912" spans="5:6" ht="12.75">
      <c r="E6912" s="2"/>
      <c r="F6912" s="2"/>
    </row>
    <row r="6913" spans="5:6" ht="12.75">
      <c r="E6913" s="2"/>
      <c r="F6913" s="2"/>
    </row>
    <row r="6914" spans="5:6" ht="12.75">
      <c r="E6914" s="2"/>
      <c r="F6914" s="2"/>
    </row>
    <row r="6915" spans="5:6" ht="12.75">
      <c r="E6915" s="2"/>
      <c r="F6915" s="2"/>
    </row>
    <row r="6916" spans="5:6" ht="12.75">
      <c r="E6916" s="2"/>
      <c r="F6916" s="2"/>
    </row>
    <row r="6917" spans="5:6" ht="12.75">
      <c r="E6917" s="2"/>
      <c r="F6917" s="2"/>
    </row>
    <row r="6918" spans="5:6" ht="12.75">
      <c r="E6918" s="2"/>
      <c r="F6918" s="2"/>
    </row>
    <row r="6919" spans="5:6" ht="12.75">
      <c r="E6919" s="2"/>
      <c r="F6919" s="2"/>
    </row>
    <row r="6920" spans="5:6" ht="12.75">
      <c r="E6920" s="2"/>
      <c r="F6920" s="2"/>
    </row>
    <row r="6921" spans="5:6" ht="12.75">
      <c r="E6921" s="2"/>
      <c r="F6921" s="2"/>
    </row>
    <row r="6922" spans="5:6" ht="12.75">
      <c r="E6922" s="2"/>
      <c r="F6922" s="2"/>
    </row>
    <row r="6923" spans="5:6" ht="12.75">
      <c r="E6923" s="2"/>
      <c r="F6923" s="2"/>
    </row>
    <row r="6924" spans="5:6" ht="12.75">
      <c r="E6924" s="2"/>
      <c r="F6924" s="2"/>
    </row>
    <row r="6925" spans="5:6" ht="12.75">
      <c r="E6925" s="2"/>
      <c r="F6925" s="2"/>
    </row>
    <row r="6926" spans="5:6" ht="12.75">
      <c r="E6926" s="2"/>
      <c r="F6926" s="2"/>
    </row>
    <row r="6927" spans="5:6" ht="12.75">
      <c r="E6927" s="2"/>
      <c r="F6927" s="2"/>
    </row>
    <row r="6928" spans="5:6" ht="12.75">
      <c r="E6928" s="2"/>
      <c r="F6928" s="2"/>
    </row>
    <row r="6929" spans="5:6" ht="12.75">
      <c r="E6929" s="2"/>
      <c r="F6929" s="2"/>
    </row>
    <row r="6930" spans="5:6" ht="12.75">
      <c r="E6930" s="2"/>
      <c r="F6930" s="2"/>
    </row>
    <row r="6931" spans="5:6" ht="12.75">
      <c r="E6931" s="2"/>
      <c r="F6931" s="2"/>
    </row>
    <row r="6932" spans="5:6" ht="12.75">
      <c r="E6932" s="2"/>
      <c r="F6932" s="2"/>
    </row>
    <row r="6933" spans="5:6" ht="12.75">
      <c r="E6933" s="2"/>
      <c r="F6933" s="2"/>
    </row>
    <row r="6934" spans="5:6" ht="12.75">
      <c r="E6934" s="2"/>
      <c r="F6934" s="2"/>
    </row>
    <row r="6935" spans="5:6" ht="12.75">
      <c r="E6935" s="2"/>
      <c r="F6935" s="2"/>
    </row>
    <row r="6936" spans="5:6" ht="12.75">
      <c r="E6936" s="2"/>
      <c r="F6936" s="2"/>
    </row>
    <row r="6937" spans="5:6" ht="12.75">
      <c r="E6937" s="2"/>
      <c r="F6937" s="2"/>
    </row>
    <row r="6938" spans="5:6" ht="12.75">
      <c r="E6938" s="2"/>
      <c r="F6938" s="2"/>
    </row>
    <row r="6939" spans="5:6" ht="12.75">
      <c r="E6939" s="2"/>
      <c r="F6939" s="2"/>
    </row>
    <row r="6940" spans="5:6" ht="12.75">
      <c r="E6940" s="2"/>
      <c r="F6940" s="2"/>
    </row>
    <row r="6941" spans="5:6" ht="12.75">
      <c r="E6941" s="2"/>
      <c r="F6941" s="2"/>
    </row>
    <row r="6942" spans="5:6" ht="12.75">
      <c r="E6942" s="2"/>
      <c r="F6942" s="2"/>
    </row>
    <row r="6943" spans="5:6" ht="12.75">
      <c r="E6943" s="2"/>
      <c r="F6943" s="2"/>
    </row>
    <row r="6944" spans="5:6" ht="12.75">
      <c r="E6944" s="2"/>
      <c r="F6944" s="2"/>
    </row>
    <row r="6945" spans="5:6" ht="12.75">
      <c r="E6945" s="2"/>
      <c r="F6945" s="2"/>
    </row>
    <row r="6946" spans="5:6" ht="12.75">
      <c r="E6946" s="2"/>
      <c r="F6946" s="2"/>
    </row>
    <row r="6947" spans="5:6" ht="12.75">
      <c r="E6947" s="2"/>
      <c r="F6947" s="2"/>
    </row>
    <row r="6948" spans="5:6" ht="12.75">
      <c r="E6948" s="2"/>
      <c r="F6948" s="2"/>
    </row>
    <row r="6949" spans="5:6" ht="12.75">
      <c r="E6949" s="2"/>
      <c r="F6949" s="2"/>
    </row>
    <row r="6950" spans="5:6" ht="12.75">
      <c r="E6950" s="2"/>
      <c r="F6950" s="2"/>
    </row>
    <row r="6951" spans="5:6" ht="12.75">
      <c r="E6951" s="2"/>
      <c r="F6951" s="2"/>
    </row>
    <row r="6952" spans="5:6" ht="12.75">
      <c r="E6952" s="2"/>
      <c r="F6952" s="2"/>
    </row>
    <row r="6953" spans="5:6" ht="12.75">
      <c r="E6953" s="2"/>
      <c r="F6953" s="2"/>
    </row>
    <row r="6954" spans="5:6" ht="12.75">
      <c r="E6954" s="2"/>
      <c r="F6954" s="2"/>
    </row>
    <row r="6955" spans="5:6" ht="12.75">
      <c r="E6955" s="2"/>
      <c r="F6955" s="2"/>
    </row>
    <row r="6956" spans="5:6" ht="12.75">
      <c r="E6956" s="2"/>
      <c r="F6956" s="2"/>
    </row>
    <row r="6957" spans="5:6" ht="12.75">
      <c r="E6957" s="2"/>
      <c r="F6957" s="2"/>
    </row>
    <row r="6958" spans="5:6" ht="12.75">
      <c r="E6958" s="2"/>
      <c r="F6958" s="2"/>
    </row>
    <row r="6959" spans="5:6" ht="12.75">
      <c r="E6959" s="2"/>
      <c r="F6959" s="2"/>
    </row>
    <row r="6960" spans="5:6" ht="12.75">
      <c r="E6960" s="2"/>
      <c r="F6960" s="2"/>
    </row>
    <row r="6961" spans="5:6" ht="12.75">
      <c r="E6961" s="2"/>
      <c r="F6961" s="2"/>
    </row>
    <row r="6962" spans="5:6" ht="12.75">
      <c r="E6962" s="2"/>
      <c r="F6962" s="2"/>
    </row>
    <row r="6963" spans="5:6" ht="12.75">
      <c r="E6963" s="2"/>
      <c r="F6963" s="2"/>
    </row>
    <row r="6964" spans="5:6" ht="12.75">
      <c r="E6964" s="2"/>
      <c r="F6964" s="2"/>
    </row>
    <row r="6965" spans="5:6" ht="12.75">
      <c r="E6965" s="2"/>
      <c r="F6965" s="2"/>
    </row>
    <row r="6966" spans="5:6" ht="12.75">
      <c r="E6966" s="2"/>
      <c r="F6966" s="2"/>
    </row>
    <row r="6967" spans="5:6" ht="12.75">
      <c r="E6967" s="2"/>
      <c r="F6967" s="2"/>
    </row>
    <row r="6968" spans="5:6" ht="12.75">
      <c r="E6968" s="2"/>
      <c r="F6968" s="2"/>
    </row>
    <row r="6969" spans="5:6" ht="12.75">
      <c r="E6969" s="2"/>
      <c r="F6969" s="2"/>
    </row>
    <row r="6970" spans="5:6" ht="12.75">
      <c r="E6970" s="2"/>
      <c r="F6970" s="2"/>
    </row>
    <row r="6971" spans="5:6" ht="12.75">
      <c r="E6971" s="2"/>
      <c r="F6971" s="2"/>
    </row>
    <row r="6972" spans="5:6" ht="12.75">
      <c r="E6972" s="2"/>
      <c r="F6972" s="2"/>
    </row>
    <row r="6973" spans="5:6" ht="12.75">
      <c r="E6973" s="2"/>
      <c r="F6973" s="2"/>
    </row>
    <row r="6974" spans="5:6" ht="12.75">
      <c r="E6974" s="2"/>
      <c r="F6974" s="2"/>
    </row>
    <row r="6975" spans="5:6" ht="12.75">
      <c r="E6975" s="2"/>
      <c r="F6975" s="2"/>
    </row>
    <row r="6976" spans="5:6" ht="12.75">
      <c r="E6976" s="2"/>
      <c r="F6976" s="2"/>
    </row>
    <row r="6977" spans="5:6" ht="12.75">
      <c r="E6977" s="2"/>
      <c r="F6977" s="2"/>
    </row>
    <row r="6978" spans="5:6" ht="12.75">
      <c r="E6978" s="2"/>
      <c r="F6978" s="2"/>
    </row>
    <row r="6979" spans="5:6" ht="12.75">
      <c r="E6979" s="2"/>
      <c r="F6979" s="2"/>
    </row>
    <row r="6980" spans="5:6" ht="12.75">
      <c r="E6980" s="2"/>
      <c r="F6980" s="2"/>
    </row>
    <row r="6981" spans="5:6" ht="12.75">
      <c r="E6981" s="2"/>
      <c r="F6981" s="2"/>
    </row>
    <row r="6982" spans="5:6" ht="12.75">
      <c r="E6982" s="2"/>
      <c r="F6982" s="2"/>
    </row>
    <row r="6983" spans="5:6" ht="12.75">
      <c r="E6983" s="2"/>
      <c r="F6983" s="2"/>
    </row>
    <row r="6984" spans="5:6" ht="12.75">
      <c r="E6984" s="2"/>
      <c r="F6984" s="2"/>
    </row>
    <row r="6985" spans="5:6" ht="12.75">
      <c r="E6985" s="2"/>
      <c r="F6985" s="2"/>
    </row>
    <row r="6986" spans="5:6" ht="12.75">
      <c r="E6986" s="2"/>
      <c r="F6986" s="2"/>
    </row>
    <row r="6987" spans="5:6" ht="12.75">
      <c r="E6987" s="2"/>
      <c r="F6987" s="2"/>
    </row>
    <row r="6988" spans="5:6" ht="12.75">
      <c r="E6988" s="2"/>
      <c r="F6988" s="2"/>
    </row>
    <row r="6989" spans="5:6" ht="12.75">
      <c r="E6989" s="2"/>
      <c r="F6989" s="2"/>
    </row>
    <row r="6990" spans="5:6" ht="12.75">
      <c r="E6990" s="2"/>
      <c r="F6990" s="2"/>
    </row>
    <row r="6991" spans="5:6" ht="12.75">
      <c r="E6991" s="2"/>
      <c r="F6991" s="2"/>
    </row>
    <row r="6992" spans="5:6" ht="12.75">
      <c r="E6992" s="2"/>
      <c r="F6992" s="2"/>
    </row>
    <row r="6993" spans="5:6" ht="12.75">
      <c r="E6993" s="2"/>
      <c r="F6993" s="2"/>
    </row>
    <row r="6994" spans="5:6" ht="12.75">
      <c r="E6994" s="2"/>
      <c r="F6994" s="2"/>
    </row>
    <row r="6995" spans="5:6" ht="12.75">
      <c r="E6995" s="2"/>
      <c r="F6995" s="2"/>
    </row>
    <row r="6996" spans="5:6" ht="12.75">
      <c r="E6996" s="2"/>
      <c r="F6996" s="2"/>
    </row>
    <row r="6997" spans="5:6" ht="12.75">
      <c r="E6997" s="2"/>
      <c r="F6997" s="2"/>
    </row>
    <row r="6998" spans="5:6" ht="12.75">
      <c r="E6998" s="2"/>
      <c r="F6998" s="2"/>
    </row>
    <row r="6999" spans="5:6" ht="12.75">
      <c r="E6999" s="2"/>
      <c r="F6999" s="2"/>
    </row>
    <row r="7000" spans="5:6" ht="12.75">
      <c r="E7000" s="2"/>
      <c r="F7000" s="2"/>
    </row>
    <row r="7001" spans="5:6" ht="12.75">
      <c r="E7001" s="2"/>
      <c r="F7001" s="2"/>
    </row>
    <row r="7002" spans="5:6" ht="12.75">
      <c r="E7002" s="2"/>
      <c r="F7002" s="2"/>
    </row>
    <row r="7003" spans="5:6" ht="12.75">
      <c r="E7003" s="2"/>
      <c r="F7003" s="2"/>
    </row>
    <row r="7004" spans="5:6" ht="12.75">
      <c r="E7004" s="2"/>
      <c r="F7004" s="2"/>
    </row>
    <row r="7005" spans="5:6" ht="12.75">
      <c r="E7005" s="2"/>
      <c r="F7005" s="2"/>
    </row>
    <row r="7006" spans="5:6" ht="12.75">
      <c r="E7006" s="2"/>
      <c r="F7006" s="2"/>
    </row>
    <row r="7007" spans="5:6" ht="12.75">
      <c r="E7007" s="2"/>
      <c r="F7007" s="2"/>
    </row>
    <row r="7008" spans="5:6" ht="12.75">
      <c r="E7008" s="2"/>
      <c r="F7008" s="2"/>
    </row>
    <row r="7009" spans="5:6" ht="12.75">
      <c r="E7009" s="2"/>
      <c r="F7009" s="2"/>
    </row>
    <row r="7010" spans="5:6" ht="12.75">
      <c r="E7010" s="2"/>
      <c r="F7010" s="2"/>
    </row>
    <row r="7011" spans="5:6" ht="12.75">
      <c r="E7011" s="2"/>
      <c r="F7011" s="2"/>
    </row>
    <row r="7012" spans="5:6" ht="12.75">
      <c r="E7012" s="2"/>
      <c r="F7012" s="2"/>
    </row>
    <row r="7013" spans="5:6" ht="12.75">
      <c r="E7013" s="2"/>
      <c r="F7013" s="2"/>
    </row>
    <row r="7014" spans="5:6" ht="12.75">
      <c r="E7014" s="2"/>
      <c r="F7014" s="2"/>
    </row>
    <row r="7015" spans="5:6" ht="12.75">
      <c r="E7015" s="2"/>
      <c r="F7015" s="2"/>
    </row>
    <row r="7016" spans="5:6" ht="12.75">
      <c r="E7016" s="2"/>
      <c r="F7016" s="2"/>
    </row>
    <row r="7017" spans="5:6" ht="12.75">
      <c r="E7017" s="2"/>
      <c r="F7017" s="2"/>
    </row>
    <row r="7018" spans="5:6" ht="12.75">
      <c r="E7018" s="2"/>
      <c r="F7018" s="2"/>
    </row>
    <row r="7019" spans="5:6" ht="12.75">
      <c r="E7019" s="2"/>
      <c r="F7019" s="2"/>
    </row>
    <row r="7020" spans="5:6" ht="12.75">
      <c r="E7020" s="2"/>
      <c r="F7020" s="2"/>
    </row>
    <row r="7021" spans="5:6" ht="12.75">
      <c r="E7021" s="2"/>
      <c r="F7021" s="2"/>
    </row>
    <row r="7022" spans="5:6" ht="12.75">
      <c r="E7022" s="2"/>
      <c r="F7022" s="2"/>
    </row>
    <row r="7023" spans="5:6" ht="12.75">
      <c r="E7023" s="2"/>
      <c r="F7023" s="2"/>
    </row>
    <row r="7024" spans="5:6" ht="12.75">
      <c r="E7024" s="2"/>
      <c r="F7024" s="2"/>
    </row>
    <row r="7025" spans="5:6" ht="12.75">
      <c r="E7025" s="2"/>
      <c r="F7025" s="2"/>
    </row>
    <row r="7026" spans="5:6" ht="12.75">
      <c r="E7026" s="2"/>
      <c r="F7026" s="2"/>
    </row>
    <row r="7027" spans="5:6" ht="12.75">
      <c r="E7027" s="2"/>
      <c r="F7027" s="2"/>
    </row>
    <row r="7028" spans="5:6" ht="12.75">
      <c r="E7028" s="2"/>
      <c r="F7028" s="2"/>
    </row>
    <row r="7029" spans="5:6" ht="12.75">
      <c r="E7029" s="2"/>
      <c r="F7029" s="2"/>
    </row>
    <row r="7030" spans="5:6" ht="12.75">
      <c r="E7030" s="2"/>
      <c r="F7030" s="2"/>
    </row>
    <row r="7031" spans="5:6" ht="12.75">
      <c r="E7031" s="2"/>
      <c r="F7031" s="2"/>
    </row>
    <row r="7032" spans="5:6" ht="12.75">
      <c r="E7032" s="2"/>
      <c r="F7032" s="2"/>
    </row>
    <row r="7033" spans="5:6" ht="12.75">
      <c r="E7033" s="2"/>
      <c r="F7033" s="2"/>
    </row>
    <row r="7034" spans="5:6" ht="12.75">
      <c r="E7034" s="2"/>
      <c r="F7034" s="2"/>
    </row>
    <row r="7035" spans="5:6" ht="12.75">
      <c r="E7035" s="2"/>
      <c r="F7035" s="2"/>
    </row>
    <row r="7036" spans="5:6" ht="12.75">
      <c r="E7036" s="2"/>
      <c r="F7036" s="2"/>
    </row>
    <row r="7037" spans="5:6" ht="12.75">
      <c r="E7037" s="2"/>
      <c r="F7037" s="2"/>
    </row>
    <row r="7038" spans="5:6" ht="12.75">
      <c r="E7038" s="2"/>
      <c r="F7038" s="2"/>
    </row>
    <row r="7039" spans="5:6" ht="12.75">
      <c r="E7039" s="2"/>
      <c r="F7039" s="2"/>
    </row>
    <row r="7040" spans="5:6" ht="12.75">
      <c r="E7040" s="2"/>
      <c r="F7040" s="2"/>
    </row>
    <row r="7041" spans="5:6" ht="12.75">
      <c r="E7041" s="2"/>
      <c r="F7041" s="2"/>
    </row>
    <row r="7042" spans="5:6" ht="12.75">
      <c r="E7042" s="2"/>
      <c r="F7042" s="2"/>
    </row>
    <row r="7043" spans="5:6" ht="12.75">
      <c r="E7043" s="2"/>
      <c r="F7043" s="2"/>
    </row>
    <row r="7044" spans="5:6" ht="12.75">
      <c r="E7044" s="2"/>
      <c r="F7044" s="2"/>
    </row>
    <row r="7045" spans="5:6" ht="12.75">
      <c r="E7045" s="2"/>
      <c r="F7045" s="2"/>
    </row>
    <row r="7046" spans="5:6" ht="12.75">
      <c r="E7046" s="2"/>
      <c r="F7046" s="2"/>
    </row>
    <row r="7047" spans="5:6" ht="12.75">
      <c r="E7047" s="2"/>
      <c r="F7047" s="2"/>
    </row>
    <row r="7048" spans="5:6" ht="12.75">
      <c r="E7048" s="2"/>
      <c r="F7048" s="2"/>
    </row>
    <row r="7049" spans="5:6" ht="12.75">
      <c r="E7049" s="2"/>
      <c r="F7049" s="2"/>
    </row>
    <row r="7050" spans="5:6" ht="12.75">
      <c r="E7050" s="2"/>
      <c r="F7050" s="2"/>
    </row>
    <row r="7051" spans="5:6" ht="12.75">
      <c r="E7051" s="2"/>
      <c r="F7051" s="2"/>
    </row>
    <row r="7052" spans="5:6" ht="12.75">
      <c r="E7052" s="2"/>
      <c r="F7052" s="2"/>
    </row>
    <row r="7053" spans="5:6" ht="12.75">
      <c r="E7053" s="2"/>
      <c r="F7053" s="2"/>
    </row>
    <row r="7054" spans="5:6" ht="12.75">
      <c r="E7054" s="2"/>
      <c r="F7054" s="2"/>
    </row>
    <row r="7055" spans="5:6" ht="12.75">
      <c r="E7055" s="2"/>
      <c r="F7055" s="2"/>
    </row>
    <row r="7056" spans="5:6" ht="12.75">
      <c r="E7056" s="2"/>
      <c r="F7056" s="2"/>
    </row>
    <row r="7057" spans="5:6" ht="12.75">
      <c r="E7057" s="2"/>
      <c r="F7057" s="2"/>
    </row>
    <row r="7058" spans="5:6" ht="12.75">
      <c r="E7058" s="2"/>
      <c r="F7058" s="2"/>
    </row>
    <row r="7059" spans="5:6" ht="12.75">
      <c r="E7059" s="2"/>
      <c r="F7059" s="2"/>
    </row>
    <row r="7060" spans="5:6" ht="12.75">
      <c r="E7060" s="2"/>
      <c r="F7060" s="2"/>
    </row>
    <row r="7061" spans="5:6" ht="12.75">
      <c r="E7061" s="2"/>
      <c r="F7061" s="2"/>
    </row>
    <row r="7062" spans="5:6" ht="12.75">
      <c r="E7062" s="2"/>
      <c r="F7062" s="2"/>
    </row>
    <row r="7063" spans="5:6" ht="12.75">
      <c r="E7063" s="2"/>
      <c r="F7063" s="2"/>
    </row>
    <row r="7064" spans="5:6" ht="12.75">
      <c r="E7064" s="2"/>
      <c r="F7064" s="2"/>
    </row>
    <row r="7065" spans="5:6" ht="12.75">
      <c r="E7065" s="2"/>
      <c r="F7065" s="2"/>
    </row>
    <row r="7066" spans="5:6" ht="12.75">
      <c r="E7066" s="2"/>
      <c r="F7066" s="2"/>
    </row>
    <row r="7067" spans="5:6" ht="12.75">
      <c r="E7067" s="2"/>
      <c r="F7067" s="2"/>
    </row>
    <row r="7068" spans="5:6" ht="12.75">
      <c r="E7068" s="2"/>
      <c r="F7068" s="2"/>
    </row>
    <row r="7069" spans="5:6" ht="12.75">
      <c r="E7069" s="2"/>
      <c r="F7069" s="2"/>
    </row>
    <row r="7070" spans="5:6" ht="12.75">
      <c r="E7070" s="2"/>
      <c r="F7070" s="2"/>
    </row>
    <row r="7071" spans="5:6" ht="12.75">
      <c r="E7071" s="2"/>
      <c r="F7071" s="2"/>
    </row>
    <row r="7072" spans="5:6" ht="12.75">
      <c r="E7072" s="2"/>
      <c r="F7072" s="2"/>
    </row>
    <row r="7073" spans="5:6" ht="12.75">
      <c r="E7073" s="2"/>
      <c r="F7073" s="2"/>
    </row>
    <row r="7074" spans="5:6" ht="12.75">
      <c r="E7074" s="2"/>
      <c r="F7074" s="2"/>
    </row>
    <row r="7075" spans="5:6" ht="12.75">
      <c r="E7075" s="2"/>
      <c r="F7075" s="2"/>
    </row>
    <row r="7076" spans="5:6" ht="12.75">
      <c r="E7076" s="2"/>
      <c r="F7076" s="2"/>
    </row>
    <row r="7077" spans="5:6" ht="12.75">
      <c r="E7077" s="2"/>
      <c r="F7077" s="2"/>
    </row>
    <row r="7078" spans="5:6" ht="12.75">
      <c r="E7078" s="2"/>
      <c r="F7078" s="2"/>
    </row>
    <row r="7079" spans="5:6" ht="12.75">
      <c r="E7079" s="2"/>
      <c r="F7079" s="2"/>
    </row>
    <row r="7080" spans="5:6" ht="12.75">
      <c r="E7080" s="2"/>
      <c r="F7080" s="2"/>
    </row>
    <row r="7081" spans="5:6" ht="12.75">
      <c r="E7081" s="2"/>
      <c r="F7081" s="2"/>
    </row>
    <row r="7082" spans="5:6" ht="12.75">
      <c r="E7082" s="2"/>
      <c r="F7082" s="2"/>
    </row>
    <row r="7083" spans="5:6" ht="12.75">
      <c r="E7083" s="2"/>
      <c r="F7083" s="2"/>
    </row>
    <row r="7084" spans="5:6" ht="12.75">
      <c r="E7084" s="2"/>
      <c r="F7084" s="2"/>
    </row>
    <row r="7085" spans="5:6" ht="12.75">
      <c r="E7085" s="2"/>
      <c r="F7085" s="2"/>
    </row>
    <row r="7086" spans="5:6" ht="12.75">
      <c r="E7086" s="2"/>
      <c r="F7086" s="2"/>
    </row>
    <row r="7087" spans="5:6" ht="12.75">
      <c r="E7087" s="2"/>
      <c r="F7087" s="2"/>
    </row>
    <row r="7088" spans="5:6" ht="12.75">
      <c r="E7088" s="2"/>
      <c r="F7088" s="2"/>
    </row>
    <row r="7089" spans="5:6" ht="12.75">
      <c r="E7089" s="2"/>
      <c r="F7089" s="2"/>
    </row>
    <row r="7090" spans="5:6" ht="12.75">
      <c r="E7090" s="2"/>
      <c r="F7090" s="2"/>
    </row>
    <row r="7091" spans="5:6" ht="12.75">
      <c r="E7091" s="2"/>
      <c r="F7091" s="2"/>
    </row>
    <row r="7092" spans="5:6" ht="12.75">
      <c r="E7092" s="2"/>
      <c r="F7092" s="2"/>
    </row>
    <row r="7093" spans="5:6" ht="12.75">
      <c r="E7093" s="2"/>
      <c r="F7093" s="2"/>
    </row>
    <row r="7094" spans="5:6" ht="12.75">
      <c r="E7094" s="2"/>
      <c r="F7094" s="2"/>
    </row>
    <row r="7095" spans="5:6" ht="12.75">
      <c r="E7095" s="2"/>
      <c r="F7095" s="2"/>
    </row>
    <row r="7096" spans="5:6" ht="12.75">
      <c r="E7096" s="2"/>
      <c r="F7096" s="2"/>
    </row>
    <row r="7097" spans="5:6" ht="12.75">
      <c r="E7097" s="2"/>
      <c r="F7097" s="2"/>
    </row>
    <row r="7098" spans="5:6" ht="12.75">
      <c r="E7098" s="2"/>
      <c r="F7098" s="2"/>
    </row>
    <row r="7099" spans="5:6" ht="12.75">
      <c r="E7099" s="2"/>
      <c r="F7099" s="2"/>
    </row>
    <row r="7100" spans="5:6" ht="12.75">
      <c r="E7100" s="2"/>
      <c r="F7100" s="2"/>
    </row>
    <row r="7101" spans="5:6" ht="12.75">
      <c r="E7101" s="2"/>
      <c r="F7101" s="2"/>
    </row>
    <row r="7102" spans="5:6" ht="12.75">
      <c r="E7102" s="2"/>
      <c r="F7102" s="2"/>
    </row>
    <row r="7103" spans="5:6" ht="12.75">
      <c r="E7103" s="2"/>
      <c r="F7103" s="2"/>
    </row>
    <row r="7104" spans="5:6" ht="12.75">
      <c r="E7104" s="2"/>
      <c r="F7104" s="2"/>
    </row>
    <row r="7105" spans="5:6" ht="12.75">
      <c r="E7105" s="2"/>
      <c r="F7105" s="2"/>
    </row>
    <row r="7106" spans="5:6" ht="12.75">
      <c r="E7106" s="2"/>
      <c r="F7106" s="2"/>
    </row>
    <row r="7107" spans="5:6" ht="12.75">
      <c r="E7107" s="2"/>
      <c r="F7107" s="2"/>
    </row>
    <row r="7108" spans="5:6" ht="12.75">
      <c r="E7108" s="2"/>
      <c r="F7108" s="2"/>
    </row>
    <row r="7109" spans="5:6" ht="12.75">
      <c r="E7109" s="2"/>
      <c r="F7109" s="2"/>
    </row>
    <row r="7110" spans="5:6" ht="12.75">
      <c r="E7110" s="2"/>
      <c r="F7110" s="2"/>
    </row>
    <row r="7111" spans="5:6" ht="12.75">
      <c r="E7111" s="2"/>
      <c r="F7111" s="2"/>
    </row>
    <row r="7112" spans="5:6" ht="12.75">
      <c r="E7112" s="2"/>
      <c r="F7112" s="2"/>
    </row>
    <row r="7113" spans="5:6" ht="12.75">
      <c r="E7113" s="2"/>
      <c r="F7113" s="2"/>
    </row>
    <row r="7114" spans="5:6" ht="12.75">
      <c r="E7114" s="2"/>
      <c r="F7114" s="2"/>
    </row>
    <row r="7115" spans="5:6" ht="12.75">
      <c r="E7115" s="2"/>
      <c r="F7115" s="2"/>
    </row>
    <row r="7116" spans="5:6" ht="12.75">
      <c r="E7116" s="2"/>
      <c r="F7116" s="2"/>
    </row>
    <row r="7117" spans="5:6" ht="12.75">
      <c r="E7117" s="2"/>
      <c r="F7117" s="2"/>
    </row>
    <row r="7118" spans="5:6" ht="12.75">
      <c r="E7118" s="2"/>
      <c r="F7118" s="2"/>
    </row>
    <row r="7119" spans="5:6" ht="12.75">
      <c r="E7119" s="2"/>
      <c r="F7119" s="2"/>
    </row>
    <row r="7120" spans="5:6" ht="12.75">
      <c r="E7120" s="2"/>
      <c r="F7120" s="2"/>
    </row>
    <row r="7121" spans="5:6" ht="12.75">
      <c r="E7121" s="2"/>
      <c r="F7121" s="2"/>
    </row>
    <row r="7122" spans="5:6" ht="12.75">
      <c r="E7122" s="2"/>
      <c r="F7122" s="2"/>
    </row>
    <row r="7123" spans="5:6" ht="12.75">
      <c r="E7123" s="2"/>
      <c r="F7123" s="2"/>
    </row>
    <row r="7124" spans="5:6" ht="12.75">
      <c r="E7124" s="2"/>
      <c r="F7124" s="2"/>
    </row>
    <row r="7125" spans="5:6" ht="12.75">
      <c r="E7125" s="2"/>
      <c r="F7125" s="2"/>
    </row>
    <row r="7126" spans="5:6" ht="12.75">
      <c r="E7126" s="2"/>
      <c r="F7126" s="2"/>
    </row>
    <row r="7127" spans="5:6" ht="12.75">
      <c r="E7127" s="2"/>
      <c r="F7127" s="2"/>
    </row>
    <row r="7128" spans="5:6" ht="12.75">
      <c r="E7128" s="2"/>
      <c r="F7128" s="2"/>
    </row>
    <row r="7129" spans="5:6" ht="12.75">
      <c r="E7129" s="2"/>
      <c r="F7129" s="2"/>
    </row>
    <row r="7130" spans="5:6" ht="12.75">
      <c r="E7130" s="2"/>
      <c r="F7130" s="2"/>
    </row>
    <row r="7131" spans="5:6" ht="12.75">
      <c r="E7131" s="2"/>
      <c r="F7131" s="2"/>
    </row>
    <row r="7132" spans="5:6" ht="12.75">
      <c r="E7132" s="2"/>
      <c r="F7132" s="2"/>
    </row>
    <row r="7133" spans="5:6" ht="12.75">
      <c r="E7133" s="2"/>
      <c r="F7133" s="2"/>
    </row>
    <row r="7134" spans="5:6" ht="12.75">
      <c r="E7134" s="2"/>
      <c r="F7134" s="2"/>
    </row>
    <row r="7135" spans="5:6" ht="12.75">
      <c r="E7135" s="2"/>
      <c r="F7135" s="2"/>
    </row>
    <row r="7136" spans="5:6" ht="12.75">
      <c r="E7136" s="2"/>
      <c r="F7136" s="2"/>
    </row>
    <row r="7137" spans="5:6" ht="12.75">
      <c r="E7137" s="2"/>
      <c r="F7137" s="2"/>
    </row>
    <row r="7138" spans="5:6" ht="12.75">
      <c r="E7138" s="2"/>
      <c r="F7138" s="2"/>
    </row>
    <row r="7139" spans="5:6" ht="12.75">
      <c r="E7139" s="2"/>
      <c r="F7139" s="2"/>
    </row>
    <row r="7140" spans="5:6" ht="12.75">
      <c r="E7140" s="2"/>
      <c r="F7140" s="2"/>
    </row>
    <row r="7141" spans="5:6" ht="12.75">
      <c r="E7141" s="2"/>
      <c r="F7141" s="2"/>
    </row>
    <row r="7142" spans="5:6" ht="12.75">
      <c r="E7142" s="2"/>
      <c r="F7142" s="2"/>
    </row>
    <row r="7143" spans="5:6" ht="12.75">
      <c r="E7143" s="2"/>
      <c r="F7143" s="2"/>
    </row>
    <row r="7144" spans="5:6" ht="12.75">
      <c r="E7144" s="2"/>
      <c r="F7144" s="2"/>
    </row>
    <row r="7145" spans="5:6" ht="12.75">
      <c r="E7145" s="2"/>
      <c r="F7145" s="2"/>
    </row>
    <row r="7146" spans="5:6" ht="12.75">
      <c r="E7146" s="2"/>
      <c r="F7146" s="2"/>
    </row>
    <row r="7147" spans="5:6" ht="12.75">
      <c r="E7147" s="2"/>
      <c r="F7147" s="2"/>
    </row>
    <row r="7148" spans="5:6" ht="12.75">
      <c r="E7148" s="2"/>
      <c r="F7148" s="2"/>
    </row>
    <row r="7149" spans="5:6" ht="12.75">
      <c r="E7149" s="2"/>
      <c r="F7149" s="2"/>
    </row>
    <row r="7150" spans="5:6" ht="12.75">
      <c r="E7150" s="2"/>
      <c r="F7150" s="2"/>
    </row>
    <row r="7151" spans="5:6" ht="12.75">
      <c r="E7151" s="2"/>
      <c r="F7151" s="2"/>
    </row>
    <row r="7152" spans="5:6" ht="12.75">
      <c r="E7152" s="2"/>
      <c r="F7152" s="2"/>
    </row>
    <row r="7153" spans="5:6" ht="12.75">
      <c r="E7153" s="2"/>
      <c r="F7153" s="2"/>
    </row>
    <row r="7154" spans="5:6" ht="12.75">
      <c r="E7154" s="2"/>
      <c r="F7154" s="2"/>
    </row>
    <row r="7155" spans="5:6" ht="12.75">
      <c r="E7155" s="2"/>
      <c r="F7155" s="2"/>
    </row>
    <row r="7156" spans="5:6" ht="12.75">
      <c r="E7156" s="2"/>
      <c r="F7156" s="2"/>
    </row>
    <row r="7157" spans="5:6" ht="12.75">
      <c r="E7157" s="2"/>
      <c r="F7157" s="2"/>
    </row>
    <row r="7158" spans="5:6" ht="12.75">
      <c r="E7158" s="2"/>
      <c r="F7158" s="2"/>
    </row>
    <row r="7159" spans="5:6" ht="12.75">
      <c r="E7159" s="2"/>
      <c r="F7159" s="2"/>
    </row>
    <row r="7160" spans="5:6" ht="12.75">
      <c r="E7160" s="2"/>
      <c r="F7160" s="2"/>
    </row>
    <row r="7161" spans="5:6" ht="12.75">
      <c r="E7161" s="2"/>
      <c r="F7161" s="2"/>
    </row>
    <row r="7162" spans="5:6" ht="12.75">
      <c r="E7162" s="2"/>
      <c r="F7162" s="2"/>
    </row>
    <row r="7163" spans="5:6" ht="12.75">
      <c r="E7163" s="2"/>
      <c r="F7163" s="2"/>
    </row>
    <row r="7164" spans="5:6" ht="12.75">
      <c r="E7164" s="2"/>
      <c r="F7164" s="2"/>
    </row>
    <row r="7165" spans="5:6" ht="12.75">
      <c r="E7165" s="2"/>
      <c r="F7165" s="2"/>
    </row>
    <row r="7166" spans="5:6" ht="12.75">
      <c r="E7166" s="2"/>
      <c r="F7166" s="2"/>
    </row>
    <row r="7167" spans="5:6" ht="12.75">
      <c r="E7167" s="2"/>
      <c r="F7167" s="2"/>
    </row>
    <row r="7168" spans="5:6" ht="12.75">
      <c r="E7168" s="2"/>
      <c r="F7168" s="2"/>
    </row>
    <row r="7169" spans="5:6" ht="12.75">
      <c r="E7169" s="2"/>
      <c r="F7169" s="2"/>
    </row>
    <row r="7170" spans="5:6" ht="12.75">
      <c r="E7170" s="2"/>
      <c r="F7170" s="2"/>
    </row>
    <row r="7171" spans="5:6" ht="12.75">
      <c r="E7171" s="2"/>
      <c r="F7171" s="2"/>
    </row>
    <row r="7172" spans="5:6" ht="12.75">
      <c r="E7172" s="2"/>
      <c r="F7172" s="2"/>
    </row>
    <row r="7173" spans="5:6" ht="12.75">
      <c r="E7173" s="2"/>
      <c r="F7173" s="2"/>
    </row>
    <row r="7174" spans="5:6" ht="12.75">
      <c r="E7174" s="2"/>
      <c r="F7174" s="2"/>
    </row>
    <row r="7175" spans="5:6" ht="12.75">
      <c r="E7175" s="2"/>
      <c r="F7175" s="2"/>
    </row>
    <row r="7176" spans="5:6" ht="12.75">
      <c r="E7176" s="2"/>
      <c r="F7176" s="2"/>
    </row>
    <row r="7177" spans="5:6" ht="12.75">
      <c r="E7177" s="2"/>
      <c r="F7177" s="2"/>
    </row>
    <row r="7178" spans="5:6" ht="12.75">
      <c r="E7178" s="2"/>
      <c r="F7178" s="2"/>
    </row>
    <row r="7179" spans="5:6" ht="12.75">
      <c r="E7179" s="2"/>
      <c r="F7179" s="2"/>
    </row>
    <row r="7180" spans="5:6" ht="12.75">
      <c r="E7180" s="2"/>
      <c r="F7180" s="2"/>
    </row>
    <row r="7181" spans="5:6" ht="12.75">
      <c r="E7181" s="2"/>
      <c r="F7181" s="2"/>
    </row>
    <row r="7182" spans="5:6" ht="12.75">
      <c r="E7182" s="2"/>
      <c r="F7182" s="2"/>
    </row>
    <row r="7183" spans="5:6" ht="12.75">
      <c r="E7183" s="2"/>
      <c r="F7183" s="2"/>
    </row>
    <row r="7184" spans="5:6" ht="12.75">
      <c r="E7184" s="2"/>
      <c r="F7184" s="2"/>
    </row>
    <row r="7185" spans="5:6" ht="12.75">
      <c r="E7185" s="2"/>
      <c r="F7185" s="2"/>
    </row>
    <row r="7186" spans="5:6" ht="12.75">
      <c r="E7186" s="2"/>
      <c r="F7186" s="2"/>
    </row>
    <row r="7187" spans="5:6" ht="12.75">
      <c r="E7187" s="2"/>
      <c r="F7187" s="2"/>
    </row>
    <row r="7188" spans="5:6" ht="12.75">
      <c r="E7188" s="2"/>
      <c r="F7188" s="2"/>
    </row>
    <row r="7189" spans="5:6" ht="12.75">
      <c r="E7189" s="2"/>
      <c r="F7189" s="2"/>
    </row>
    <row r="7190" spans="5:6" ht="12.75">
      <c r="E7190" s="2"/>
      <c r="F7190" s="2"/>
    </row>
    <row r="7191" spans="5:6" ht="12.75">
      <c r="E7191" s="2"/>
      <c r="F7191" s="2"/>
    </row>
    <row r="7192" spans="5:6" ht="12.75">
      <c r="E7192" s="2"/>
      <c r="F7192" s="2"/>
    </row>
    <row r="7193" spans="5:6" ht="12.75">
      <c r="E7193" s="2"/>
      <c r="F7193" s="2"/>
    </row>
    <row r="7194" spans="5:6" ht="12.75">
      <c r="E7194" s="2"/>
      <c r="F7194" s="2"/>
    </row>
    <row r="7195" spans="5:6" ht="12.75">
      <c r="E7195" s="2"/>
      <c r="F7195" s="2"/>
    </row>
    <row r="7196" spans="5:6" ht="12.75">
      <c r="E7196" s="2"/>
      <c r="F7196" s="2"/>
    </row>
    <row r="7197" spans="5:6" ht="12.75">
      <c r="E7197" s="2"/>
      <c r="F7197" s="2"/>
    </row>
    <row r="7198" spans="5:6" ht="12.75">
      <c r="E7198" s="2"/>
      <c r="F7198" s="2"/>
    </row>
    <row r="7199" spans="5:6" ht="12.75">
      <c r="E7199" s="2"/>
      <c r="F7199" s="2"/>
    </row>
    <row r="7200" spans="5:6" ht="12.75">
      <c r="E7200" s="2"/>
      <c r="F7200" s="2"/>
    </row>
    <row r="7201" spans="5:6" ht="12.75">
      <c r="E7201" s="2"/>
      <c r="F7201" s="2"/>
    </row>
    <row r="7202" spans="5:6" ht="12.75">
      <c r="E7202" s="2"/>
      <c r="F7202" s="2"/>
    </row>
    <row r="7203" spans="5:6" ht="12.75">
      <c r="E7203" s="2"/>
      <c r="F7203" s="2"/>
    </row>
    <row r="7204" spans="5:6" ht="12.75">
      <c r="E7204" s="2"/>
      <c r="F7204" s="2"/>
    </row>
    <row r="7205" spans="5:6" ht="12.75">
      <c r="E7205" s="2"/>
      <c r="F7205" s="2"/>
    </row>
    <row r="7206" spans="5:6" ht="12.75">
      <c r="E7206" s="2"/>
      <c r="F7206" s="2"/>
    </row>
    <row r="7207" spans="5:6" ht="12.75">
      <c r="E7207" s="2"/>
      <c r="F7207" s="2"/>
    </row>
    <row r="7208" spans="5:6" ht="12.75">
      <c r="E7208" s="2"/>
      <c r="F7208" s="2"/>
    </row>
    <row r="7209" spans="5:6" ht="12.75">
      <c r="E7209" s="2"/>
      <c r="F7209" s="2"/>
    </row>
    <row r="7210" spans="5:6" ht="12.75">
      <c r="E7210" s="2"/>
      <c r="F7210" s="2"/>
    </row>
    <row r="7211" spans="5:6" ht="12.75">
      <c r="E7211" s="2"/>
      <c r="F7211" s="2"/>
    </row>
    <row r="7212" spans="5:6" ht="12.75">
      <c r="E7212" s="2"/>
      <c r="F7212" s="2"/>
    </row>
    <row r="7213" spans="5:6" ht="12.75">
      <c r="E7213" s="2"/>
      <c r="F7213" s="2"/>
    </row>
    <row r="7214" spans="5:6" ht="12.75">
      <c r="E7214" s="2"/>
      <c r="F7214" s="2"/>
    </row>
    <row r="7215" spans="5:6" ht="12.75">
      <c r="E7215" s="2"/>
      <c r="F7215" s="2"/>
    </row>
    <row r="7216" spans="5:6" ht="12.75">
      <c r="E7216" s="2"/>
      <c r="F7216" s="2"/>
    </row>
    <row r="7217" spans="5:6" ht="12.75">
      <c r="E7217" s="2"/>
      <c r="F7217" s="2"/>
    </row>
    <row r="7218" spans="5:6" ht="12.75">
      <c r="E7218" s="2"/>
      <c r="F7218" s="2"/>
    </row>
    <row r="7219" spans="5:6" ht="12.75">
      <c r="E7219" s="2"/>
      <c r="F7219" s="2"/>
    </row>
    <row r="7220" spans="5:6" ht="12.75">
      <c r="E7220" s="2"/>
      <c r="F7220" s="2"/>
    </row>
    <row r="7221" spans="5:6" ht="12.75">
      <c r="E7221" s="2"/>
      <c r="F7221" s="2"/>
    </row>
    <row r="7222" spans="5:6" ht="12.75">
      <c r="E7222" s="2"/>
      <c r="F7222" s="2"/>
    </row>
    <row r="7223" spans="5:6" ht="12.75">
      <c r="E7223" s="2"/>
      <c r="F7223" s="2"/>
    </row>
    <row r="7224" spans="5:6" ht="12.75">
      <c r="E7224" s="2"/>
      <c r="F7224" s="2"/>
    </row>
    <row r="7225" spans="5:6" ht="12.75">
      <c r="E7225" s="2"/>
      <c r="F7225" s="2"/>
    </row>
    <row r="7226" spans="5:6" ht="12.75">
      <c r="E7226" s="2"/>
      <c r="F7226" s="2"/>
    </row>
    <row r="7227" spans="5:6" ht="12.75">
      <c r="E7227" s="2"/>
      <c r="F7227" s="2"/>
    </row>
    <row r="7228" spans="5:6" ht="12.75">
      <c r="E7228" s="2"/>
      <c r="F7228" s="2"/>
    </row>
    <row r="7229" spans="5:6" ht="12.75">
      <c r="E7229" s="2"/>
      <c r="F7229" s="2"/>
    </row>
    <row r="7230" spans="5:6" ht="12.75">
      <c r="E7230" s="2"/>
      <c r="F7230" s="2"/>
    </row>
    <row r="7231" spans="5:6" ht="12.75">
      <c r="E7231" s="2"/>
      <c r="F7231" s="2"/>
    </row>
    <row r="7232" spans="5:6" ht="12.75">
      <c r="E7232" s="2"/>
      <c r="F7232" s="2"/>
    </row>
    <row r="7233" spans="5:6" ht="12.75">
      <c r="E7233" s="2"/>
      <c r="F7233" s="2"/>
    </row>
    <row r="7234" spans="5:6" ht="12.75">
      <c r="E7234" s="2"/>
      <c r="F7234" s="2"/>
    </row>
    <row r="7235" spans="5:6" ht="12.75">
      <c r="E7235" s="2"/>
      <c r="F7235" s="2"/>
    </row>
    <row r="7236" spans="5:6" ht="12.75">
      <c r="E7236" s="2"/>
      <c r="F7236" s="2"/>
    </row>
    <row r="7237" spans="5:6" ht="12.75">
      <c r="E7237" s="2"/>
      <c r="F7237" s="2"/>
    </row>
    <row r="7238" spans="5:6" ht="12.75">
      <c r="E7238" s="2"/>
      <c r="F7238" s="2"/>
    </row>
    <row r="7239" spans="5:6" ht="12.75">
      <c r="E7239" s="2"/>
      <c r="F7239" s="2"/>
    </row>
    <row r="7240" spans="5:6" ht="12.75">
      <c r="E7240" s="2"/>
      <c r="F7240" s="2"/>
    </row>
    <row r="7241" spans="5:6" ht="12.75">
      <c r="E7241" s="2"/>
      <c r="F7241" s="2"/>
    </row>
    <row r="7242" spans="5:6" ht="12.75">
      <c r="E7242" s="2"/>
      <c r="F7242" s="2"/>
    </row>
    <row r="7243" spans="5:6" ht="12.75">
      <c r="E7243" s="2"/>
      <c r="F7243" s="2"/>
    </row>
    <row r="7244" spans="5:6" ht="12.75">
      <c r="E7244" s="2"/>
      <c r="F7244" s="2"/>
    </row>
    <row r="7245" spans="5:6" ht="12.75">
      <c r="E7245" s="2"/>
      <c r="F7245" s="2"/>
    </row>
    <row r="7246" spans="5:6" ht="12.75">
      <c r="E7246" s="2"/>
      <c r="F7246" s="2"/>
    </row>
    <row r="7247" spans="5:6" ht="12.75">
      <c r="E7247" s="2"/>
      <c r="F7247" s="2"/>
    </row>
    <row r="7248" spans="5:6" ht="12.75">
      <c r="E7248" s="2"/>
      <c r="F7248" s="2"/>
    </row>
    <row r="7249" spans="5:6" ht="12.75">
      <c r="E7249" s="2"/>
      <c r="F7249" s="2"/>
    </row>
    <row r="7250" spans="5:6" ht="12.75">
      <c r="E7250" s="2"/>
      <c r="F7250" s="2"/>
    </row>
    <row r="7251" spans="5:6" ht="12.75">
      <c r="E7251" s="2"/>
      <c r="F7251" s="2"/>
    </row>
    <row r="7252" spans="5:6" ht="12.75">
      <c r="E7252" s="2"/>
      <c r="F7252" s="2"/>
    </row>
    <row r="7253" spans="5:6" ht="12.75">
      <c r="E7253" s="2"/>
      <c r="F7253" s="2"/>
    </row>
    <row r="7254" spans="5:6" ht="12.75">
      <c r="E7254" s="2"/>
      <c r="F7254" s="2"/>
    </row>
    <row r="7255" spans="5:6" ht="12.75">
      <c r="E7255" s="2"/>
      <c r="F7255" s="2"/>
    </row>
    <row r="7256" spans="5:6" ht="12.75">
      <c r="E7256" s="2"/>
      <c r="F7256" s="2"/>
    </row>
    <row r="7257" spans="5:6" ht="12.75">
      <c r="E7257" s="2"/>
      <c r="F7257" s="2"/>
    </row>
    <row r="7258" spans="5:6" ht="12.75">
      <c r="E7258" s="2"/>
      <c r="F7258" s="2"/>
    </row>
    <row r="7259" spans="5:6" ht="12.75">
      <c r="E7259" s="2"/>
      <c r="F7259" s="2"/>
    </row>
    <row r="7260" spans="5:6" ht="12.75">
      <c r="E7260" s="2"/>
      <c r="F7260" s="2"/>
    </row>
    <row r="7261" spans="5:6" ht="12.75">
      <c r="E7261" s="2"/>
      <c r="F7261" s="2"/>
    </row>
    <row r="7262" spans="5:6" ht="12.75">
      <c r="E7262" s="2"/>
      <c r="F7262" s="2"/>
    </row>
    <row r="7263" spans="5:6" ht="12.75">
      <c r="E7263" s="2"/>
      <c r="F7263" s="2"/>
    </row>
    <row r="7264" spans="5:6" ht="12.75">
      <c r="E7264" s="2"/>
      <c r="F7264" s="2"/>
    </row>
    <row r="7265" spans="5:6" ht="12.75">
      <c r="E7265" s="2"/>
      <c r="F7265" s="2"/>
    </row>
    <row r="7266" spans="5:6" ht="12.75">
      <c r="E7266" s="2"/>
      <c r="F7266" s="2"/>
    </row>
    <row r="7267" spans="5:6" ht="12.75">
      <c r="E7267" s="2"/>
      <c r="F7267" s="2"/>
    </row>
    <row r="7268" spans="5:6" ht="12.75">
      <c r="E7268" s="2"/>
      <c r="F7268" s="2"/>
    </row>
    <row r="7269" spans="5:6" ht="12.75">
      <c r="E7269" s="2"/>
      <c r="F7269" s="2"/>
    </row>
    <row r="7270" spans="5:6" ht="12.75">
      <c r="E7270" s="2"/>
      <c r="F7270" s="2"/>
    </row>
    <row r="7271" spans="5:6" ht="12.75">
      <c r="E7271" s="2"/>
      <c r="F7271" s="2"/>
    </row>
    <row r="7272" spans="5:6" ht="12.75">
      <c r="E7272" s="2"/>
      <c r="F7272" s="2"/>
    </row>
    <row r="7273" spans="5:6" ht="12.75">
      <c r="E7273" s="2"/>
      <c r="F7273" s="2"/>
    </row>
    <row r="7274" spans="5:6" ht="12.75">
      <c r="E7274" s="2"/>
      <c r="F7274" s="2"/>
    </row>
    <row r="7275" spans="5:6" ht="12.75">
      <c r="E7275" s="2"/>
      <c r="F7275" s="2"/>
    </row>
    <row r="7276" spans="5:6" ht="12.75">
      <c r="E7276" s="2"/>
      <c r="F7276" s="2"/>
    </row>
    <row r="7277" spans="5:6" ht="12.75">
      <c r="E7277" s="2"/>
      <c r="F7277" s="2"/>
    </row>
    <row r="7278" spans="5:6" ht="12.75">
      <c r="E7278" s="2"/>
      <c r="F7278" s="2"/>
    </row>
    <row r="7279" spans="5:6" ht="12.75">
      <c r="E7279" s="2"/>
      <c r="F7279" s="2"/>
    </row>
    <row r="7280" spans="5:6" ht="12.75">
      <c r="E7280" s="2"/>
      <c r="F7280" s="2"/>
    </row>
    <row r="7281" spans="5:6" ht="12.75">
      <c r="E7281" s="2"/>
      <c r="F7281" s="2"/>
    </row>
    <row r="7282" spans="5:6" ht="12.75">
      <c r="E7282" s="2"/>
      <c r="F7282" s="2"/>
    </row>
    <row r="7283" spans="5:6" ht="12.75">
      <c r="E7283" s="2"/>
      <c r="F7283" s="2"/>
    </row>
    <row r="7284" spans="5:6" ht="12.75">
      <c r="E7284" s="2"/>
      <c r="F7284" s="2"/>
    </row>
    <row r="7285" spans="5:6" ht="12.75">
      <c r="E7285" s="2"/>
      <c r="F7285" s="2"/>
    </row>
    <row r="7286" spans="5:6" ht="12.75">
      <c r="E7286" s="2"/>
      <c r="F7286" s="2"/>
    </row>
    <row r="7287" spans="5:6" ht="12.75">
      <c r="E7287" s="2"/>
      <c r="F7287" s="2"/>
    </row>
    <row r="7288" spans="5:6" ht="12.75">
      <c r="E7288" s="2"/>
      <c r="F7288" s="2"/>
    </row>
    <row r="7289" spans="5:6" ht="12.75">
      <c r="E7289" s="2"/>
      <c r="F7289" s="2"/>
    </row>
    <row r="7290" spans="5:6" ht="12.75">
      <c r="E7290" s="2"/>
      <c r="F7290" s="2"/>
    </row>
    <row r="7291" spans="5:6" ht="12.75">
      <c r="E7291" s="2"/>
      <c r="F7291" s="2"/>
    </row>
    <row r="7292" spans="5:6" ht="12.75">
      <c r="E7292" s="2"/>
      <c r="F7292" s="2"/>
    </row>
    <row r="7293" spans="5:6" ht="12.75">
      <c r="E7293" s="2"/>
      <c r="F7293" s="2"/>
    </row>
    <row r="7294" spans="5:6" ht="12.75">
      <c r="E7294" s="2"/>
      <c r="F7294" s="2"/>
    </row>
    <row r="7295" spans="5:6" ht="12.75">
      <c r="E7295" s="2"/>
      <c r="F7295" s="2"/>
    </row>
    <row r="7296" spans="5:6" ht="12.75">
      <c r="E7296" s="2"/>
      <c r="F7296" s="2"/>
    </row>
    <row r="7297" spans="5:6" ht="12.75">
      <c r="E7297" s="2"/>
      <c r="F7297" s="2"/>
    </row>
    <row r="7298" spans="5:6" ht="12.75">
      <c r="E7298" s="2"/>
      <c r="F7298" s="2"/>
    </row>
    <row r="7299" spans="5:6" ht="12.75">
      <c r="E7299" s="2"/>
      <c r="F7299" s="2"/>
    </row>
    <row r="7300" spans="5:6" ht="12.75">
      <c r="E7300" s="2"/>
      <c r="F7300" s="2"/>
    </row>
    <row r="7301" spans="5:6" ht="12.75">
      <c r="E7301" s="2"/>
      <c r="F7301" s="2"/>
    </row>
    <row r="7302" spans="5:6" ht="12.75">
      <c r="E7302" s="2"/>
      <c r="F7302" s="2"/>
    </row>
    <row r="7303" spans="5:6" ht="12.75">
      <c r="E7303" s="2"/>
      <c r="F7303" s="2"/>
    </row>
    <row r="7304" spans="5:6" ht="12.75">
      <c r="E7304" s="2"/>
      <c r="F7304" s="2"/>
    </row>
    <row r="7305" spans="5:6" ht="12.75">
      <c r="E7305" s="2"/>
      <c r="F7305" s="2"/>
    </row>
    <row r="7306" spans="5:6" ht="12.75">
      <c r="E7306" s="2"/>
      <c r="F7306" s="2"/>
    </row>
    <row r="7307" spans="5:6" ht="12.75">
      <c r="E7307" s="2"/>
      <c r="F7307" s="2"/>
    </row>
    <row r="7308" spans="5:6" ht="12.75">
      <c r="E7308" s="2"/>
      <c r="F7308" s="2"/>
    </row>
    <row r="7309" spans="5:6" ht="12.75">
      <c r="E7309" s="2"/>
      <c r="F7309" s="2"/>
    </row>
    <row r="7310" spans="5:6" ht="12.75">
      <c r="E7310" s="2"/>
      <c r="F7310" s="2"/>
    </row>
    <row r="7311" spans="5:6" ht="12.75">
      <c r="E7311" s="2"/>
      <c r="F7311" s="2"/>
    </row>
    <row r="7312" spans="5:6" ht="12.75">
      <c r="E7312" s="2"/>
      <c r="F7312" s="2"/>
    </row>
    <row r="7313" spans="5:6" ht="12.75">
      <c r="E7313" s="2"/>
      <c r="F7313" s="2"/>
    </row>
    <row r="7314" spans="5:6" ht="12.75">
      <c r="E7314" s="2"/>
      <c r="F7314" s="2"/>
    </row>
    <row r="7315" spans="5:6" ht="12.75">
      <c r="E7315" s="2"/>
      <c r="F7315" s="2"/>
    </row>
    <row r="7316" spans="5:6" ht="12.75">
      <c r="E7316" s="2"/>
      <c r="F7316" s="2"/>
    </row>
    <row r="7317" spans="5:6" ht="12.75">
      <c r="E7317" s="2"/>
      <c r="F7317" s="2"/>
    </row>
    <row r="7318" spans="5:6" ht="12.75">
      <c r="E7318" s="2"/>
      <c r="F7318" s="2"/>
    </row>
    <row r="7319" spans="5:6" ht="12.75">
      <c r="E7319" s="2"/>
      <c r="F7319" s="2"/>
    </row>
    <row r="7320" spans="5:6" ht="12.75">
      <c r="E7320" s="2"/>
      <c r="F7320" s="2"/>
    </row>
    <row r="7321" spans="5:6" ht="12.75">
      <c r="E7321" s="2"/>
      <c r="F7321" s="2"/>
    </row>
    <row r="7322" spans="5:6" ht="12.75">
      <c r="E7322" s="2"/>
      <c r="F7322" s="2"/>
    </row>
    <row r="7323" spans="5:6" ht="12.75">
      <c r="E7323" s="2"/>
      <c r="F7323" s="2"/>
    </row>
    <row r="7324" spans="5:6" ht="12.75">
      <c r="E7324" s="2"/>
      <c r="F7324" s="2"/>
    </row>
    <row r="7325" spans="5:6" ht="12.75">
      <c r="E7325" s="2"/>
      <c r="F7325" s="2"/>
    </row>
    <row r="7326" spans="5:6" ht="12.75">
      <c r="E7326" s="2"/>
      <c r="F7326" s="2"/>
    </row>
    <row r="7327" spans="5:6" ht="12.75">
      <c r="E7327" s="2"/>
      <c r="F7327" s="2"/>
    </row>
    <row r="7328" spans="5:6" ht="12.75">
      <c r="E7328" s="2"/>
      <c r="F7328" s="2"/>
    </row>
    <row r="7329" spans="5:6" ht="12.75">
      <c r="E7329" s="2"/>
      <c r="F7329" s="2"/>
    </row>
    <row r="7330" spans="5:6" ht="12.75">
      <c r="E7330" s="2"/>
      <c r="F7330" s="2"/>
    </row>
    <row r="7331" spans="5:6" ht="12.75">
      <c r="E7331" s="2"/>
      <c r="F7331" s="2"/>
    </row>
    <row r="7332" spans="5:6" ht="12.75">
      <c r="E7332" s="2"/>
      <c r="F7332" s="2"/>
    </row>
    <row r="7333" spans="5:6" ht="12.75">
      <c r="E7333" s="2"/>
      <c r="F7333" s="2"/>
    </row>
    <row r="7334" spans="5:6" ht="12.75">
      <c r="E7334" s="2"/>
      <c r="F7334" s="2"/>
    </row>
    <row r="7335" spans="5:6" ht="12.75">
      <c r="E7335" s="2"/>
      <c r="F7335" s="2"/>
    </row>
    <row r="7336" spans="5:6" ht="12.75">
      <c r="E7336" s="2"/>
      <c r="F7336" s="2"/>
    </row>
    <row r="7337" spans="5:6" ht="12.75">
      <c r="E7337" s="2"/>
      <c r="F7337" s="2"/>
    </row>
    <row r="7338" spans="5:6" ht="12.75">
      <c r="E7338" s="2"/>
      <c r="F7338" s="2"/>
    </row>
    <row r="7339" spans="5:6" ht="12.75">
      <c r="E7339" s="2"/>
      <c r="F7339" s="2"/>
    </row>
    <row r="7340" spans="5:6" ht="12.75">
      <c r="E7340" s="2"/>
      <c r="F7340" s="2"/>
    </row>
    <row r="7341" spans="5:6" ht="12.75">
      <c r="E7341" s="2"/>
      <c r="F7341" s="2"/>
    </row>
    <row r="7342" spans="5:6" ht="12.75">
      <c r="E7342" s="2"/>
      <c r="F7342" s="2"/>
    </row>
    <row r="7343" spans="5:6" ht="12.75">
      <c r="E7343" s="2"/>
      <c r="F7343" s="2"/>
    </row>
    <row r="7344" spans="5:6" ht="12.75">
      <c r="E7344" s="2"/>
      <c r="F7344" s="2"/>
    </row>
    <row r="7345" spans="5:6" ht="12.75">
      <c r="E7345" s="2"/>
      <c r="F7345" s="2"/>
    </row>
    <row r="7346" spans="5:6" ht="12.75">
      <c r="E7346" s="2"/>
      <c r="F7346" s="2"/>
    </row>
    <row r="7347" spans="5:6" ht="12.75">
      <c r="E7347" s="2"/>
      <c r="F7347" s="2"/>
    </row>
    <row r="7348" spans="5:6" ht="12.75">
      <c r="E7348" s="2"/>
      <c r="F7348" s="2"/>
    </row>
    <row r="7349" spans="5:6" ht="12.75">
      <c r="E7349" s="2"/>
      <c r="F7349" s="2"/>
    </row>
    <row r="7350" spans="5:6" ht="12.75">
      <c r="E7350" s="2"/>
      <c r="F7350" s="2"/>
    </row>
    <row r="7351" spans="5:6" ht="12.75">
      <c r="E7351" s="2"/>
      <c r="F7351" s="2"/>
    </row>
    <row r="7352" spans="5:6" ht="12.75">
      <c r="E7352" s="2"/>
      <c r="F7352" s="2"/>
    </row>
    <row r="7353" spans="5:6" ht="12.75">
      <c r="E7353" s="2"/>
      <c r="F7353" s="2"/>
    </row>
    <row r="7354" spans="5:6" ht="12.75">
      <c r="E7354" s="2"/>
      <c r="F7354" s="2"/>
    </row>
    <row r="7355" spans="5:6" ht="12.75">
      <c r="E7355" s="2"/>
      <c r="F7355" s="2"/>
    </row>
    <row r="7356" spans="5:6" ht="12.75">
      <c r="E7356" s="2"/>
      <c r="F7356" s="2"/>
    </row>
    <row r="7357" spans="5:6" ht="12.75">
      <c r="E7357" s="2"/>
      <c r="F7357" s="2"/>
    </row>
    <row r="7358" spans="5:6" ht="12.75">
      <c r="E7358" s="2"/>
      <c r="F7358" s="2"/>
    </row>
    <row r="7359" spans="5:6" ht="12.75">
      <c r="E7359" s="2"/>
      <c r="F7359" s="2"/>
    </row>
    <row r="7360" spans="5:6" ht="12.75">
      <c r="E7360" s="2"/>
      <c r="F7360" s="2"/>
    </row>
    <row r="7361" spans="5:6" ht="12.75">
      <c r="E7361" s="2"/>
      <c r="F7361" s="2"/>
    </row>
    <row r="7362" spans="5:6" ht="12.75">
      <c r="E7362" s="2"/>
      <c r="F7362" s="2"/>
    </row>
    <row r="7363" spans="5:6" ht="12.75">
      <c r="E7363" s="2"/>
      <c r="F7363" s="2"/>
    </row>
    <row r="7364" spans="5:6" ht="12.75">
      <c r="E7364" s="2"/>
      <c r="F7364" s="2"/>
    </row>
    <row r="7365" spans="5:6" ht="12.75">
      <c r="E7365" s="2"/>
      <c r="F7365" s="2"/>
    </row>
    <row r="7366" spans="5:6" ht="12.75">
      <c r="E7366" s="2"/>
      <c r="F7366" s="2"/>
    </row>
    <row r="7367" spans="5:6" ht="12.75">
      <c r="E7367" s="2"/>
      <c r="F7367" s="2"/>
    </row>
    <row r="7368" spans="5:6" ht="12.75">
      <c r="E7368" s="2"/>
      <c r="F7368" s="2"/>
    </row>
    <row r="7369" spans="5:6" ht="12.75">
      <c r="E7369" s="2"/>
      <c r="F7369" s="2"/>
    </row>
    <row r="7370" spans="5:6" ht="12.75">
      <c r="E7370" s="2"/>
      <c r="F7370" s="2"/>
    </row>
    <row r="7371" spans="5:6" ht="12.75">
      <c r="E7371" s="2"/>
      <c r="F7371" s="2"/>
    </row>
    <row r="7372" spans="5:6" ht="12.75">
      <c r="E7372" s="2"/>
      <c r="F7372" s="2"/>
    </row>
    <row r="7373" spans="5:6" ht="12.75">
      <c r="E7373" s="2"/>
      <c r="F7373" s="2"/>
    </row>
    <row r="7374" spans="5:6" ht="12.75">
      <c r="E7374" s="2"/>
      <c r="F7374" s="2"/>
    </row>
    <row r="7375" spans="5:6" ht="12.75">
      <c r="E7375" s="2"/>
      <c r="F7375" s="2"/>
    </row>
    <row r="7376" spans="5:6" ht="12.75">
      <c r="E7376" s="2"/>
      <c r="F7376" s="2"/>
    </row>
    <row r="7377" spans="5:6" ht="12.75">
      <c r="E7377" s="2"/>
      <c r="F7377" s="2"/>
    </row>
    <row r="7378" spans="5:6" ht="12.75">
      <c r="E7378" s="2"/>
      <c r="F7378" s="2"/>
    </row>
    <row r="7379" spans="5:6" ht="12.75">
      <c r="E7379" s="2"/>
      <c r="F7379" s="2"/>
    </row>
    <row r="7380" spans="5:6" ht="12.75">
      <c r="E7380" s="2"/>
      <c r="F7380" s="2"/>
    </row>
    <row r="7381" spans="5:6" ht="12.75">
      <c r="E7381" s="2"/>
      <c r="F7381" s="2"/>
    </row>
    <row r="7382" spans="5:6" ht="12.75">
      <c r="E7382" s="2"/>
      <c r="F7382" s="2"/>
    </row>
    <row r="7383" spans="5:6" ht="12.75">
      <c r="E7383" s="2"/>
      <c r="F7383" s="2"/>
    </row>
    <row r="7384" spans="5:6" ht="12.75">
      <c r="E7384" s="2"/>
      <c r="F7384" s="2"/>
    </row>
    <row r="7385" spans="5:6" ht="12.75">
      <c r="E7385" s="2"/>
      <c r="F7385" s="2"/>
    </row>
    <row r="7386" spans="5:6" ht="12.75">
      <c r="E7386" s="2"/>
      <c r="F7386" s="2"/>
    </row>
    <row r="7387" spans="5:6" ht="12.75">
      <c r="E7387" s="2"/>
      <c r="F7387" s="2"/>
    </row>
    <row r="7388" spans="5:6" ht="12.75">
      <c r="E7388" s="2"/>
      <c r="F7388" s="2"/>
    </row>
    <row r="7389" spans="5:6" ht="12.75">
      <c r="E7389" s="2"/>
      <c r="F7389" s="2"/>
    </row>
    <row r="7390" spans="5:6" ht="12.75">
      <c r="E7390" s="2"/>
      <c r="F7390" s="2"/>
    </row>
    <row r="7391" spans="5:6" ht="12.75">
      <c r="E7391" s="2"/>
      <c r="F7391" s="2"/>
    </row>
    <row r="7392" spans="5:6" ht="12.75">
      <c r="E7392" s="2"/>
      <c r="F7392" s="2"/>
    </row>
    <row r="7393" spans="5:6" ht="12.75">
      <c r="E7393" s="2"/>
      <c r="F7393" s="2"/>
    </row>
    <row r="7394" spans="5:6" ht="12.75">
      <c r="E7394" s="2"/>
      <c r="F7394" s="2"/>
    </row>
    <row r="7395" spans="5:6" ht="12.75">
      <c r="E7395" s="2"/>
      <c r="F7395" s="2"/>
    </row>
    <row r="7396" spans="5:6" ht="12.75">
      <c r="E7396" s="2"/>
      <c r="F7396" s="2"/>
    </row>
    <row r="7397" spans="5:6" ht="12.75">
      <c r="E7397" s="2"/>
      <c r="F7397" s="2"/>
    </row>
    <row r="7398" spans="5:6" ht="12.75">
      <c r="E7398" s="2"/>
      <c r="F7398" s="2"/>
    </row>
    <row r="7399" spans="5:6" ht="12.75">
      <c r="E7399" s="2"/>
      <c r="F7399" s="2"/>
    </row>
    <row r="7400" spans="5:6" ht="12.75">
      <c r="E7400" s="2"/>
      <c r="F7400" s="2"/>
    </row>
    <row r="7401" spans="5:6" ht="12.75">
      <c r="E7401" s="2"/>
      <c r="F7401" s="2"/>
    </row>
    <row r="7402" spans="5:6" ht="12.75">
      <c r="E7402" s="2"/>
      <c r="F7402" s="2"/>
    </row>
    <row r="7403" spans="5:6" ht="12.75">
      <c r="E7403" s="2"/>
      <c r="F7403" s="2"/>
    </row>
    <row r="7404" spans="5:6" ht="12.75">
      <c r="E7404" s="2"/>
      <c r="F7404" s="2"/>
    </row>
    <row r="7405" spans="5:6" ht="12.75">
      <c r="E7405" s="2"/>
      <c r="F7405" s="2"/>
    </row>
    <row r="7406" spans="5:6" ht="12.75">
      <c r="E7406" s="2"/>
      <c r="F7406" s="2"/>
    </row>
    <row r="7407" spans="5:6" ht="12.75">
      <c r="E7407" s="2"/>
      <c r="F7407" s="2"/>
    </row>
    <row r="7408" spans="5:6" ht="12.75">
      <c r="E7408" s="2"/>
      <c r="F7408" s="2"/>
    </row>
    <row r="7409" spans="5:6" ht="12.75">
      <c r="E7409" s="2"/>
      <c r="F7409" s="2"/>
    </row>
    <row r="7410" spans="5:6" ht="12.75">
      <c r="E7410" s="2"/>
      <c r="F7410" s="2"/>
    </row>
    <row r="7411" spans="5:6" ht="12.75">
      <c r="E7411" s="2"/>
      <c r="F7411" s="2"/>
    </row>
    <row r="7412" spans="5:6" ht="12.75">
      <c r="E7412" s="2"/>
      <c r="F7412" s="2"/>
    </row>
    <row r="7413" spans="5:6" ht="12.75">
      <c r="E7413" s="2"/>
      <c r="F7413" s="2"/>
    </row>
    <row r="7414" spans="5:6" ht="12.75">
      <c r="E7414" s="2"/>
      <c r="F7414" s="2"/>
    </row>
    <row r="7415" spans="5:6" ht="12.75">
      <c r="E7415" s="2"/>
      <c r="F7415" s="2"/>
    </row>
    <row r="7416" spans="5:6" ht="12.75">
      <c r="E7416" s="2"/>
      <c r="F7416" s="2"/>
    </row>
    <row r="7417" spans="5:6" ht="12.75">
      <c r="E7417" s="2"/>
      <c r="F7417" s="2"/>
    </row>
    <row r="7418" spans="5:6" ht="12.75">
      <c r="E7418" s="2"/>
      <c r="F7418" s="2"/>
    </row>
    <row r="7419" spans="5:6" ht="12.75">
      <c r="E7419" s="2"/>
      <c r="F7419" s="2"/>
    </row>
    <row r="7420" spans="5:6" ht="12.75">
      <c r="E7420" s="2"/>
      <c r="F7420" s="2"/>
    </row>
    <row r="7421" spans="5:6" ht="12.75">
      <c r="E7421" s="2"/>
      <c r="F7421" s="2"/>
    </row>
    <row r="7422" spans="5:6" ht="12.75">
      <c r="E7422" s="2"/>
      <c r="F7422" s="2"/>
    </row>
    <row r="7423" spans="5:6" ht="12.75">
      <c r="E7423" s="2"/>
      <c r="F7423" s="2"/>
    </row>
    <row r="7424" spans="5:6" ht="12.75">
      <c r="E7424" s="2"/>
      <c r="F7424" s="2"/>
    </row>
    <row r="7425" spans="5:6" ht="12.75">
      <c r="E7425" s="2"/>
      <c r="F7425" s="2"/>
    </row>
    <row r="7426" spans="5:6" ht="12.75">
      <c r="E7426" s="2"/>
      <c r="F7426" s="2"/>
    </row>
    <row r="7427" spans="5:6" ht="12.75">
      <c r="E7427" s="2"/>
      <c r="F7427" s="2"/>
    </row>
    <row r="7428" spans="5:6" ht="12.75">
      <c r="E7428" s="2"/>
      <c r="F7428" s="2"/>
    </row>
    <row r="7429" spans="5:6" ht="12.75">
      <c r="E7429" s="2"/>
      <c r="F7429" s="2"/>
    </row>
    <row r="7430" spans="5:6" ht="12.75">
      <c r="E7430" s="2"/>
      <c r="F7430" s="2"/>
    </row>
    <row r="7431" spans="5:6" ht="12.75">
      <c r="E7431" s="2"/>
      <c r="F7431" s="2"/>
    </row>
    <row r="7432" spans="5:6" ht="12.75">
      <c r="E7432" s="2"/>
      <c r="F7432" s="2"/>
    </row>
    <row r="7433" spans="5:6" ht="12.75">
      <c r="E7433" s="2"/>
      <c r="F7433" s="2"/>
    </row>
    <row r="7434" spans="5:6" ht="12.75">
      <c r="E7434" s="2"/>
      <c r="F7434" s="2"/>
    </row>
    <row r="7435" spans="5:6" ht="12.75">
      <c r="E7435" s="2"/>
      <c r="F7435" s="2"/>
    </row>
    <row r="7436" spans="5:6" ht="12.75">
      <c r="E7436" s="2"/>
      <c r="F7436" s="2"/>
    </row>
    <row r="7437" spans="5:6" ht="12.75">
      <c r="E7437" s="2"/>
      <c r="F7437" s="2"/>
    </row>
    <row r="7438" spans="5:6" ht="12.75">
      <c r="E7438" s="2"/>
      <c r="F7438" s="2"/>
    </row>
    <row r="7439" spans="5:6" ht="12.75">
      <c r="E7439" s="2"/>
      <c r="F7439" s="2"/>
    </row>
    <row r="7440" spans="5:6" ht="12.75">
      <c r="E7440" s="2"/>
      <c r="F7440" s="2"/>
    </row>
    <row r="7441" spans="5:6" ht="12.75">
      <c r="E7441" s="2"/>
      <c r="F7441" s="2"/>
    </row>
    <row r="7442" spans="5:6" ht="12.75">
      <c r="E7442" s="2"/>
      <c r="F7442" s="2"/>
    </row>
    <row r="7443" spans="5:6" ht="12.75">
      <c r="E7443" s="2"/>
      <c r="F7443" s="2"/>
    </row>
    <row r="7444" spans="5:6" ht="12.75">
      <c r="E7444" s="2"/>
      <c r="F7444" s="2"/>
    </row>
    <row r="7445" spans="5:6" ht="12.75">
      <c r="E7445" s="2"/>
      <c r="F7445" s="2"/>
    </row>
    <row r="7446" spans="5:6" ht="12.75">
      <c r="E7446" s="2"/>
      <c r="F7446" s="2"/>
    </row>
    <row r="7447" spans="5:6" ht="12.75">
      <c r="E7447" s="2"/>
      <c r="F7447" s="2"/>
    </row>
    <row r="7448" spans="5:6" ht="12.75">
      <c r="E7448" s="2"/>
      <c r="F7448" s="2"/>
    </row>
    <row r="7449" spans="5:6" ht="12.75">
      <c r="E7449" s="2"/>
      <c r="F7449" s="2"/>
    </row>
    <row r="7450" spans="5:6" ht="12.75">
      <c r="E7450" s="2"/>
      <c r="F7450" s="2"/>
    </row>
    <row r="7451" spans="5:6" ht="12.75">
      <c r="E7451" s="2"/>
      <c r="F7451" s="2"/>
    </row>
    <row r="7452" spans="5:6" ht="12.75">
      <c r="E7452" s="2"/>
      <c r="F7452" s="2"/>
    </row>
    <row r="7453" spans="5:6" ht="12.75">
      <c r="E7453" s="2"/>
      <c r="F7453" s="2"/>
    </row>
    <row r="7454" spans="5:6" ht="12.75">
      <c r="E7454" s="2"/>
      <c r="F7454" s="2"/>
    </row>
    <row r="7455" spans="5:6" ht="12.75">
      <c r="E7455" s="2"/>
      <c r="F7455" s="2"/>
    </row>
    <row r="7456" spans="5:6" ht="12.75">
      <c r="E7456" s="2"/>
      <c r="F7456" s="2"/>
    </row>
    <row r="7457" spans="5:6" ht="12.75">
      <c r="E7457" s="2"/>
      <c r="F7457" s="2"/>
    </row>
    <row r="7458" spans="5:6" ht="12.75">
      <c r="E7458" s="2"/>
      <c r="F7458" s="2"/>
    </row>
    <row r="7459" spans="5:6" ht="12.75">
      <c r="E7459" s="2"/>
      <c r="F7459" s="2"/>
    </row>
    <row r="7460" spans="5:6" ht="12.75">
      <c r="E7460" s="2"/>
      <c r="F7460" s="2"/>
    </row>
    <row r="7461" spans="5:6" ht="12.75">
      <c r="E7461" s="2"/>
      <c r="F7461" s="2"/>
    </row>
    <row r="7462" spans="5:6" ht="12.75">
      <c r="E7462" s="2"/>
      <c r="F7462" s="2"/>
    </row>
    <row r="7463" spans="5:6" ht="12.75">
      <c r="E7463" s="2"/>
      <c r="F7463" s="2"/>
    </row>
    <row r="7464" spans="5:6" ht="12.75">
      <c r="E7464" s="2"/>
      <c r="F7464" s="2"/>
    </row>
    <row r="7465" spans="5:6" ht="12.75">
      <c r="E7465" s="2"/>
      <c r="F7465" s="2"/>
    </row>
    <row r="7466" spans="5:6" ht="12.75">
      <c r="E7466" s="2"/>
      <c r="F7466" s="2"/>
    </row>
    <row r="7467" spans="5:6" ht="12.75">
      <c r="E7467" s="2"/>
      <c r="F7467" s="2"/>
    </row>
    <row r="7468" spans="5:6" ht="12.75">
      <c r="E7468" s="2"/>
      <c r="F7468" s="2"/>
    </row>
    <row r="7469" spans="5:6" ht="12.75">
      <c r="E7469" s="2"/>
      <c r="F7469" s="2"/>
    </row>
    <row r="7470" spans="5:6" ht="12.75">
      <c r="E7470" s="2"/>
      <c r="F7470" s="2"/>
    </row>
    <row r="7471" spans="5:6" ht="12.75">
      <c r="E7471" s="2"/>
      <c r="F7471" s="2"/>
    </row>
    <row r="7472" spans="5:6" ht="12.75">
      <c r="E7472" s="2"/>
      <c r="F7472" s="2"/>
    </row>
    <row r="7473" spans="5:6" ht="12.75">
      <c r="E7473" s="2"/>
      <c r="F7473" s="2"/>
    </row>
    <row r="7474" spans="5:6" ht="12.75">
      <c r="E7474" s="2"/>
      <c r="F7474" s="2"/>
    </row>
    <row r="7475" spans="5:6" ht="12.75">
      <c r="E7475" s="2"/>
      <c r="F7475" s="2"/>
    </row>
    <row r="7476" spans="5:6" ht="12.75">
      <c r="E7476" s="2"/>
      <c r="F7476" s="2"/>
    </row>
    <row r="7477" spans="5:6" ht="12.75">
      <c r="E7477" s="2"/>
      <c r="F7477" s="2"/>
    </row>
    <row r="7478" spans="5:6" ht="12.75">
      <c r="E7478" s="2"/>
      <c r="F7478" s="2"/>
    </row>
    <row r="7479" spans="5:6" ht="12.75">
      <c r="E7479" s="2"/>
      <c r="F7479" s="2"/>
    </row>
    <row r="7480" spans="5:6" ht="12.75">
      <c r="E7480" s="2"/>
      <c r="F7480" s="2"/>
    </row>
    <row r="7481" spans="5:6" ht="12.75">
      <c r="E7481" s="2"/>
      <c r="F7481" s="2"/>
    </row>
    <row r="7482" spans="5:6" ht="12.75">
      <c r="E7482" s="2"/>
      <c r="F7482" s="2"/>
    </row>
    <row r="7483" spans="5:6" ht="12.75">
      <c r="E7483" s="2"/>
      <c r="F7483" s="2"/>
    </row>
    <row r="7484" spans="5:6" ht="12.75">
      <c r="E7484" s="2"/>
      <c r="F7484" s="2"/>
    </row>
    <row r="7485" spans="5:6" ht="12.75">
      <c r="E7485" s="2"/>
      <c r="F7485" s="2"/>
    </row>
    <row r="7486" spans="5:6" ht="12.75">
      <c r="E7486" s="2"/>
      <c r="F7486" s="2"/>
    </row>
    <row r="7487" spans="5:6" ht="12.75">
      <c r="E7487" s="2"/>
      <c r="F7487" s="2"/>
    </row>
    <row r="7488" spans="5:6" ht="12.75">
      <c r="E7488" s="2"/>
      <c r="F7488" s="2"/>
    </row>
    <row r="7489" spans="5:6" ht="12.75">
      <c r="E7489" s="2"/>
      <c r="F7489" s="2"/>
    </row>
    <row r="7490" spans="5:6" ht="12.75">
      <c r="E7490" s="2"/>
      <c r="F7490" s="2"/>
    </row>
    <row r="7491" spans="5:6" ht="12.75">
      <c r="E7491" s="2"/>
      <c r="F7491" s="2"/>
    </row>
    <row r="7492" spans="5:6" ht="12.75">
      <c r="E7492" s="2"/>
      <c r="F7492" s="2"/>
    </row>
    <row r="7493" spans="5:6" ht="12.75">
      <c r="E7493" s="2"/>
      <c r="F7493" s="2"/>
    </row>
    <row r="7494" spans="5:6" ht="12.75">
      <c r="E7494" s="2"/>
      <c r="F7494" s="2"/>
    </row>
    <row r="7495" spans="5:6" ht="12.75">
      <c r="E7495" s="2"/>
      <c r="F7495" s="2"/>
    </row>
    <row r="7496" spans="5:6" ht="12.75">
      <c r="E7496" s="2"/>
      <c r="F7496" s="2"/>
    </row>
    <row r="7497" spans="5:6" ht="12.75">
      <c r="E7497" s="2"/>
      <c r="F7497" s="2"/>
    </row>
    <row r="7498" spans="5:6" ht="12.75">
      <c r="E7498" s="2"/>
      <c r="F7498" s="2"/>
    </row>
    <row r="7499" spans="5:6" ht="12.75">
      <c r="E7499" s="2"/>
      <c r="F7499" s="2"/>
    </row>
    <row r="7500" spans="5:6" ht="12.75">
      <c r="E7500" s="2"/>
      <c r="F7500" s="2"/>
    </row>
    <row r="7501" spans="5:6" ht="12.75">
      <c r="E7501" s="2"/>
      <c r="F7501" s="2"/>
    </row>
    <row r="7502" spans="5:6" ht="12.75">
      <c r="E7502" s="2"/>
      <c r="F7502" s="2"/>
    </row>
    <row r="7503" spans="5:6" ht="12.75">
      <c r="E7503" s="2"/>
      <c r="F7503" s="2"/>
    </row>
    <row r="7504" spans="5:6" ht="12.75">
      <c r="E7504" s="2"/>
      <c r="F7504" s="2"/>
    </row>
    <row r="7505" spans="5:6" ht="12.75">
      <c r="E7505" s="2"/>
      <c r="F7505" s="2"/>
    </row>
    <row r="7506" spans="5:6" ht="12.75">
      <c r="E7506" s="2"/>
      <c r="F7506" s="2"/>
    </row>
    <row r="7507" spans="5:6" ht="12.75">
      <c r="E7507" s="2"/>
      <c r="F7507" s="2"/>
    </row>
    <row r="7508" spans="5:6" ht="12.75">
      <c r="E7508" s="2"/>
      <c r="F7508" s="2"/>
    </row>
    <row r="7509" spans="5:6" ht="12.75">
      <c r="E7509" s="2"/>
      <c r="F7509" s="2"/>
    </row>
    <row r="7510" spans="5:6" ht="12.75">
      <c r="E7510" s="2"/>
      <c r="F7510" s="2"/>
    </row>
    <row r="7511" spans="5:6" ht="12.75">
      <c r="E7511" s="2"/>
      <c r="F7511" s="2"/>
    </row>
    <row r="7512" spans="5:6" ht="12.75">
      <c r="E7512" s="2"/>
      <c r="F7512" s="2"/>
    </row>
    <row r="7513" spans="5:6" ht="12.75">
      <c r="E7513" s="2"/>
      <c r="F7513" s="2"/>
    </row>
    <row r="7514" spans="5:6" ht="12.75">
      <c r="E7514" s="2"/>
      <c r="F7514" s="2"/>
    </row>
    <row r="7515" spans="5:6" ht="12.75">
      <c r="E7515" s="2"/>
      <c r="F7515" s="2"/>
    </row>
    <row r="7516" spans="5:6" ht="12.75">
      <c r="E7516" s="2"/>
      <c r="F7516" s="2"/>
    </row>
    <row r="7517" spans="5:6" ht="12.75">
      <c r="E7517" s="2"/>
      <c r="F7517" s="2"/>
    </row>
    <row r="7518" spans="5:6" ht="12.75">
      <c r="E7518" s="2"/>
      <c r="F7518" s="2"/>
    </row>
    <row r="7519" spans="5:6" ht="12.75">
      <c r="E7519" s="2"/>
      <c r="F7519" s="2"/>
    </row>
    <row r="7520" spans="5:6" ht="12.75">
      <c r="E7520" s="2"/>
      <c r="F7520" s="2"/>
    </row>
    <row r="7521" spans="5:6" ht="12.75">
      <c r="E7521" s="2"/>
      <c r="F7521" s="2"/>
    </row>
    <row r="7522" spans="5:6" ht="12.75">
      <c r="E7522" s="2"/>
      <c r="F7522" s="2"/>
    </row>
    <row r="7523" spans="5:6" ht="12.75">
      <c r="E7523" s="2"/>
      <c r="F7523" s="2"/>
    </row>
    <row r="7524" spans="5:6" ht="12.75">
      <c r="E7524" s="2"/>
      <c r="F7524" s="2"/>
    </row>
    <row r="7525" spans="5:6" ht="12.75">
      <c r="E7525" s="2"/>
      <c r="F7525" s="2"/>
    </row>
    <row r="7526" spans="5:6" ht="12.75">
      <c r="E7526" s="2"/>
      <c r="F7526" s="2"/>
    </row>
    <row r="7527" spans="5:6" ht="12.75">
      <c r="E7527" s="2"/>
      <c r="F7527" s="2"/>
    </row>
    <row r="7528" spans="5:6" ht="12.75">
      <c r="E7528" s="2"/>
      <c r="F7528" s="2"/>
    </row>
    <row r="7529" spans="5:6" ht="12.75">
      <c r="E7529" s="2"/>
      <c r="F7529" s="2"/>
    </row>
    <row r="7530" spans="5:6" ht="12.75">
      <c r="E7530" s="2"/>
      <c r="F7530" s="2"/>
    </row>
    <row r="7531" spans="5:6" ht="12.75">
      <c r="E7531" s="2"/>
      <c r="F7531" s="2"/>
    </row>
    <row r="7532" spans="5:6" ht="12.75">
      <c r="E7532" s="2"/>
      <c r="F7532" s="2"/>
    </row>
    <row r="7533" spans="5:6" ht="12.75">
      <c r="E7533" s="2"/>
      <c r="F7533" s="2"/>
    </row>
    <row r="7534" spans="5:6" ht="12.75">
      <c r="E7534" s="2"/>
      <c r="F7534" s="2"/>
    </row>
    <row r="7535" spans="5:6" ht="12.75">
      <c r="E7535" s="2"/>
      <c r="F7535" s="2"/>
    </row>
    <row r="7536" spans="5:6" ht="12.75">
      <c r="E7536" s="2"/>
      <c r="F7536" s="2"/>
    </row>
    <row r="7537" spans="5:6" ht="12.75">
      <c r="E7537" s="2"/>
      <c r="F7537" s="2"/>
    </row>
    <row r="7538" spans="5:6" ht="12.75">
      <c r="E7538" s="2"/>
      <c r="F7538" s="2"/>
    </row>
    <row r="7539" spans="5:6" ht="12.75">
      <c r="E7539" s="2"/>
      <c r="F7539" s="2"/>
    </row>
    <row r="7540" spans="5:6" ht="12.75">
      <c r="E7540" s="2"/>
      <c r="F7540" s="2"/>
    </row>
    <row r="7541" spans="5:6" ht="12.75">
      <c r="E7541" s="2"/>
      <c r="F7541" s="2"/>
    </row>
    <row r="7542" spans="5:6" ht="12.75">
      <c r="E7542" s="2"/>
      <c r="F7542" s="2"/>
    </row>
    <row r="7543" spans="5:6" ht="12.75">
      <c r="E7543" s="2"/>
      <c r="F7543" s="2"/>
    </row>
    <row r="7544" spans="5:6" ht="12.75">
      <c r="E7544" s="2"/>
      <c r="F7544" s="2"/>
    </row>
    <row r="7545" spans="5:6" ht="12.75">
      <c r="E7545" s="2"/>
      <c r="F7545" s="2"/>
    </row>
    <row r="7546" spans="5:6" ht="12.75">
      <c r="E7546" s="2"/>
      <c r="F7546" s="2"/>
    </row>
    <row r="7547" spans="5:6" ht="12.75">
      <c r="E7547" s="2"/>
      <c r="F7547" s="2"/>
    </row>
    <row r="7548" spans="5:6" ht="12.75">
      <c r="E7548" s="2"/>
      <c r="F7548" s="2"/>
    </row>
    <row r="7549" spans="5:6" ht="12.75">
      <c r="E7549" s="2"/>
      <c r="F7549" s="2"/>
    </row>
    <row r="7550" spans="5:6" ht="12.75">
      <c r="E7550" s="2"/>
      <c r="F7550" s="2"/>
    </row>
    <row r="7551" spans="5:6" ht="12.75">
      <c r="E7551" s="2"/>
      <c r="F7551" s="2"/>
    </row>
    <row r="7552" spans="5:6" ht="12.75">
      <c r="E7552" s="2"/>
      <c r="F7552" s="2"/>
    </row>
    <row r="7553" spans="5:6" ht="12.75">
      <c r="E7553" s="2"/>
      <c r="F7553" s="2"/>
    </row>
    <row r="7554" spans="5:6" ht="12.75">
      <c r="E7554" s="2"/>
      <c r="F7554" s="2"/>
    </row>
    <row r="7555" spans="5:6" ht="12.75">
      <c r="E7555" s="2"/>
      <c r="F7555" s="2"/>
    </row>
    <row r="7556" spans="5:6" ht="12.75">
      <c r="E7556" s="2"/>
      <c r="F7556" s="2"/>
    </row>
    <row r="7557" spans="5:6" ht="12.75">
      <c r="E7557" s="2"/>
      <c r="F7557" s="2"/>
    </row>
    <row r="7558" spans="5:6" ht="12.75">
      <c r="E7558" s="2"/>
      <c r="F7558" s="2"/>
    </row>
    <row r="7559" spans="5:6" ht="12.75">
      <c r="E7559" s="2"/>
      <c r="F7559" s="2"/>
    </row>
    <row r="7560" spans="5:6" ht="12.75">
      <c r="E7560" s="2"/>
      <c r="F7560" s="2"/>
    </row>
    <row r="7561" spans="5:6" ht="12.75">
      <c r="E7561" s="2"/>
      <c r="F7561" s="2"/>
    </row>
    <row r="7562" spans="5:6" ht="12.75">
      <c r="E7562" s="2"/>
      <c r="F7562" s="2"/>
    </row>
    <row r="7563" spans="5:6" ht="12.75">
      <c r="E7563" s="2"/>
      <c r="F7563" s="2"/>
    </row>
    <row r="7564" spans="5:6" ht="12.75">
      <c r="E7564" s="2"/>
      <c r="F7564" s="2"/>
    </row>
    <row r="7565" spans="5:6" ht="12.75">
      <c r="E7565" s="2"/>
      <c r="F7565" s="2"/>
    </row>
    <row r="7566" spans="5:6" ht="12.75">
      <c r="E7566" s="2"/>
      <c r="F7566" s="2"/>
    </row>
    <row r="7567" spans="5:6" ht="12.75">
      <c r="E7567" s="2"/>
      <c r="F7567" s="2"/>
    </row>
    <row r="7568" spans="5:6" ht="12.75">
      <c r="E7568" s="2"/>
      <c r="F7568" s="2"/>
    </row>
    <row r="7569" spans="5:6" ht="12.75">
      <c r="E7569" s="2"/>
      <c r="F7569" s="2"/>
    </row>
    <row r="7570" spans="5:6" ht="12.75">
      <c r="E7570" s="2"/>
      <c r="F7570" s="2"/>
    </row>
    <row r="7571" spans="5:6" ht="12.75">
      <c r="E7571" s="2"/>
      <c r="F7571" s="2"/>
    </row>
    <row r="7572" spans="5:6" ht="12.75">
      <c r="E7572" s="2"/>
      <c r="F7572" s="2"/>
    </row>
    <row r="7573" spans="5:6" ht="12.75">
      <c r="E7573" s="2"/>
      <c r="F7573" s="2"/>
    </row>
    <row r="7574" spans="5:6" ht="12.75">
      <c r="E7574" s="2"/>
      <c r="F7574" s="2"/>
    </row>
    <row r="7575" spans="5:6" ht="12.75">
      <c r="E7575" s="2"/>
      <c r="F7575" s="2"/>
    </row>
    <row r="7576" spans="5:6" ht="12.75">
      <c r="E7576" s="2"/>
      <c r="F7576" s="2"/>
    </row>
    <row r="7577" spans="5:6" ht="12.75">
      <c r="E7577" s="2"/>
      <c r="F7577" s="2"/>
    </row>
    <row r="7578" spans="5:6" ht="12.75">
      <c r="E7578" s="2"/>
      <c r="F7578" s="2"/>
    </row>
    <row r="7579" spans="5:6" ht="12.75">
      <c r="E7579" s="2"/>
      <c r="F7579" s="2"/>
    </row>
    <row r="7580" spans="5:6" ht="12.75">
      <c r="E7580" s="2"/>
      <c r="F7580" s="2"/>
    </row>
    <row r="7581" spans="5:6" ht="12.75">
      <c r="E7581" s="2"/>
      <c r="F7581" s="2"/>
    </row>
    <row r="7582" spans="5:6" ht="12.75">
      <c r="E7582" s="2"/>
      <c r="F7582" s="2"/>
    </row>
    <row r="7583" spans="5:6" ht="12.75">
      <c r="E7583" s="2"/>
      <c r="F7583" s="2"/>
    </row>
    <row r="7584" spans="5:6" ht="12.75">
      <c r="E7584" s="2"/>
      <c r="F7584" s="2"/>
    </row>
    <row r="7585" spans="5:6" ht="12.75">
      <c r="E7585" s="2"/>
      <c r="F7585" s="2"/>
    </row>
    <row r="7586" spans="5:6" ht="12.75">
      <c r="E7586" s="2"/>
      <c r="F7586" s="2"/>
    </row>
    <row r="7587" spans="5:6" ht="12.75">
      <c r="E7587" s="2"/>
      <c r="F7587" s="2"/>
    </row>
    <row r="7588" spans="5:6" ht="12.75">
      <c r="E7588" s="2"/>
      <c r="F7588" s="2"/>
    </row>
    <row r="7589" spans="5:6" ht="12.75">
      <c r="E7589" s="2"/>
      <c r="F7589" s="2"/>
    </row>
    <row r="7590" spans="5:6" ht="12.75">
      <c r="E7590" s="2"/>
      <c r="F7590" s="2"/>
    </row>
    <row r="7591" spans="5:6" ht="12.75">
      <c r="E7591" s="2"/>
      <c r="F7591" s="2"/>
    </row>
    <row r="7592" spans="5:6" ht="12.75">
      <c r="E7592" s="2"/>
      <c r="F7592" s="2"/>
    </row>
    <row r="7593" spans="5:6" ht="12.75">
      <c r="E7593" s="2"/>
      <c r="F7593" s="2"/>
    </row>
    <row r="7594" spans="5:6" ht="12.75">
      <c r="E7594" s="2"/>
      <c r="F7594" s="2"/>
    </row>
    <row r="7595" spans="5:6" ht="12.75">
      <c r="E7595" s="2"/>
      <c r="F7595" s="2"/>
    </row>
    <row r="7596" spans="5:6" ht="12.75">
      <c r="E7596" s="2"/>
      <c r="F7596" s="2"/>
    </row>
    <row r="7597" spans="5:6" ht="12.75">
      <c r="E7597" s="2"/>
      <c r="F7597" s="2"/>
    </row>
    <row r="7598" spans="5:6" ht="12.75">
      <c r="E7598" s="2"/>
      <c r="F7598" s="2"/>
    </row>
    <row r="7599" spans="5:6" ht="12.75">
      <c r="E7599" s="2"/>
      <c r="F7599" s="2"/>
    </row>
    <row r="7600" spans="5:6" ht="12.75">
      <c r="E7600" s="2"/>
      <c r="F7600" s="2"/>
    </row>
    <row r="7601" spans="5:6" ht="12.75">
      <c r="E7601" s="2"/>
      <c r="F7601" s="2"/>
    </row>
    <row r="7602" spans="5:6" ht="12.75">
      <c r="E7602" s="2"/>
      <c r="F7602" s="2"/>
    </row>
    <row r="7603" spans="5:6" ht="12.75">
      <c r="E7603" s="2"/>
      <c r="F7603" s="2"/>
    </row>
    <row r="7604" spans="5:6" ht="12.75">
      <c r="E7604" s="2"/>
      <c r="F7604" s="2"/>
    </row>
    <row r="7605" spans="5:6" ht="12.75">
      <c r="E7605" s="2"/>
      <c r="F7605" s="2"/>
    </row>
    <row r="7606" spans="5:6" ht="12.75">
      <c r="E7606" s="2"/>
      <c r="F7606" s="2"/>
    </row>
    <row r="7607" spans="5:6" ht="12.75">
      <c r="E7607" s="2"/>
      <c r="F7607" s="2"/>
    </row>
    <row r="7608" spans="5:6" ht="12.75">
      <c r="E7608" s="2"/>
      <c r="F7608" s="2"/>
    </row>
    <row r="7609" spans="5:6" ht="12.75">
      <c r="E7609" s="2"/>
      <c r="F7609" s="2"/>
    </row>
    <row r="7610" spans="5:6" ht="12.75">
      <c r="E7610" s="2"/>
      <c r="F7610" s="2"/>
    </row>
    <row r="7611" spans="5:6" ht="12.75">
      <c r="E7611" s="2"/>
      <c r="F7611" s="2"/>
    </row>
    <row r="7612" spans="5:6" ht="12.75">
      <c r="E7612" s="2"/>
      <c r="F7612" s="2"/>
    </row>
    <row r="7613" spans="5:6" ht="12.75">
      <c r="E7613" s="2"/>
      <c r="F7613" s="2"/>
    </row>
    <row r="7614" spans="5:6" ht="12.75">
      <c r="E7614" s="2"/>
      <c r="F7614" s="2"/>
    </row>
    <row r="7615" spans="5:6" ht="12.75">
      <c r="E7615" s="2"/>
      <c r="F7615" s="2"/>
    </row>
    <row r="7616" spans="5:6" ht="12.75">
      <c r="E7616" s="2"/>
      <c r="F7616" s="2"/>
    </row>
    <row r="7617" spans="5:6" ht="12.75">
      <c r="E7617" s="2"/>
      <c r="F7617" s="2"/>
    </row>
    <row r="7618" spans="5:6" ht="12.75">
      <c r="E7618" s="2"/>
      <c r="F7618" s="2"/>
    </row>
    <row r="7619" spans="5:6" ht="12.75">
      <c r="E7619" s="2"/>
      <c r="F7619" s="2"/>
    </row>
    <row r="7620" spans="5:6" ht="12.75">
      <c r="E7620" s="2"/>
      <c r="F7620" s="2"/>
    </row>
    <row r="7621" spans="5:6" ht="12.75">
      <c r="E7621" s="2"/>
      <c r="F7621" s="2"/>
    </row>
    <row r="7622" spans="5:6" ht="12.75">
      <c r="E7622" s="2"/>
      <c r="F7622" s="2"/>
    </row>
    <row r="7623" spans="5:6" ht="12.75">
      <c r="E7623" s="2"/>
      <c r="F7623" s="2"/>
    </row>
    <row r="7624" spans="5:6" ht="12.75">
      <c r="E7624" s="2"/>
      <c r="F7624" s="2"/>
    </row>
    <row r="7625" spans="5:6" ht="12.75">
      <c r="E7625" s="2"/>
      <c r="F7625" s="2"/>
    </row>
    <row r="7626" spans="5:6" ht="12.75">
      <c r="E7626" s="2"/>
      <c r="F7626" s="2"/>
    </row>
    <row r="7627" spans="5:6" ht="12.75">
      <c r="E7627" s="2"/>
      <c r="F7627" s="2"/>
    </row>
    <row r="7628" spans="5:6" ht="12.75">
      <c r="E7628" s="2"/>
      <c r="F7628" s="2"/>
    </row>
    <row r="7629" spans="5:6" ht="12.75">
      <c r="E7629" s="2"/>
      <c r="F7629" s="2"/>
    </row>
    <row r="7630" spans="5:6" ht="12.75">
      <c r="E7630" s="2"/>
      <c r="F7630" s="2"/>
    </row>
    <row r="7631" spans="5:6" ht="12.75">
      <c r="E7631" s="2"/>
      <c r="F7631" s="2"/>
    </row>
    <row r="7632" spans="5:6" ht="12.75">
      <c r="E7632" s="2"/>
      <c r="F7632" s="2"/>
    </row>
    <row r="7633" spans="5:6" ht="12.75">
      <c r="E7633" s="2"/>
      <c r="F7633" s="2"/>
    </row>
    <row r="7634" spans="5:6" ht="12.75">
      <c r="E7634" s="2"/>
      <c r="F7634" s="2"/>
    </row>
    <row r="7635" spans="5:6" ht="12.75">
      <c r="E7635" s="2"/>
      <c r="F7635" s="2"/>
    </row>
    <row r="7636" spans="5:6" ht="12.75">
      <c r="E7636" s="2"/>
      <c r="F7636" s="2"/>
    </row>
    <row r="7637" spans="5:6" ht="12.75">
      <c r="E7637" s="2"/>
      <c r="F7637" s="2"/>
    </row>
    <row r="7638" spans="5:6" ht="12.75">
      <c r="E7638" s="2"/>
      <c r="F7638" s="2"/>
    </row>
    <row r="7639" spans="5:6" ht="12.75">
      <c r="E7639" s="2"/>
      <c r="F7639" s="2"/>
    </row>
    <row r="7640" spans="5:6" ht="12.75">
      <c r="E7640" s="2"/>
      <c r="F7640" s="2"/>
    </row>
    <row r="7641" spans="5:6" ht="12.75">
      <c r="E7641" s="2"/>
      <c r="F7641" s="2"/>
    </row>
    <row r="7642" spans="5:6" ht="12.75">
      <c r="E7642" s="2"/>
      <c r="F7642" s="2"/>
    </row>
    <row r="7643" spans="5:6" ht="12.75">
      <c r="E7643" s="2"/>
      <c r="F7643" s="2"/>
    </row>
    <row r="7644" spans="5:6" ht="12.75">
      <c r="E7644" s="2"/>
      <c r="F7644" s="2"/>
    </row>
    <row r="7645" spans="5:6" ht="12.75">
      <c r="E7645" s="2"/>
      <c r="F7645" s="2"/>
    </row>
    <row r="7646" spans="5:6" ht="12.75">
      <c r="E7646" s="2"/>
      <c r="F7646" s="2"/>
    </row>
    <row r="7647" spans="5:6" ht="12.75">
      <c r="E7647" s="2"/>
      <c r="F7647" s="2"/>
    </row>
    <row r="7648" spans="5:6" ht="12.75">
      <c r="E7648" s="2"/>
      <c r="F7648" s="2"/>
    </row>
    <row r="7649" spans="5:6" ht="12.75">
      <c r="E7649" s="2"/>
      <c r="F7649" s="2"/>
    </row>
    <row r="7650" spans="5:6" ht="12.75">
      <c r="E7650" s="2"/>
      <c r="F7650" s="2"/>
    </row>
    <row r="7651" spans="5:6" ht="12.75">
      <c r="E7651" s="2"/>
      <c r="F7651" s="2"/>
    </row>
    <row r="7652" spans="5:6" ht="12.75">
      <c r="E7652" s="2"/>
      <c r="F7652" s="2"/>
    </row>
    <row r="7653" spans="5:6" ht="12.75">
      <c r="E7653" s="2"/>
      <c r="F7653" s="2"/>
    </row>
    <row r="7654" spans="5:6" ht="12.75">
      <c r="E7654" s="2"/>
      <c r="F7654" s="2"/>
    </row>
    <row r="7655" spans="5:6" ht="12.75">
      <c r="E7655" s="2"/>
      <c r="F7655" s="2"/>
    </row>
    <row r="7656" spans="5:6" ht="12.75">
      <c r="E7656" s="2"/>
      <c r="F7656" s="2"/>
    </row>
    <row r="7657" spans="5:6" ht="12.75">
      <c r="E7657" s="2"/>
      <c r="F7657" s="2"/>
    </row>
    <row r="7658" spans="5:6" ht="12.75">
      <c r="E7658" s="2"/>
      <c r="F7658" s="2"/>
    </row>
    <row r="7659" spans="5:6" ht="12.75">
      <c r="E7659" s="2"/>
      <c r="F7659" s="2"/>
    </row>
    <row r="7660" spans="5:6" ht="12.75">
      <c r="E7660" s="2"/>
      <c r="F7660" s="2"/>
    </row>
    <row r="7661" spans="5:6" ht="12.75">
      <c r="E7661" s="2"/>
      <c r="F7661" s="2"/>
    </row>
    <row r="7662" spans="5:6" ht="12.75">
      <c r="E7662" s="2"/>
      <c r="F7662" s="2"/>
    </row>
    <row r="7663" spans="5:6" ht="12.75">
      <c r="E7663" s="2"/>
      <c r="F7663" s="2"/>
    </row>
    <row r="7664" spans="5:6" ht="12.75">
      <c r="E7664" s="2"/>
      <c r="F7664" s="2"/>
    </row>
    <row r="7665" spans="5:6" ht="12.75">
      <c r="E7665" s="2"/>
      <c r="F7665" s="2"/>
    </row>
    <row r="7666" spans="5:6" ht="12.75">
      <c r="E7666" s="2"/>
      <c r="F7666" s="2"/>
    </row>
    <row r="7667" spans="5:6" ht="12.75">
      <c r="E7667" s="2"/>
      <c r="F7667" s="2"/>
    </row>
    <row r="7668" spans="5:6" ht="12.75">
      <c r="E7668" s="2"/>
      <c r="F7668" s="2"/>
    </row>
    <row r="7669" spans="5:6" ht="12.75">
      <c r="E7669" s="2"/>
      <c r="F7669" s="2"/>
    </row>
    <row r="7670" spans="5:6" ht="12.75">
      <c r="E7670" s="2"/>
      <c r="F7670" s="2"/>
    </row>
    <row r="7671" spans="5:6" ht="12.75">
      <c r="E7671" s="2"/>
      <c r="F7671" s="2"/>
    </row>
    <row r="7672" spans="5:6" ht="12.75">
      <c r="E7672" s="2"/>
      <c r="F7672" s="2"/>
    </row>
    <row r="7673" spans="5:6" ht="12.75">
      <c r="E7673" s="2"/>
      <c r="F7673" s="2"/>
    </row>
    <row r="7674" spans="5:6" ht="12.75">
      <c r="E7674" s="2"/>
      <c r="F7674" s="2"/>
    </row>
    <row r="7675" spans="5:6" ht="12.75">
      <c r="E7675" s="2"/>
      <c r="F7675" s="2"/>
    </row>
    <row r="7676" spans="5:6" ht="12.75">
      <c r="E7676" s="2"/>
      <c r="F7676" s="2"/>
    </row>
    <row r="7677" spans="5:6" ht="12.75">
      <c r="E7677" s="2"/>
      <c r="F7677" s="2"/>
    </row>
    <row r="7678" spans="5:6" ht="12.75">
      <c r="E7678" s="2"/>
      <c r="F7678" s="2"/>
    </row>
    <row r="7679" spans="5:6" ht="12.75">
      <c r="E7679" s="2"/>
      <c r="F7679" s="2"/>
    </row>
    <row r="7680" spans="5:6" ht="12.75">
      <c r="E7680" s="2"/>
      <c r="F7680" s="2"/>
    </row>
    <row r="7681" spans="5:6" ht="12.75">
      <c r="E7681" s="2"/>
      <c r="F7681" s="2"/>
    </row>
    <row r="7682" spans="5:6" ht="12.75">
      <c r="E7682" s="2"/>
      <c r="F7682" s="2"/>
    </row>
    <row r="7683" spans="5:6" ht="12.75">
      <c r="E7683" s="2"/>
      <c r="F7683" s="2"/>
    </row>
    <row r="7684" spans="5:6" ht="12.75">
      <c r="E7684" s="2"/>
      <c r="F7684" s="2"/>
    </row>
    <row r="7685" spans="5:6" ht="12.75">
      <c r="E7685" s="2"/>
      <c r="F7685" s="2"/>
    </row>
    <row r="7686" spans="5:6" ht="12.75">
      <c r="E7686" s="2"/>
      <c r="F7686" s="2"/>
    </row>
    <row r="7687" spans="5:6" ht="12.75">
      <c r="E7687" s="2"/>
      <c r="F7687" s="2"/>
    </row>
    <row r="7688" spans="5:6" ht="12.75">
      <c r="E7688" s="2"/>
      <c r="F7688" s="2"/>
    </row>
    <row r="7689" spans="5:6" ht="12.75">
      <c r="E7689" s="2"/>
      <c r="F7689" s="2"/>
    </row>
    <row r="7690" spans="5:6" ht="12.75">
      <c r="E7690" s="2"/>
      <c r="F7690" s="2"/>
    </row>
    <row r="7691" spans="5:6" ht="12.75">
      <c r="E7691" s="2"/>
      <c r="F7691" s="2"/>
    </row>
    <row r="7692" spans="5:6" ht="12.75">
      <c r="E7692" s="2"/>
      <c r="F7692" s="2"/>
    </row>
    <row r="7693" spans="5:6" ht="12.75">
      <c r="E7693" s="2"/>
      <c r="F7693" s="2"/>
    </row>
    <row r="7694" spans="5:6" ht="12.75">
      <c r="E7694" s="2"/>
      <c r="F7694" s="2"/>
    </row>
    <row r="7695" spans="5:6" ht="12.75">
      <c r="E7695" s="2"/>
      <c r="F7695" s="2"/>
    </row>
    <row r="7696" spans="5:6" ht="12.75">
      <c r="E7696" s="2"/>
      <c r="F7696" s="2"/>
    </row>
    <row r="7697" spans="5:6" ht="12.75">
      <c r="E7697" s="2"/>
      <c r="F7697" s="2"/>
    </row>
    <row r="7698" spans="5:6" ht="12.75">
      <c r="E7698" s="2"/>
      <c r="F7698" s="2"/>
    </row>
    <row r="7699" spans="5:6" ht="12.75">
      <c r="E7699" s="2"/>
      <c r="F7699" s="2"/>
    </row>
    <row r="7700" spans="5:6" ht="12.75">
      <c r="E7700" s="2"/>
      <c r="F7700" s="2"/>
    </row>
    <row r="7701" spans="5:6" ht="12.75">
      <c r="E7701" s="2"/>
      <c r="F7701" s="2"/>
    </row>
    <row r="7702" spans="5:6" ht="12.75">
      <c r="E7702" s="2"/>
      <c r="F7702" s="2"/>
    </row>
    <row r="7703" spans="5:6" ht="12.75">
      <c r="E7703" s="2"/>
      <c r="F7703" s="2"/>
    </row>
    <row r="7704" spans="5:6" ht="12.75">
      <c r="E7704" s="2"/>
      <c r="F7704" s="2"/>
    </row>
    <row r="7705" spans="5:6" ht="12.75">
      <c r="E7705" s="2"/>
      <c r="F7705" s="2"/>
    </row>
    <row r="7706" spans="5:6" ht="12.75">
      <c r="E7706" s="2"/>
      <c r="F7706" s="2"/>
    </row>
    <row r="7707" spans="5:6" ht="12.75">
      <c r="E7707" s="2"/>
      <c r="F7707" s="2"/>
    </row>
    <row r="7708" spans="5:6" ht="12.75">
      <c r="E7708" s="2"/>
      <c r="F7708" s="2"/>
    </row>
    <row r="7709" spans="5:6" ht="12.75">
      <c r="E7709" s="2"/>
      <c r="F7709" s="2"/>
    </row>
    <row r="7710" spans="5:6" ht="12.75">
      <c r="E7710" s="2"/>
      <c r="F7710" s="2"/>
    </row>
    <row r="7711" spans="5:6" ht="12.75">
      <c r="E7711" s="2"/>
      <c r="F7711" s="2"/>
    </row>
    <row r="7712" spans="5:6" ht="12.75">
      <c r="E7712" s="2"/>
      <c r="F7712" s="2"/>
    </row>
    <row r="7713" spans="5:6" ht="12.75">
      <c r="E7713" s="2"/>
      <c r="F7713" s="2"/>
    </row>
    <row r="7714" spans="5:6" ht="12.75">
      <c r="E7714" s="2"/>
      <c r="F7714" s="2"/>
    </row>
    <row r="7715" spans="5:6" ht="12.75">
      <c r="E7715" s="2"/>
      <c r="F7715" s="2"/>
    </row>
    <row r="7716" spans="5:6" ht="12.75">
      <c r="E7716" s="2"/>
      <c r="F7716" s="2"/>
    </row>
    <row r="7717" spans="5:6" ht="12.75">
      <c r="E7717" s="2"/>
      <c r="F7717" s="2"/>
    </row>
    <row r="7718" spans="5:6" ht="12.75">
      <c r="E7718" s="2"/>
      <c r="F7718" s="2"/>
    </row>
    <row r="7719" spans="5:6" ht="12.75">
      <c r="E7719" s="2"/>
      <c r="F7719" s="2"/>
    </row>
    <row r="7720" spans="5:6" ht="12.75">
      <c r="E7720" s="2"/>
      <c r="F7720" s="2"/>
    </row>
    <row r="7721" spans="5:6" ht="12.75">
      <c r="E7721" s="2"/>
      <c r="F7721" s="2"/>
    </row>
    <row r="7722" spans="5:6" ht="12.75">
      <c r="E7722" s="2"/>
      <c r="F7722" s="2"/>
    </row>
    <row r="7723" spans="5:6" ht="12.75">
      <c r="E7723" s="2"/>
      <c r="F7723" s="2"/>
    </row>
    <row r="7724" spans="5:6" ht="12.75">
      <c r="E7724" s="2"/>
      <c r="F7724" s="2"/>
    </row>
    <row r="7725" spans="5:6" ht="12.75">
      <c r="E7725" s="2"/>
      <c r="F7725" s="2"/>
    </row>
    <row r="7726" spans="5:6" ht="12.75">
      <c r="E7726" s="2"/>
      <c r="F7726" s="2"/>
    </row>
    <row r="7727" spans="5:6" ht="12.75">
      <c r="E7727" s="2"/>
      <c r="F7727" s="2"/>
    </row>
    <row r="7728" spans="5:6" ht="12.75">
      <c r="E7728" s="2"/>
      <c r="F7728" s="2"/>
    </row>
    <row r="7729" spans="5:6" ht="12.75">
      <c r="E7729" s="2"/>
      <c r="F7729" s="2"/>
    </row>
    <row r="7730" spans="5:6" ht="12.75">
      <c r="E7730" s="2"/>
      <c r="F7730" s="2"/>
    </row>
    <row r="7731" spans="5:6" ht="12.75">
      <c r="E7731" s="2"/>
      <c r="F7731" s="2"/>
    </row>
    <row r="7732" spans="5:6" ht="12.75">
      <c r="E7732" s="2"/>
      <c r="F7732" s="2"/>
    </row>
    <row r="7733" spans="5:6" ht="12.75">
      <c r="E7733" s="2"/>
      <c r="F7733" s="2"/>
    </row>
    <row r="7734" spans="5:6" ht="12.75">
      <c r="E7734" s="2"/>
      <c r="F7734" s="2"/>
    </row>
    <row r="7735" spans="5:6" ht="12.75">
      <c r="E7735" s="2"/>
      <c r="F7735" s="2"/>
    </row>
    <row r="7736" spans="5:6" ht="12.75">
      <c r="E7736" s="2"/>
      <c r="F7736" s="2"/>
    </row>
    <row r="7737" spans="5:6" ht="12.75">
      <c r="E7737" s="2"/>
      <c r="F7737" s="2"/>
    </row>
    <row r="7738" spans="5:6" ht="12.75">
      <c r="E7738" s="2"/>
      <c r="F7738" s="2"/>
    </row>
    <row r="7739" spans="5:6" ht="12.75">
      <c r="E7739" s="2"/>
      <c r="F7739" s="2"/>
    </row>
    <row r="7740" spans="5:6" ht="12.75">
      <c r="E7740" s="2"/>
      <c r="F7740" s="2"/>
    </row>
    <row r="7741" spans="5:6" ht="12.75">
      <c r="E7741" s="2"/>
      <c r="F7741" s="2"/>
    </row>
    <row r="7742" spans="5:6" ht="12.75">
      <c r="E7742" s="2"/>
      <c r="F7742" s="2"/>
    </row>
    <row r="7743" spans="5:6" ht="12.75">
      <c r="E7743" s="2"/>
      <c r="F7743" s="2"/>
    </row>
    <row r="7744" spans="5:6" ht="12.75">
      <c r="E7744" s="2"/>
      <c r="F7744" s="2"/>
    </row>
    <row r="7745" spans="5:6" ht="12.75">
      <c r="E7745" s="2"/>
      <c r="F7745" s="2"/>
    </row>
    <row r="7746" spans="5:6" ht="12.75">
      <c r="E7746" s="2"/>
      <c r="F7746" s="2"/>
    </row>
    <row r="7747" spans="5:6" ht="12.75">
      <c r="E7747" s="2"/>
      <c r="F7747" s="2"/>
    </row>
    <row r="7748" spans="5:6" ht="12.75">
      <c r="E7748" s="2"/>
      <c r="F7748" s="2"/>
    </row>
    <row r="7749" spans="5:6" ht="12.75">
      <c r="E7749" s="2"/>
      <c r="F7749" s="2"/>
    </row>
    <row r="7750" spans="5:6" ht="12.75">
      <c r="E7750" s="2"/>
      <c r="F7750" s="2"/>
    </row>
    <row r="7751" spans="5:6" ht="12.75">
      <c r="E7751" s="2"/>
      <c r="F7751" s="2"/>
    </row>
    <row r="7752" spans="5:6" ht="12.75">
      <c r="E7752" s="2"/>
      <c r="F7752" s="2"/>
    </row>
    <row r="7753" spans="5:6" ht="12.75">
      <c r="E7753" s="2"/>
      <c r="F7753" s="2"/>
    </row>
    <row r="7754" spans="5:6" ht="12.75">
      <c r="E7754" s="2"/>
      <c r="F7754" s="2"/>
    </row>
    <row r="7755" spans="5:6" ht="12.75">
      <c r="E7755" s="2"/>
      <c r="F7755" s="2"/>
    </row>
    <row r="7756" spans="5:6" ht="12.75">
      <c r="E7756" s="2"/>
      <c r="F7756" s="2"/>
    </row>
    <row r="7757" spans="5:6" ht="12.75">
      <c r="E7757" s="2"/>
      <c r="F7757" s="2"/>
    </row>
    <row r="7758" spans="5:6" ht="12.75">
      <c r="E7758" s="2"/>
      <c r="F7758" s="2"/>
    </row>
    <row r="7759" spans="5:6" ht="12.75">
      <c r="E7759" s="2"/>
      <c r="F7759" s="2"/>
    </row>
    <row r="7760" spans="5:6" ht="12.75">
      <c r="E7760" s="2"/>
      <c r="F7760" s="2"/>
    </row>
    <row r="7761" spans="5:6" ht="12.75">
      <c r="E7761" s="2"/>
      <c r="F7761" s="2"/>
    </row>
    <row r="7762" spans="5:6" ht="12.75">
      <c r="E7762" s="2"/>
      <c r="F7762" s="2"/>
    </row>
    <row r="7763" spans="5:6" ht="12.75">
      <c r="E7763" s="2"/>
      <c r="F7763" s="2"/>
    </row>
    <row r="7764" spans="5:6" ht="12.75">
      <c r="E7764" s="2"/>
      <c r="F7764" s="2"/>
    </row>
    <row r="7765" spans="5:6" ht="12.75">
      <c r="E7765" s="2"/>
      <c r="F7765" s="2"/>
    </row>
    <row r="7766" spans="5:6" ht="12.75">
      <c r="E7766" s="2"/>
      <c r="F7766" s="2"/>
    </row>
    <row r="7767" spans="5:6" ht="12.75">
      <c r="E7767" s="2"/>
      <c r="F7767" s="2"/>
    </row>
    <row r="7768" spans="5:6" ht="12.75">
      <c r="E7768" s="2"/>
      <c r="F7768" s="2"/>
    </row>
    <row r="7769" spans="5:6" ht="12.75">
      <c r="E7769" s="2"/>
      <c r="F7769" s="2"/>
    </row>
    <row r="7770" spans="5:6" ht="12.75">
      <c r="E7770" s="2"/>
      <c r="F7770" s="2"/>
    </row>
    <row r="7771" spans="5:6" ht="12.75">
      <c r="E7771" s="2"/>
      <c r="F7771" s="2"/>
    </row>
    <row r="7772" spans="5:6" ht="12.75">
      <c r="E7772" s="2"/>
      <c r="F7772" s="2"/>
    </row>
    <row r="7773" spans="5:6" ht="12.75">
      <c r="E7773" s="2"/>
      <c r="F7773" s="2"/>
    </row>
    <row r="7774" spans="5:6" ht="12.75">
      <c r="E7774" s="2"/>
      <c r="F7774" s="2"/>
    </row>
    <row r="7775" spans="5:6" ht="12.75">
      <c r="E7775" s="2"/>
      <c r="F7775" s="2"/>
    </row>
    <row r="7776" spans="5:6" ht="12.75">
      <c r="E7776" s="2"/>
      <c r="F7776" s="2"/>
    </row>
    <row r="7777" spans="5:6" ht="12.75">
      <c r="E7777" s="2"/>
      <c r="F7777" s="2"/>
    </row>
    <row r="7778" spans="5:6" ht="12.75">
      <c r="E7778" s="2"/>
      <c r="F7778" s="2"/>
    </row>
    <row r="7779" spans="5:6" ht="12.75">
      <c r="E7779" s="2"/>
      <c r="F7779" s="2"/>
    </row>
    <row r="7780" spans="5:6" ht="12.75">
      <c r="E7780" s="2"/>
      <c r="F7780" s="2"/>
    </row>
    <row r="7781" spans="5:6" ht="12.75">
      <c r="E7781" s="2"/>
      <c r="F7781" s="2"/>
    </row>
    <row r="7782" spans="5:6" ht="12.75">
      <c r="E7782" s="2"/>
      <c r="F7782" s="2"/>
    </row>
    <row r="7783" spans="5:6" ht="12.75">
      <c r="E7783" s="2"/>
      <c r="F7783" s="2"/>
    </row>
    <row r="7784" spans="5:6" ht="12.75">
      <c r="E7784" s="2"/>
      <c r="F7784" s="2"/>
    </row>
    <row r="7785" spans="5:6" ht="12.75">
      <c r="E7785" s="2"/>
      <c r="F7785" s="2"/>
    </row>
    <row r="7786" spans="5:6" ht="12.75">
      <c r="E7786" s="2"/>
      <c r="F7786" s="2"/>
    </row>
    <row r="7787" spans="5:6" ht="12.75">
      <c r="E7787" s="2"/>
      <c r="F7787" s="2"/>
    </row>
    <row r="7788" spans="5:6" ht="12.75">
      <c r="E7788" s="2"/>
      <c r="F7788" s="2"/>
    </row>
    <row r="7789" spans="5:6" ht="12.75">
      <c r="E7789" s="2"/>
      <c r="F7789" s="2"/>
    </row>
    <row r="7790" spans="5:6" ht="12.75">
      <c r="E7790" s="2"/>
      <c r="F7790" s="2"/>
    </row>
    <row r="7791" spans="5:6" ht="12.75">
      <c r="E7791" s="2"/>
      <c r="F7791" s="2"/>
    </row>
    <row r="7792" spans="5:6" ht="12.75">
      <c r="E7792" s="2"/>
      <c r="F7792" s="2"/>
    </row>
    <row r="7793" spans="5:6" ht="12.75">
      <c r="E7793" s="2"/>
      <c r="F7793" s="2"/>
    </row>
    <row r="7794" spans="5:6" ht="12.75">
      <c r="E7794" s="2"/>
      <c r="F7794" s="2"/>
    </row>
    <row r="7795" spans="5:6" ht="12.75">
      <c r="E7795" s="2"/>
      <c r="F7795" s="2"/>
    </row>
    <row r="7796" spans="5:6" ht="12.75">
      <c r="E7796" s="2"/>
      <c r="F7796" s="2"/>
    </row>
    <row r="7797" spans="5:6" ht="12.75">
      <c r="E7797" s="2"/>
      <c r="F7797" s="2"/>
    </row>
    <row r="7798" spans="5:6" ht="12.75">
      <c r="E7798" s="2"/>
      <c r="F7798" s="2"/>
    </row>
    <row r="7799" spans="5:6" ht="12.75">
      <c r="E7799" s="2"/>
      <c r="F7799" s="2"/>
    </row>
    <row r="7800" spans="5:6" ht="12.75">
      <c r="E7800" s="2"/>
      <c r="F7800" s="2"/>
    </row>
    <row r="7801" spans="5:6" ht="12.75">
      <c r="E7801" s="2"/>
      <c r="F7801" s="2"/>
    </row>
    <row r="7802" spans="5:6" ht="12.75">
      <c r="E7802" s="2"/>
      <c r="F7802" s="2"/>
    </row>
    <row r="7803" spans="5:6" ht="12.75">
      <c r="E7803" s="2"/>
      <c r="F7803" s="2"/>
    </row>
    <row r="7804" spans="5:6" ht="12.75">
      <c r="E7804" s="2"/>
      <c r="F7804" s="2"/>
    </row>
    <row r="7805" spans="5:6" ht="12.75">
      <c r="E7805" s="2"/>
      <c r="F7805" s="2"/>
    </row>
    <row r="7806" spans="5:6" ht="12.75">
      <c r="E7806" s="2"/>
      <c r="F7806" s="2"/>
    </row>
    <row r="7807" spans="5:6" ht="12.75">
      <c r="E7807" s="2"/>
      <c r="F7807" s="2"/>
    </row>
    <row r="7808" spans="5:6" ht="12.75">
      <c r="E7808" s="2"/>
      <c r="F7808" s="2"/>
    </row>
    <row r="7809" spans="5:6" ht="12.75">
      <c r="E7809" s="2"/>
      <c r="F7809" s="2"/>
    </row>
    <row r="7810" spans="5:6" ht="12.75">
      <c r="E7810" s="2"/>
      <c r="F7810" s="2"/>
    </row>
    <row r="7811" spans="5:6" ht="12.75">
      <c r="E7811" s="2"/>
      <c r="F7811" s="2"/>
    </row>
    <row r="7812" spans="5:6" ht="12.75">
      <c r="E7812" s="2"/>
      <c r="F7812" s="2"/>
    </row>
    <row r="7813" spans="5:6" ht="12.75">
      <c r="E7813" s="2"/>
      <c r="F7813" s="2"/>
    </row>
    <row r="7814" spans="5:6" ht="12.75">
      <c r="E7814" s="2"/>
      <c r="F7814" s="2"/>
    </row>
    <row r="7815" spans="5:6" ht="12.75">
      <c r="E7815" s="2"/>
      <c r="F7815" s="2"/>
    </row>
    <row r="7816" spans="5:6" ht="12.75">
      <c r="E7816" s="2"/>
      <c r="F7816" s="2"/>
    </row>
    <row r="7817" spans="5:6" ht="12.75">
      <c r="E7817" s="2"/>
      <c r="F7817" s="2"/>
    </row>
    <row r="7818" spans="5:6" ht="12.75">
      <c r="E7818" s="2"/>
      <c r="F7818" s="2"/>
    </row>
    <row r="7819" spans="5:6" ht="12.75">
      <c r="E7819" s="2"/>
      <c r="F7819" s="2"/>
    </row>
    <row r="7820" spans="5:6" ht="12.75">
      <c r="E7820" s="2"/>
      <c r="F7820" s="2"/>
    </row>
    <row r="7821" spans="5:6" ht="12.75">
      <c r="E7821" s="2"/>
      <c r="F7821" s="2"/>
    </row>
    <row r="7822" spans="5:6" ht="12.75">
      <c r="E7822" s="2"/>
      <c r="F7822" s="2"/>
    </row>
    <row r="7823" spans="5:6" ht="12.75">
      <c r="E7823" s="2"/>
      <c r="F7823" s="2"/>
    </row>
    <row r="7824" spans="5:6" ht="12.75">
      <c r="E7824" s="2"/>
      <c r="F7824" s="2"/>
    </row>
    <row r="7825" spans="5:6" ht="12.75">
      <c r="E7825" s="2"/>
      <c r="F7825" s="2"/>
    </row>
    <row r="7826" spans="5:6" ht="12.75">
      <c r="E7826" s="2"/>
      <c r="F7826" s="2"/>
    </row>
    <row r="7827" spans="5:6" ht="12.75">
      <c r="E7827" s="2"/>
      <c r="F7827" s="2"/>
    </row>
    <row r="7828" spans="5:6" ht="12.75">
      <c r="E7828" s="2"/>
      <c r="F7828" s="2"/>
    </row>
    <row r="7829" spans="5:6" ht="12.75">
      <c r="E7829" s="2"/>
      <c r="F7829" s="2"/>
    </row>
    <row r="7830" spans="5:6" ht="12.75">
      <c r="E7830" s="2"/>
      <c r="F7830" s="2"/>
    </row>
    <row r="7831" spans="5:6" ht="12.75">
      <c r="E7831" s="2"/>
      <c r="F7831" s="2"/>
    </row>
    <row r="7832" spans="5:6" ht="12.75">
      <c r="E7832" s="2"/>
      <c r="F7832" s="2"/>
    </row>
    <row r="7833" spans="5:6" ht="12.75">
      <c r="E7833" s="2"/>
      <c r="F7833" s="2"/>
    </row>
    <row r="7834" spans="5:6" ht="12.75">
      <c r="E7834" s="2"/>
      <c r="F7834" s="2"/>
    </row>
    <row r="7835" spans="5:6" ht="12.75">
      <c r="E7835" s="2"/>
      <c r="F7835" s="2"/>
    </row>
    <row r="7836" spans="5:6" ht="12.75">
      <c r="E7836" s="2"/>
      <c r="F7836" s="2"/>
    </row>
    <row r="7837" spans="5:6" ht="12.75">
      <c r="E7837" s="2"/>
      <c r="F7837" s="2"/>
    </row>
    <row r="7838" spans="5:6" ht="12.75">
      <c r="E7838" s="2"/>
      <c r="F7838" s="2"/>
    </row>
    <row r="7839" spans="5:6" ht="12.75">
      <c r="E7839" s="2"/>
      <c r="F7839" s="2"/>
    </row>
    <row r="7840" spans="5:6" ht="12.75">
      <c r="E7840" s="2"/>
      <c r="F7840" s="2"/>
    </row>
    <row r="7841" spans="5:6" ht="12.75">
      <c r="E7841" s="2"/>
      <c r="F7841" s="2"/>
    </row>
    <row r="7842" spans="5:6" ht="12.75">
      <c r="E7842" s="2"/>
      <c r="F7842" s="2"/>
    </row>
    <row r="7843" spans="5:6" ht="12.75">
      <c r="E7843" s="2"/>
      <c r="F7843" s="2"/>
    </row>
    <row r="7844" spans="5:6" ht="12.75">
      <c r="E7844" s="2"/>
      <c r="F7844" s="2"/>
    </row>
    <row r="7845" spans="5:6" ht="12.75">
      <c r="E7845" s="2"/>
      <c r="F7845" s="2"/>
    </row>
    <row r="7846" spans="5:6" ht="12.75">
      <c r="E7846" s="2"/>
      <c r="F7846" s="2"/>
    </row>
    <row r="7847" spans="5:6" ht="12.75">
      <c r="E7847" s="2"/>
      <c r="F7847" s="2"/>
    </row>
    <row r="7848" spans="5:6" ht="12.75">
      <c r="E7848" s="2"/>
      <c r="F7848" s="2"/>
    </row>
    <row r="7849" spans="5:6" ht="12.75">
      <c r="E7849" s="2"/>
      <c r="F7849" s="2"/>
    </row>
    <row r="7850" spans="5:6" ht="12.75">
      <c r="E7850" s="2"/>
      <c r="F7850" s="2"/>
    </row>
    <row r="7851" spans="5:6" ht="12.75">
      <c r="E7851" s="2"/>
      <c r="F7851" s="2"/>
    </row>
    <row r="7852" spans="5:6" ht="12.75">
      <c r="E7852" s="2"/>
      <c r="F7852" s="2"/>
    </row>
    <row r="7853" spans="5:6" ht="12.75">
      <c r="E7853" s="2"/>
      <c r="F7853" s="2"/>
    </row>
    <row r="7854" spans="5:6" ht="12.75">
      <c r="E7854" s="2"/>
      <c r="F7854" s="2"/>
    </row>
    <row r="7855" spans="5:6" ht="12.75">
      <c r="E7855" s="2"/>
      <c r="F7855" s="2"/>
    </row>
    <row r="7856" spans="5:6" ht="12.75">
      <c r="E7856" s="2"/>
      <c r="F7856" s="2"/>
    </row>
    <row r="7857" spans="5:6" ht="12.75">
      <c r="E7857" s="2"/>
      <c r="F7857" s="2"/>
    </row>
    <row r="7858" spans="5:6" ht="12.75">
      <c r="E7858" s="2"/>
      <c r="F7858" s="2"/>
    </row>
    <row r="7859" spans="5:6" ht="12.75">
      <c r="E7859" s="2"/>
      <c r="F7859" s="2"/>
    </row>
    <row r="7860" spans="5:6" ht="12.75">
      <c r="E7860" s="2"/>
      <c r="F7860" s="2"/>
    </row>
    <row r="7861" spans="5:6" ht="12.75">
      <c r="E7861" s="2"/>
      <c r="F7861" s="2"/>
    </row>
    <row r="7862" spans="5:6" ht="12.75">
      <c r="E7862" s="2"/>
      <c r="F7862" s="2"/>
    </row>
    <row r="7863" spans="5:6" ht="12.75">
      <c r="E7863" s="2"/>
      <c r="F7863" s="2"/>
    </row>
    <row r="7864" spans="5:6" ht="12.75">
      <c r="E7864" s="2"/>
      <c r="F7864" s="2"/>
    </row>
    <row r="7865" spans="5:6" ht="12.75">
      <c r="E7865" s="2"/>
      <c r="F7865" s="2"/>
    </row>
    <row r="7866" spans="5:6" ht="12.75">
      <c r="E7866" s="2"/>
      <c r="F7866" s="2"/>
    </row>
    <row r="7867" spans="5:6" ht="12.75">
      <c r="E7867" s="2"/>
      <c r="F7867" s="2"/>
    </row>
    <row r="7868" spans="5:6" ht="12.75">
      <c r="E7868" s="2"/>
      <c r="F7868" s="2"/>
    </row>
    <row r="7869" spans="5:6" ht="12.75">
      <c r="E7869" s="2"/>
      <c r="F7869" s="2"/>
    </row>
    <row r="7870" spans="5:6" ht="12.75">
      <c r="E7870" s="2"/>
      <c r="F7870" s="2"/>
    </row>
    <row r="7871" spans="5:6" ht="12.75">
      <c r="E7871" s="2"/>
      <c r="F7871" s="2"/>
    </row>
    <row r="7872" spans="5:6" ht="12.75">
      <c r="E7872" s="2"/>
      <c r="F7872" s="2"/>
    </row>
    <row r="7873" spans="5:6" ht="12.75">
      <c r="E7873" s="2"/>
      <c r="F7873" s="2"/>
    </row>
    <row r="7874" spans="5:6" ht="12.75">
      <c r="E7874" s="2"/>
      <c r="F7874" s="2"/>
    </row>
    <row r="7875" spans="5:6" ht="12.75">
      <c r="E7875" s="2"/>
      <c r="F7875" s="2"/>
    </row>
    <row r="7876" spans="5:6" ht="12.75">
      <c r="E7876" s="2"/>
      <c r="F7876" s="2"/>
    </row>
    <row r="7877" spans="5:6" ht="12.75">
      <c r="E7877" s="2"/>
      <c r="F7877" s="2"/>
    </row>
    <row r="7878" spans="5:6" ht="12.75">
      <c r="E7878" s="2"/>
      <c r="F7878" s="2"/>
    </row>
    <row r="7879" spans="5:6" ht="12.75">
      <c r="E7879" s="2"/>
      <c r="F7879" s="2"/>
    </row>
    <row r="7880" spans="5:6" ht="12.75">
      <c r="E7880" s="2"/>
      <c r="F7880" s="2"/>
    </row>
    <row r="7881" spans="5:6" ht="12.75">
      <c r="E7881" s="2"/>
      <c r="F7881" s="2"/>
    </row>
    <row r="7882" spans="5:6" ht="12.75">
      <c r="E7882" s="2"/>
      <c r="F7882" s="2"/>
    </row>
    <row r="7883" spans="5:6" ht="12.75">
      <c r="E7883" s="2"/>
      <c r="F7883" s="2"/>
    </row>
    <row r="7884" spans="5:6" ht="12.75">
      <c r="E7884" s="2"/>
      <c r="F7884" s="2"/>
    </row>
    <row r="7885" spans="5:6" ht="12.75">
      <c r="E7885" s="2"/>
      <c r="F7885" s="2"/>
    </row>
    <row r="7886" spans="5:6" ht="12.75">
      <c r="E7886" s="2"/>
      <c r="F7886" s="2"/>
    </row>
    <row r="7887" spans="5:6" ht="12.75">
      <c r="E7887" s="2"/>
      <c r="F7887" s="2"/>
    </row>
    <row r="7888" spans="5:6" ht="12.75">
      <c r="E7888" s="2"/>
      <c r="F7888" s="2"/>
    </row>
    <row r="7889" spans="5:6" ht="12.75">
      <c r="E7889" s="2"/>
      <c r="F7889" s="2"/>
    </row>
    <row r="7890" spans="5:6" ht="12.75">
      <c r="E7890" s="2"/>
      <c r="F7890" s="2"/>
    </row>
    <row r="7891" spans="5:6" ht="12.75">
      <c r="E7891" s="2"/>
      <c r="F7891" s="2"/>
    </row>
    <row r="7892" spans="5:6" ht="12.75">
      <c r="E7892" s="2"/>
      <c r="F7892" s="2"/>
    </row>
    <row r="7893" spans="5:6" ht="12.75">
      <c r="E7893" s="2"/>
      <c r="F7893" s="2"/>
    </row>
    <row r="7894" spans="5:6" ht="12.75">
      <c r="E7894" s="2"/>
      <c r="F7894" s="2"/>
    </row>
    <row r="7895" spans="5:6" ht="12.75">
      <c r="E7895" s="2"/>
      <c r="F7895" s="2"/>
    </row>
    <row r="7896" spans="5:6" ht="12.75">
      <c r="E7896" s="2"/>
      <c r="F7896" s="2"/>
    </row>
    <row r="7897" spans="5:6" ht="12.75">
      <c r="E7897" s="2"/>
      <c r="F7897" s="2"/>
    </row>
    <row r="7898" spans="5:6" ht="12.75">
      <c r="E7898" s="2"/>
      <c r="F7898" s="2"/>
    </row>
    <row r="7899" spans="5:6" ht="12.75">
      <c r="E7899" s="2"/>
      <c r="F7899" s="2"/>
    </row>
    <row r="7900" spans="5:6" ht="12.75">
      <c r="E7900" s="2"/>
      <c r="F7900" s="2"/>
    </row>
    <row r="7901" spans="5:6" ht="12.75">
      <c r="E7901" s="2"/>
      <c r="F7901" s="2"/>
    </row>
    <row r="7902" spans="5:6" ht="12.75">
      <c r="E7902" s="2"/>
      <c r="F7902" s="2"/>
    </row>
    <row r="7903" spans="5:6" ht="12.75">
      <c r="E7903" s="2"/>
      <c r="F7903" s="2"/>
    </row>
    <row r="7904" spans="5:6" ht="12.75">
      <c r="E7904" s="2"/>
      <c r="F7904" s="2"/>
    </row>
    <row r="7905" spans="5:6" ht="12.75">
      <c r="E7905" s="2"/>
      <c r="F7905" s="2"/>
    </row>
    <row r="7906" spans="5:6" ht="12.75">
      <c r="E7906" s="2"/>
      <c r="F7906" s="2"/>
    </row>
    <row r="7907" spans="5:6" ht="12.75">
      <c r="E7907" s="2"/>
      <c r="F7907" s="2"/>
    </row>
    <row r="7908" spans="5:6" ht="12.75">
      <c r="E7908" s="2"/>
      <c r="F7908" s="2"/>
    </row>
    <row r="7909" spans="5:6" ht="12.75">
      <c r="E7909" s="2"/>
      <c r="F7909" s="2"/>
    </row>
    <row r="7910" spans="5:6" ht="12.75">
      <c r="E7910" s="2"/>
      <c r="F7910" s="2"/>
    </row>
    <row r="7911" spans="5:6" ht="12.75">
      <c r="E7911" s="2"/>
      <c r="F7911" s="2"/>
    </row>
    <row r="7912" spans="5:6" ht="12.75">
      <c r="E7912" s="2"/>
      <c r="F7912" s="2"/>
    </row>
    <row r="7913" spans="5:6" ht="12.75">
      <c r="E7913" s="2"/>
      <c r="F7913" s="2"/>
    </row>
    <row r="7914" spans="5:6" ht="12.75">
      <c r="E7914" s="2"/>
      <c r="F7914" s="2"/>
    </row>
    <row r="7915" spans="5:6" ht="12.75">
      <c r="E7915" s="2"/>
      <c r="F7915" s="2"/>
    </row>
    <row r="7916" spans="5:6" ht="12.75">
      <c r="E7916" s="2"/>
      <c r="F7916" s="2"/>
    </row>
    <row r="7917" spans="5:6" ht="12.75">
      <c r="E7917" s="2"/>
      <c r="F7917" s="2"/>
    </row>
    <row r="7918" spans="5:6" ht="12.75">
      <c r="E7918" s="2"/>
      <c r="F7918" s="2"/>
    </row>
    <row r="7919" spans="5:6" ht="12.75">
      <c r="E7919" s="2"/>
      <c r="F7919" s="2"/>
    </row>
    <row r="7920" spans="5:6" ht="12.75">
      <c r="E7920" s="2"/>
      <c r="F7920" s="2"/>
    </row>
    <row r="7921" spans="5:6" ht="12.75">
      <c r="E7921" s="2"/>
      <c r="F7921" s="2"/>
    </row>
    <row r="7922" spans="5:6" ht="12.75">
      <c r="E7922" s="2"/>
      <c r="F7922" s="2"/>
    </row>
    <row r="7923" spans="5:6" ht="12.75">
      <c r="E7923" s="2"/>
      <c r="F7923" s="2"/>
    </row>
    <row r="7924" spans="5:6" ht="12.75">
      <c r="E7924" s="2"/>
      <c r="F7924" s="2"/>
    </row>
    <row r="7925" spans="5:6" ht="12.75">
      <c r="E7925" s="2"/>
      <c r="F7925" s="2"/>
    </row>
    <row r="7926" spans="5:6" ht="12.75">
      <c r="E7926" s="2"/>
      <c r="F7926" s="2"/>
    </row>
    <row r="7927" spans="5:6" ht="12.75">
      <c r="E7927" s="2"/>
      <c r="F7927" s="2"/>
    </row>
    <row r="7928" spans="5:6" ht="12.75">
      <c r="E7928" s="2"/>
      <c r="F7928" s="2"/>
    </row>
    <row r="7929" spans="5:6" ht="12.75">
      <c r="E7929" s="2"/>
      <c r="F7929" s="2"/>
    </row>
    <row r="7930" spans="5:6" ht="12.75">
      <c r="E7930" s="2"/>
      <c r="F7930" s="2"/>
    </row>
    <row r="7931" spans="5:6" ht="12.75">
      <c r="E7931" s="2"/>
      <c r="F7931" s="2"/>
    </row>
    <row r="7932" spans="5:6" ht="12.75">
      <c r="E7932" s="2"/>
      <c r="F7932" s="2"/>
    </row>
    <row r="7933" spans="5:6" ht="12.75">
      <c r="E7933" s="2"/>
      <c r="F7933" s="2"/>
    </row>
    <row r="7934" spans="5:6" ht="12.75">
      <c r="E7934" s="2"/>
      <c r="F7934" s="2"/>
    </row>
    <row r="7935" spans="5:6" ht="12.75">
      <c r="E7935" s="2"/>
      <c r="F7935" s="2"/>
    </row>
    <row r="7936" spans="5:6" ht="12.75">
      <c r="E7936" s="2"/>
      <c r="F7936" s="2"/>
    </row>
    <row r="7937" spans="5:6" ht="12.75">
      <c r="E7937" s="2"/>
      <c r="F7937" s="2"/>
    </row>
    <row r="7938" spans="5:6" ht="12.75">
      <c r="E7938" s="2"/>
      <c r="F7938" s="2"/>
    </row>
    <row r="7939" spans="5:6" ht="12.75">
      <c r="E7939" s="2"/>
      <c r="F7939" s="2"/>
    </row>
    <row r="7940" spans="5:6" ht="12.75">
      <c r="E7940" s="2"/>
      <c r="F7940" s="2"/>
    </row>
    <row r="7941" spans="5:6" ht="12.75">
      <c r="E7941" s="2"/>
      <c r="F7941" s="2"/>
    </row>
    <row r="7942" spans="5:6" ht="12.75">
      <c r="E7942" s="2"/>
      <c r="F7942" s="2"/>
    </row>
    <row r="7943" spans="5:6" ht="12.75">
      <c r="E7943" s="2"/>
      <c r="F7943" s="2"/>
    </row>
    <row r="7944" spans="5:6" ht="12.75">
      <c r="E7944" s="2"/>
      <c r="F7944" s="2"/>
    </row>
    <row r="7945" spans="5:6" ht="12.75">
      <c r="E7945" s="2"/>
      <c r="F7945" s="2"/>
    </row>
    <row r="7946" spans="5:6" ht="12.75">
      <c r="E7946" s="2"/>
      <c r="F7946" s="2"/>
    </row>
    <row r="7947" spans="5:6" ht="12.75">
      <c r="E7947" s="2"/>
      <c r="F7947" s="2"/>
    </row>
    <row r="7948" spans="5:6" ht="12.75">
      <c r="E7948" s="2"/>
      <c r="F7948" s="2"/>
    </row>
    <row r="7949" spans="5:6" ht="12.75">
      <c r="E7949" s="2"/>
      <c r="F7949" s="2"/>
    </row>
    <row r="7950" spans="5:6" ht="12.75">
      <c r="E7950" s="2"/>
      <c r="F7950" s="2"/>
    </row>
    <row r="7951" spans="5:6" ht="12.75">
      <c r="E7951" s="2"/>
      <c r="F7951" s="2"/>
    </row>
    <row r="7952" spans="5:6" ht="12.75">
      <c r="E7952" s="2"/>
      <c r="F7952" s="2"/>
    </row>
    <row r="7953" spans="5:6" ht="12.75">
      <c r="E7953" s="2"/>
      <c r="F7953" s="2"/>
    </row>
    <row r="7954" spans="5:6" ht="12.75">
      <c r="E7954" s="2"/>
      <c r="F7954" s="2"/>
    </row>
    <row r="7955" spans="5:6" ht="12.75">
      <c r="E7955" s="2"/>
      <c r="F7955" s="2"/>
    </row>
    <row r="7956" spans="5:6" ht="12.75">
      <c r="E7956" s="2"/>
      <c r="F7956" s="2"/>
    </row>
    <row r="7957" spans="5:6" ht="12.75">
      <c r="E7957" s="2"/>
      <c r="F7957" s="2"/>
    </row>
    <row r="7958" spans="5:6" ht="12.75">
      <c r="E7958" s="2"/>
      <c r="F7958" s="2"/>
    </row>
    <row r="7959" spans="5:6" ht="12.75">
      <c r="E7959" s="2"/>
      <c r="F7959" s="2"/>
    </row>
    <row r="7960" spans="5:6" ht="12.75">
      <c r="E7960" s="2"/>
      <c r="F7960" s="2"/>
    </row>
    <row r="7961" spans="5:6" ht="12.75">
      <c r="E7961" s="2"/>
      <c r="F7961" s="2"/>
    </row>
    <row r="7962" spans="5:6" ht="12.75">
      <c r="E7962" s="2"/>
      <c r="F7962" s="2"/>
    </row>
    <row r="7963" spans="5:6" ht="12.75">
      <c r="E7963" s="2"/>
      <c r="F7963" s="2"/>
    </row>
    <row r="7964" spans="5:6" ht="12.75">
      <c r="E7964" s="2"/>
      <c r="F7964" s="2"/>
    </row>
    <row r="7965" spans="5:6" ht="12.75">
      <c r="E7965" s="2"/>
      <c r="F7965" s="2"/>
    </row>
    <row r="7966" spans="5:6" ht="12.75">
      <c r="E7966" s="2"/>
      <c r="F7966" s="2"/>
    </row>
    <row r="7967" spans="5:6" ht="12.75">
      <c r="E7967" s="2"/>
      <c r="F7967" s="2"/>
    </row>
    <row r="7968" spans="5:6" ht="12.75">
      <c r="E7968" s="2"/>
      <c r="F7968" s="2"/>
    </row>
    <row r="7969" spans="5:6" ht="12.75">
      <c r="E7969" s="2"/>
      <c r="F7969" s="2"/>
    </row>
    <row r="7970" spans="5:6" ht="12.75">
      <c r="E7970" s="2"/>
      <c r="F7970" s="2"/>
    </row>
    <row r="7971" spans="5:6" ht="12.75">
      <c r="E7971" s="2"/>
      <c r="F7971" s="2"/>
    </row>
    <row r="7972" spans="5:6" ht="12.75">
      <c r="E7972" s="2"/>
      <c r="F7972" s="2"/>
    </row>
    <row r="7973" spans="5:6" ht="12.75">
      <c r="E7973" s="2"/>
      <c r="F7973" s="2"/>
    </row>
    <row r="7974" spans="5:6" ht="12.75">
      <c r="E7974" s="2"/>
      <c r="F7974" s="2"/>
    </row>
    <row r="7975" spans="5:6" ht="12.75">
      <c r="E7975" s="2"/>
      <c r="F7975" s="2"/>
    </row>
    <row r="7976" spans="5:6" ht="12.75">
      <c r="E7976" s="2"/>
      <c r="F7976" s="2"/>
    </row>
    <row r="7977" spans="5:6" ht="12.75">
      <c r="E7977" s="2"/>
      <c r="F7977" s="2"/>
    </row>
    <row r="7978" spans="5:6" ht="12.75">
      <c r="E7978" s="2"/>
      <c r="F7978" s="2"/>
    </row>
    <row r="7979" spans="5:6" ht="12.75">
      <c r="E7979" s="2"/>
      <c r="F7979" s="2"/>
    </row>
    <row r="7980" spans="5:6" ht="12.75">
      <c r="E7980" s="2"/>
      <c r="F7980" s="2"/>
    </row>
    <row r="7981" spans="5:6" ht="12.75">
      <c r="E7981" s="2"/>
      <c r="F7981" s="2"/>
    </row>
    <row r="7982" spans="5:6" ht="12.75">
      <c r="E7982" s="2"/>
      <c r="F7982" s="2"/>
    </row>
    <row r="7983" spans="5:6" ht="12.75">
      <c r="E7983" s="2"/>
      <c r="F7983" s="2"/>
    </row>
    <row r="7984" spans="5:6" ht="12.75">
      <c r="E7984" s="2"/>
      <c r="F7984" s="2"/>
    </row>
    <row r="7985" spans="5:6" ht="12.75">
      <c r="E7985" s="2"/>
      <c r="F7985" s="2"/>
    </row>
    <row r="7986" spans="5:6" ht="12.75">
      <c r="E7986" s="2"/>
      <c r="F7986" s="2"/>
    </row>
    <row r="7987" spans="5:6" ht="12.75">
      <c r="E7987" s="2"/>
      <c r="F7987" s="2"/>
    </row>
    <row r="7988" spans="5:6" ht="12.75">
      <c r="E7988" s="2"/>
      <c r="F7988" s="2"/>
    </row>
    <row r="7989" spans="5:6" ht="12.75">
      <c r="E7989" s="2"/>
      <c r="F7989" s="2"/>
    </row>
    <row r="7990" spans="5:6" ht="12.75">
      <c r="E7990" s="2"/>
      <c r="F7990" s="2"/>
    </row>
    <row r="7991" spans="5:6" ht="12.75">
      <c r="E7991" s="2"/>
      <c r="F7991" s="2"/>
    </row>
    <row r="7992" spans="5:6" ht="12.75">
      <c r="E7992" s="2"/>
      <c r="F7992" s="2"/>
    </row>
    <row r="7993" spans="5:6" ht="12.75">
      <c r="E7993" s="2"/>
      <c r="F7993" s="2"/>
    </row>
    <row r="7994" spans="5:6" ht="12.75">
      <c r="E7994" s="2"/>
      <c r="F7994" s="2"/>
    </row>
    <row r="7995" spans="5:6" ht="12.75">
      <c r="E7995" s="2"/>
      <c r="F7995" s="2"/>
    </row>
    <row r="7996" spans="5:6" ht="12.75">
      <c r="E7996" s="2"/>
      <c r="F7996" s="2"/>
    </row>
    <row r="7997" spans="5:6" ht="12.75">
      <c r="E7997" s="2"/>
      <c r="F7997" s="2"/>
    </row>
    <row r="7998" spans="5:6" ht="12.75">
      <c r="E7998" s="2"/>
      <c r="F7998" s="2"/>
    </row>
    <row r="7999" spans="5:6" ht="12.75">
      <c r="E7999" s="2"/>
      <c r="F7999" s="2"/>
    </row>
    <row r="8000" spans="5:6" ht="12.75">
      <c r="E8000" s="2"/>
      <c r="F8000" s="2"/>
    </row>
    <row r="8001" spans="5:6" ht="12.75">
      <c r="E8001" s="2"/>
      <c r="F8001" s="2"/>
    </row>
    <row r="8002" spans="5:6" ht="12.75">
      <c r="E8002" s="2"/>
      <c r="F8002" s="2"/>
    </row>
    <row r="8003" spans="5:6" ht="12.75">
      <c r="E8003" s="2"/>
      <c r="F8003" s="2"/>
    </row>
    <row r="8004" spans="5:6" ht="12.75">
      <c r="E8004" s="2"/>
      <c r="F8004" s="2"/>
    </row>
    <row r="8005" spans="5:6" ht="12.75">
      <c r="E8005" s="2"/>
      <c r="F8005" s="2"/>
    </row>
    <row r="8006" spans="5:6" ht="12.75">
      <c r="E8006" s="2"/>
      <c r="F8006" s="2"/>
    </row>
    <row r="8007" spans="5:6" ht="12.75">
      <c r="E8007" s="2"/>
      <c r="F8007" s="2"/>
    </row>
    <row r="8008" spans="5:6" ht="12.75">
      <c r="E8008" s="2"/>
      <c r="F8008" s="2"/>
    </row>
    <row r="8009" spans="5:6" ht="12.75">
      <c r="E8009" s="2"/>
      <c r="F8009" s="2"/>
    </row>
    <row r="8010" spans="5:6" ht="12.75">
      <c r="E8010" s="2"/>
      <c r="F8010" s="2"/>
    </row>
    <row r="8011" spans="5:6" ht="12.75">
      <c r="E8011" s="2"/>
      <c r="F8011" s="2"/>
    </row>
    <row r="8012" spans="5:6" ht="12.75">
      <c r="E8012" s="2"/>
      <c r="F8012" s="2"/>
    </row>
    <row r="8013" spans="5:6" ht="12.75">
      <c r="E8013" s="2"/>
      <c r="F8013" s="2"/>
    </row>
    <row r="8014" spans="5:6" ht="12.75">
      <c r="E8014" s="2"/>
      <c r="F8014" s="2"/>
    </row>
    <row r="8015" spans="5:6" ht="12.75">
      <c r="E8015" s="2"/>
      <c r="F8015" s="2"/>
    </row>
    <row r="8016" spans="5:6" ht="12.75">
      <c r="E8016" s="2"/>
      <c r="F8016" s="2"/>
    </row>
    <row r="8017" spans="5:6" ht="12.75">
      <c r="E8017" s="2"/>
      <c r="F8017" s="2"/>
    </row>
    <row r="8018" spans="5:6" ht="12.75">
      <c r="E8018" s="2"/>
      <c r="F8018" s="2"/>
    </row>
    <row r="8019" spans="5:6" ht="12.75">
      <c r="E8019" s="2"/>
      <c r="F8019" s="2"/>
    </row>
    <row r="8020" spans="5:6" ht="12.75">
      <c r="E8020" s="2"/>
      <c r="F8020" s="2"/>
    </row>
    <row r="8021" spans="5:6" ht="12.75">
      <c r="E8021" s="2"/>
      <c r="F8021" s="2"/>
    </row>
    <row r="8022" spans="5:6" ht="12.75">
      <c r="E8022" s="2"/>
      <c r="F8022" s="2"/>
    </row>
    <row r="8023" spans="5:6" ht="12.75">
      <c r="E8023" s="2"/>
      <c r="F8023" s="2"/>
    </row>
    <row r="8024" spans="5:6" ht="12.75">
      <c r="E8024" s="2"/>
      <c r="F8024" s="2"/>
    </row>
    <row r="8025" spans="5:6" ht="12.75">
      <c r="E8025" s="2"/>
      <c r="F8025" s="2"/>
    </row>
    <row r="8026" spans="5:6" ht="12.75">
      <c r="E8026" s="2"/>
      <c r="F8026" s="2"/>
    </row>
    <row r="8027" spans="5:6" ht="12.75">
      <c r="E8027" s="2"/>
      <c r="F8027" s="2"/>
    </row>
    <row r="8028" spans="5:6" ht="12.75">
      <c r="E8028" s="2"/>
      <c r="F8028" s="2"/>
    </row>
    <row r="8029" spans="5:6" ht="12.75">
      <c r="E8029" s="2"/>
      <c r="F8029" s="2"/>
    </row>
    <row r="8030" spans="5:6" ht="12.75">
      <c r="E8030" s="2"/>
      <c r="F8030" s="2"/>
    </row>
    <row r="8031" spans="5:6" ht="12.75">
      <c r="E8031" s="2"/>
      <c r="F8031" s="2"/>
    </row>
    <row r="8032" spans="5:6" ht="12.75">
      <c r="E8032" s="2"/>
      <c r="F8032" s="2"/>
    </row>
    <row r="8033" spans="5:6" ht="12.75">
      <c r="E8033" s="2"/>
      <c r="F8033" s="2"/>
    </row>
    <row r="8034" spans="5:6" ht="12.75">
      <c r="E8034" s="2"/>
      <c r="F8034" s="2"/>
    </row>
    <row r="8035" spans="5:6" ht="12.75">
      <c r="E8035" s="2"/>
      <c r="F8035" s="2"/>
    </row>
    <row r="8036" spans="5:6" ht="12.75">
      <c r="E8036" s="2"/>
      <c r="F8036" s="2"/>
    </row>
    <row r="8037" spans="5:6" ht="12.75">
      <c r="E8037" s="2"/>
      <c r="F8037" s="2"/>
    </row>
    <row r="8038" spans="5:6" ht="12.75">
      <c r="E8038" s="2"/>
      <c r="F8038" s="2"/>
    </row>
    <row r="8039" spans="5:6" ht="12.75">
      <c r="E8039" s="2"/>
      <c r="F8039" s="2"/>
    </row>
    <row r="8040" spans="5:6" ht="12.75">
      <c r="E8040" s="2"/>
      <c r="F8040" s="2"/>
    </row>
    <row r="8041" spans="5:6" ht="12.75">
      <c r="E8041" s="2"/>
      <c r="F8041" s="2"/>
    </row>
    <row r="8042" spans="5:6" ht="12.75">
      <c r="E8042" s="2"/>
      <c r="F8042" s="2"/>
    </row>
    <row r="8043" spans="5:6" ht="12.75">
      <c r="E8043" s="2"/>
      <c r="F8043" s="2"/>
    </row>
    <row r="8044" spans="5:6" ht="12.75">
      <c r="E8044" s="2"/>
      <c r="F8044" s="2"/>
    </row>
    <row r="8045" spans="5:6" ht="12.75">
      <c r="E8045" s="2"/>
      <c r="F8045" s="2"/>
    </row>
    <row r="8046" spans="5:6" ht="12.75">
      <c r="E8046" s="2"/>
      <c r="F8046" s="2"/>
    </row>
    <row r="8047" spans="5:6" ht="12.75">
      <c r="E8047" s="2"/>
      <c r="F8047" s="2"/>
    </row>
    <row r="8048" spans="5:6" ht="12.75">
      <c r="E8048" s="2"/>
      <c r="F8048" s="2"/>
    </row>
    <row r="8049" spans="5:6" ht="12.75">
      <c r="E8049" s="2"/>
      <c r="F8049" s="2"/>
    </row>
    <row r="8050" spans="5:6" ht="12.75">
      <c r="E8050" s="2"/>
      <c r="F8050" s="2"/>
    </row>
    <row r="8051" spans="5:6" ht="12.75">
      <c r="E8051" s="2"/>
      <c r="F8051" s="2"/>
    </row>
    <row r="8052" spans="5:6" ht="12.75">
      <c r="E8052" s="2"/>
      <c r="F8052" s="2"/>
    </row>
    <row r="8053" spans="5:6" ht="12.75">
      <c r="E8053" s="2"/>
      <c r="F8053" s="2"/>
    </row>
    <row r="8054" spans="5:6" ht="12.75">
      <c r="E8054" s="2"/>
      <c r="F8054" s="2"/>
    </row>
    <row r="8055" spans="5:6" ht="12.75">
      <c r="E8055" s="2"/>
      <c r="F8055" s="2"/>
    </row>
    <row r="8056" spans="5:6" ht="12.75">
      <c r="E8056" s="2"/>
      <c r="F8056" s="2"/>
    </row>
    <row r="8057" spans="5:6" ht="12.75">
      <c r="E8057" s="2"/>
      <c r="F8057" s="2"/>
    </row>
    <row r="8058" spans="5:6" ht="12.75">
      <c r="E8058" s="2"/>
      <c r="F8058" s="2"/>
    </row>
    <row r="8059" spans="5:6" ht="12.75">
      <c r="E8059" s="2"/>
      <c r="F8059" s="2"/>
    </row>
    <row r="8060" spans="5:6" ht="12.75">
      <c r="E8060" s="2"/>
      <c r="F8060" s="2"/>
    </row>
    <row r="8061" spans="5:6" ht="12.75">
      <c r="E8061" s="2"/>
      <c r="F8061" s="2"/>
    </row>
    <row r="8062" spans="5:6" ht="12.75">
      <c r="E8062" s="2"/>
      <c r="F8062" s="2"/>
    </row>
    <row r="8063" spans="5:6" ht="12.75">
      <c r="E8063" s="2"/>
      <c r="F8063" s="2"/>
    </row>
    <row r="8064" spans="5:6" ht="12.75">
      <c r="E8064" s="2"/>
      <c r="F8064" s="2"/>
    </row>
    <row r="8065" spans="5:6" ht="12.75">
      <c r="E8065" s="2"/>
      <c r="F8065" s="2"/>
    </row>
    <row r="8066" spans="5:6" ht="12.75">
      <c r="E8066" s="2"/>
      <c r="F8066" s="2"/>
    </row>
    <row r="8067" spans="5:6" ht="12.75">
      <c r="E8067" s="2"/>
      <c r="F8067" s="2"/>
    </row>
    <row r="8068" spans="5:6" ht="12.75">
      <c r="E8068" s="2"/>
      <c r="F8068" s="2"/>
    </row>
    <row r="8069" spans="5:6" ht="12.75">
      <c r="E8069" s="2"/>
      <c r="F8069" s="2"/>
    </row>
    <row r="8070" spans="5:6" ht="12.75">
      <c r="E8070" s="2"/>
      <c r="F8070" s="2"/>
    </row>
    <row r="8071" spans="5:6" ht="12.75">
      <c r="E8071" s="2"/>
      <c r="F8071" s="2"/>
    </row>
    <row r="8072" spans="5:6" ht="12.75">
      <c r="E8072" s="2"/>
      <c r="F8072" s="2"/>
    </row>
    <row r="8073" spans="5:6" ht="12.75">
      <c r="E8073" s="2"/>
      <c r="F8073" s="2"/>
    </row>
    <row r="8074" spans="5:6" ht="12.75">
      <c r="E8074" s="2"/>
      <c r="F8074" s="2"/>
    </row>
    <row r="8075" spans="5:6" ht="12.75">
      <c r="E8075" s="2"/>
      <c r="F8075" s="2"/>
    </row>
    <row r="8076" spans="5:6" ht="12.75">
      <c r="E8076" s="2"/>
      <c r="F8076" s="2"/>
    </row>
    <row r="8077" spans="5:6" ht="12.75">
      <c r="E8077" s="2"/>
      <c r="F8077" s="2"/>
    </row>
    <row r="8078" spans="5:6" ht="12.75">
      <c r="E8078" s="2"/>
      <c r="F8078" s="2"/>
    </row>
    <row r="8079" spans="5:6" ht="12.75">
      <c r="E8079" s="2"/>
      <c r="F8079" s="2"/>
    </row>
    <row r="8080" spans="5:6" ht="12.75">
      <c r="E8080" s="2"/>
      <c r="F8080" s="2"/>
    </row>
    <row r="8081" spans="5:6" ht="12.75">
      <c r="E8081" s="2"/>
      <c r="F8081" s="2"/>
    </row>
    <row r="8082" spans="5:6" ht="12.75">
      <c r="E8082" s="2"/>
      <c r="F8082" s="2"/>
    </row>
    <row r="8083" spans="5:6" ht="12.75">
      <c r="E8083" s="2"/>
      <c r="F8083" s="2"/>
    </row>
    <row r="8084" spans="5:6" ht="12.75">
      <c r="E8084" s="2"/>
      <c r="F8084" s="2"/>
    </row>
    <row r="8085" spans="5:6" ht="12.75">
      <c r="E8085" s="2"/>
      <c r="F8085" s="2"/>
    </row>
    <row r="8086" spans="5:6" ht="12.75">
      <c r="E8086" s="2"/>
      <c r="F8086" s="2"/>
    </row>
    <row r="8087" spans="5:6" ht="12.75">
      <c r="E8087" s="2"/>
      <c r="F8087" s="2"/>
    </row>
    <row r="8088" spans="5:6" ht="12.75">
      <c r="E8088" s="2"/>
      <c r="F8088" s="2"/>
    </row>
    <row r="8089" spans="5:6" ht="12.75">
      <c r="E8089" s="2"/>
      <c r="F8089" s="2"/>
    </row>
    <row r="8090" spans="5:6" ht="12.75">
      <c r="E8090" s="2"/>
      <c r="F8090" s="2"/>
    </row>
    <row r="8091" spans="5:6" ht="12.75">
      <c r="E8091" s="2"/>
      <c r="F8091" s="2"/>
    </row>
    <row r="8092" spans="5:6" ht="12.75">
      <c r="E8092" s="2"/>
      <c r="F8092" s="2"/>
    </row>
    <row r="8093" spans="5:6" ht="12.75">
      <c r="E8093" s="2"/>
      <c r="F8093" s="2"/>
    </row>
    <row r="8094" spans="5:6" ht="12.75">
      <c r="E8094" s="2"/>
      <c r="F8094" s="2"/>
    </row>
    <row r="8095" spans="5:6" ht="12.75">
      <c r="E8095" s="2"/>
      <c r="F8095" s="2"/>
    </row>
    <row r="8096" spans="5:6" ht="12.75">
      <c r="E8096" s="2"/>
      <c r="F8096" s="2"/>
    </row>
    <row r="8097" spans="5:6" ht="12.75">
      <c r="E8097" s="2"/>
      <c r="F8097" s="2"/>
    </row>
    <row r="8098" spans="5:6" ht="12.75">
      <c r="E8098" s="2"/>
      <c r="F8098" s="2"/>
    </row>
    <row r="8099" spans="5:6" ht="12.75">
      <c r="E8099" s="2"/>
      <c r="F8099" s="2"/>
    </row>
    <row r="8100" spans="5:6" ht="12.75">
      <c r="E8100" s="2"/>
      <c r="F8100" s="2"/>
    </row>
    <row r="8101" spans="5:6" ht="12.75">
      <c r="E8101" s="2"/>
      <c r="F8101" s="2"/>
    </row>
    <row r="8102" spans="5:6" ht="12.75">
      <c r="E8102" s="2"/>
      <c r="F8102" s="2"/>
    </row>
    <row r="8103" spans="5:6" ht="12.75">
      <c r="E8103" s="2"/>
      <c r="F8103" s="2"/>
    </row>
    <row r="8104" spans="5:6" ht="12.75">
      <c r="E8104" s="2"/>
      <c r="F8104" s="2"/>
    </row>
    <row r="8105" spans="5:6" ht="12.75">
      <c r="E8105" s="2"/>
      <c r="F8105" s="2"/>
    </row>
    <row r="8106" spans="5:6" ht="12.75">
      <c r="E8106" s="2"/>
      <c r="F8106" s="2"/>
    </row>
    <row r="8107" spans="5:6" ht="12.75">
      <c r="E8107" s="2"/>
      <c r="F8107" s="2"/>
    </row>
    <row r="8108" spans="5:6" ht="12.75">
      <c r="E8108" s="2"/>
      <c r="F8108" s="2"/>
    </row>
    <row r="8109" spans="5:6" ht="12.75">
      <c r="E8109" s="2"/>
      <c r="F8109" s="2"/>
    </row>
    <row r="8110" spans="5:6" ht="12.75">
      <c r="E8110" s="2"/>
      <c r="F8110" s="2"/>
    </row>
    <row r="8111" spans="5:6" ht="12.75">
      <c r="E8111" s="2"/>
      <c r="F8111" s="2"/>
    </row>
    <row r="8112" spans="5:6" ht="12.75">
      <c r="E8112" s="2"/>
      <c r="F8112" s="2"/>
    </row>
    <row r="8113" spans="5:6" ht="12.75">
      <c r="E8113" s="2"/>
      <c r="F8113" s="2"/>
    </row>
    <row r="8114" spans="5:6" ht="12.75">
      <c r="E8114" s="2"/>
      <c r="F8114" s="2"/>
    </row>
    <row r="8115" spans="5:6" ht="12.75">
      <c r="E8115" s="2"/>
      <c r="F8115" s="2"/>
    </row>
    <row r="8116" spans="5:6" ht="12.75">
      <c r="E8116" s="2"/>
      <c r="F8116" s="2"/>
    </row>
    <row r="8117" spans="5:6" ht="12.75">
      <c r="E8117" s="2"/>
      <c r="F8117" s="2"/>
    </row>
    <row r="8118" spans="5:6" ht="12.75">
      <c r="E8118" s="2"/>
      <c r="F8118" s="2"/>
    </row>
    <row r="8119" spans="5:6" ht="12.75">
      <c r="E8119" s="2"/>
      <c r="F8119" s="2"/>
    </row>
    <row r="8120" spans="5:6" ht="12.75">
      <c r="E8120" s="2"/>
      <c r="F8120" s="2"/>
    </row>
    <row r="8121" spans="5:6" ht="12.75">
      <c r="E8121" s="2"/>
      <c r="F8121" s="2"/>
    </row>
    <row r="8122" spans="5:6" ht="12.75">
      <c r="E8122" s="2"/>
      <c r="F8122" s="2"/>
    </row>
    <row r="8123" spans="5:6" ht="12.75">
      <c r="E8123" s="2"/>
      <c r="F8123" s="2"/>
    </row>
    <row r="8124" spans="5:6" ht="12.75">
      <c r="E8124" s="2"/>
      <c r="F8124" s="2"/>
    </row>
    <row r="8125" spans="5:6" ht="12.75">
      <c r="E8125" s="2"/>
      <c r="F8125" s="2"/>
    </row>
    <row r="8126" spans="5:6" ht="12.75">
      <c r="E8126" s="2"/>
      <c r="F8126" s="2"/>
    </row>
    <row r="8127" spans="5:6" ht="12.75">
      <c r="E8127" s="2"/>
      <c r="F8127" s="2"/>
    </row>
    <row r="8128" spans="5:6" ht="12.75">
      <c r="E8128" s="2"/>
      <c r="F8128" s="2"/>
    </row>
    <row r="8129" spans="5:6" ht="12.75">
      <c r="E8129" s="2"/>
      <c r="F8129" s="2"/>
    </row>
    <row r="8130" spans="5:6" ht="12.75">
      <c r="E8130" s="2"/>
      <c r="F8130" s="2"/>
    </row>
    <row r="8131" spans="5:6" ht="12.75">
      <c r="E8131" s="2"/>
      <c r="F8131" s="2"/>
    </row>
    <row r="8132" spans="5:6" ht="12.75">
      <c r="E8132" s="2"/>
      <c r="F8132" s="2"/>
    </row>
    <row r="8133" spans="5:6" ht="12.75">
      <c r="E8133" s="2"/>
      <c r="F8133" s="2"/>
    </row>
    <row r="8134" spans="5:6" ht="12.75">
      <c r="E8134" s="2"/>
      <c r="F8134" s="2"/>
    </row>
    <row r="8135" spans="5:6" ht="12.75">
      <c r="E8135" s="2"/>
      <c r="F8135" s="2"/>
    </row>
    <row r="8136" spans="5:6" ht="12.75">
      <c r="E8136" s="2"/>
      <c r="F8136" s="2"/>
    </row>
    <row r="8137" spans="5:6" ht="12.75">
      <c r="E8137" s="2"/>
      <c r="F8137" s="2"/>
    </row>
    <row r="8138" spans="5:6" ht="12.75">
      <c r="E8138" s="2"/>
      <c r="F8138" s="2"/>
    </row>
    <row r="8139" spans="5:6" ht="12.75">
      <c r="E8139" s="2"/>
      <c r="F8139" s="2"/>
    </row>
    <row r="8140" spans="5:6" ht="12.75">
      <c r="E8140" s="2"/>
      <c r="F8140" s="2"/>
    </row>
    <row r="8141" spans="5:6" ht="12.75">
      <c r="E8141" s="2"/>
      <c r="F8141" s="2"/>
    </row>
    <row r="8142" spans="5:6" ht="12.75">
      <c r="E8142" s="2"/>
      <c r="F8142" s="2"/>
    </row>
    <row r="8143" spans="5:6" ht="12.75">
      <c r="E8143" s="2"/>
      <c r="F8143" s="2"/>
    </row>
    <row r="8144" spans="5:6" ht="12.75">
      <c r="E8144" s="2"/>
      <c r="F8144" s="2"/>
    </row>
    <row r="8145" spans="5:6" ht="12.75">
      <c r="E8145" s="2"/>
      <c r="F8145" s="2"/>
    </row>
    <row r="8146" spans="5:6" ht="12.75">
      <c r="E8146" s="2"/>
      <c r="F8146" s="2"/>
    </row>
    <row r="8147" spans="5:6" ht="12.75">
      <c r="E8147" s="2"/>
      <c r="F8147" s="2"/>
    </row>
    <row r="8148" spans="5:6" ht="12.75">
      <c r="E8148" s="2"/>
      <c r="F8148" s="2"/>
    </row>
    <row r="8149" spans="5:6" ht="12.75">
      <c r="E8149" s="2"/>
      <c r="F8149" s="2"/>
    </row>
    <row r="8150" spans="5:6" ht="12.75">
      <c r="E8150" s="2"/>
      <c r="F8150" s="2"/>
    </row>
    <row r="8151" spans="5:6" ht="12.75">
      <c r="E8151" s="2"/>
      <c r="F8151" s="2"/>
    </row>
    <row r="8152" spans="5:6" ht="12.75">
      <c r="E8152" s="2"/>
      <c r="F8152" s="2"/>
    </row>
    <row r="8153" spans="5:6" ht="12.75">
      <c r="E8153" s="2"/>
      <c r="F8153" s="2"/>
    </row>
    <row r="8154" spans="5:6" ht="12.75">
      <c r="E8154" s="2"/>
      <c r="F8154" s="2"/>
    </row>
    <row r="8155" spans="5:6" ht="12.75">
      <c r="E8155" s="2"/>
      <c r="F8155" s="2"/>
    </row>
    <row r="8156" spans="5:6" ht="12.75">
      <c r="E8156" s="2"/>
      <c r="F8156" s="2"/>
    </row>
    <row r="8157" spans="5:6" ht="12.75">
      <c r="E8157" s="2"/>
      <c r="F8157" s="2"/>
    </row>
    <row r="8158" spans="5:6" ht="12.75">
      <c r="E8158" s="2"/>
      <c r="F8158" s="2"/>
    </row>
    <row r="8159" spans="5:6" ht="12.75">
      <c r="E8159" s="2"/>
      <c r="F8159" s="2"/>
    </row>
    <row r="8160" spans="5:6" ht="12.75">
      <c r="E8160" s="2"/>
      <c r="F8160" s="2"/>
    </row>
    <row r="8161" spans="5:6" ht="12.75">
      <c r="E8161" s="2"/>
      <c r="F8161" s="2"/>
    </row>
    <row r="8162" spans="5:6" ht="12.75">
      <c r="E8162" s="2"/>
      <c r="F8162" s="2"/>
    </row>
    <row r="8163" spans="5:6" ht="12.75">
      <c r="E8163" s="2"/>
      <c r="F8163" s="2"/>
    </row>
    <row r="8164" spans="5:6" ht="12.75">
      <c r="E8164" s="2"/>
      <c r="F8164" s="2"/>
    </row>
    <row r="8165" spans="5:6" ht="12.75">
      <c r="E8165" s="2"/>
      <c r="F8165" s="2"/>
    </row>
    <row r="8166" spans="5:6" ht="12.75">
      <c r="E8166" s="2"/>
      <c r="F8166" s="2"/>
    </row>
    <row r="8167" spans="5:6" ht="12.75">
      <c r="E8167" s="2"/>
      <c r="F8167" s="2"/>
    </row>
    <row r="8168" spans="5:6" ht="12.75">
      <c r="E8168" s="2"/>
      <c r="F8168" s="2"/>
    </row>
    <row r="8169" spans="5:6" ht="12.75">
      <c r="E8169" s="2"/>
      <c r="F8169" s="2"/>
    </row>
    <row r="8170" spans="5:6" ht="12.75">
      <c r="E8170" s="2"/>
      <c r="F8170" s="2"/>
    </row>
    <row r="8171" spans="5:6" ht="12.75">
      <c r="E8171" s="2"/>
      <c r="F8171" s="2"/>
    </row>
    <row r="8172" spans="5:6" ht="12.75">
      <c r="E8172" s="2"/>
      <c r="F8172" s="2"/>
    </row>
    <row r="8173" spans="5:6" ht="12.75">
      <c r="E8173" s="2"/>
      <c r="F8173" s="2"/>
    </row>
    <row r="8174" spans="5:6" ht="12.75">
      <c r="E8174" s="2"/>
      <c r="F8174" s="2"/>
    </row>
    <row r="8175" spans="5:6" ht="12.75">
      <c r="E8175" s="2"/>
      <c r="F8175" s="2"/>
    </row>
    <row r="8176" spans="5:6" ht="12.75">
      <c r="E8176" s="2"/>
      <c r="F8176" s="2"/>
    </row>
    <row r="8177" spans="5:6" ht="12.75">
      <c r="E8177" s="2"/>
      <c r="F8177" s="2"/>
    </row>
    <row r="8178" spans="5:6" ht="12.75">
      <c r="E8178" s="2"/>
      <c r="F8178" s="2"/>
    </row>
    <row r="8179" spans="5:6" ht="12.75">
      <c r="E8179" s="2"/>
      <c r="F8179" s="2"/>
    </row>
    <row r="8180" spans="5:6" ht="12.75">
      <c r="E8180" s="2"/>
      <c r="F8180" s="2"/>
    </row>
    <row r="8181" spans="5:6" ht="12.75">
      <c r="E8181" s="2"/>
      <c r="F8181" s="2"/>
    </row>
    <row r="8182" spans="5:6" ht="12.75">
      <c r="E8182" s="2"/>
      <c r="F8182" s="2"/>
    </row>
    <row r="8183" spans="5:6" ht="12.75">
      <c r="E8183" s="2"/>
      <c r="F8183" s="2"/>
    </row>
    <row r="8184" spans="5:6" ht="12.75">
      <c r="E8184" s="2"/>
      <c r="F8184" s="2"/>
    </row>
    <row r="8185" spans="5:6" ht="12.75">
      <c r="E8185" s="2"/>
      <c r="F8185" s="2"/>
    </row>
    <row r="8186" spans="5:6" ht="12.75">
      <c r="E8186" s="2"/>
      <c r="F8186" s="2"/>
    </row>
    <row r="8187" spans="5:6" ht="12.75">
      <c r="E8187" s="2"/>
      <c r="F8187" s="2"/>
    </row>
    <row r="8188" spans="5:6" ht="12.75">
      <c r="E8188" s="2"/>
      <c r="F8188" s="2"/>
    </row>
    <row r="8189" spans="5:6" ht="12.75">
      <c r="E8189" s="2"/>
      <c r="F8189" s="2"/>
    </row>
    <row r="8190" spans="5:6" ht="12.75">
      <c r="E8190" s="2"/>
      <c r="F8190" s="2"/>
    </row>
    <row r="8191" spans="5:6" ht="12.75">
      <c r="E8191" s="2"/>
      <c r="F8191" s="2"/>
    </row>
    <row r="8192" spans="5:6" ht="12.75">
      <c r="E8192" s="2"/>
      <c r="F8192" s="2"/>
    </row>
    <row r="8193" spans="5:6" ht="12.75">
      <c r="E8193" s="2"/>
      <c r="F8193" s="2"/>
    </row>
    <row r="8194" spans="5:6" ht="12.75">
      <c r="E8194" s="2"/>
      <c r="F8194" s="2"/>
    </row>
    <row r="8195" spans="5:6" ht="12.75">
      <c r="E8195" s="2"/>
      <c r="F8195" s="2"/>
    </row>
    <row r="8196" spans="5:6" ht="12.75">
      <c r="E8196" s="2"/>
      <c r="F8196" s="2"/>
    </row>
    <row r="8197" spans="5:6" ht="12.75">
      <c r="E8197" s="2"/>
      <c r="F8197" s="2"/>
    </row>
    <row r="8198" spans="5:6" ht="12.75">
      <c r="E8198" s="2"/>
      <c r="F8198" s="2"/>
    </row>
    <row r="8199" spans="5:6" ht="12.75">
      <c r="E8199" s="2"/>
      <c r="F8199" s="2"/>
    </row>
    <row r="8200" spans="5:6" ht="12.75">
      <c r="E8200" s="2"/>
      <c r="F8200" s="2"/>
    </row>
    <row r="8201" spans="5:6" ht="12.75">
      <c r="E8201" s="2"/>
      <c r="F8201" s="2"/>
    </row>
    <row r="8202" spans="5:6" ht="12.75">
      <c r="E8202" s="2"/>
      <c r="F8202" s="2"/>
    </row>
    <row r="8203" spans="5:6" ht="12.75">
      <c r="E8203" s="2"/>
      <c r="F8203" s="2"/>
    </row>
    <row r="8204" spans="5:6" ht="12.75">
      <c r="E8204" s="2"/>
      <c r="F8204" s="2"/>
    </row>
    <row r="8205" spans="5:6" ht="12.75">
      <c r="E8205" s="2"/>
      <c r="F8205" s="2"/>
    </row>
    <row r="8206" spans="5:6" ht="12.75">
      <c r="E8206" s="2"/>
      <c r="F8206" s="2"/>
    </row>
    <row r="8207" spans="5:6" ht="12.75">
      <c r="E8207" s="2"/>
      <c r="F8207" s="2"/>
    </row>
    <row r="8208" spans="5:6" ht="12.75">
      <c r="E8208" s="2"/>
      <c r="F8208" s="2"/>
    </row>
    <row r="8209" spans="5:6" ht="12.75">
      <c r="E8209" s="2"/>
      <c r="F8209" s="2"/>
    </row>
    <row r="8210" spans="5:6" ht="12.75">
      <c r="E8210" s="2"/>
      <c r="F8210" s="2"/>
    </row>
    <row r="8211" spans="5:6" ht="12.75">
      <c r="E8211" s="2"/>
      <c r="F8211" s="2"/>
    </row>
    <row r="8212" spans="5:6" ht="12.75">
      <c r="E8212" s="2"/>
      <c r="F8212" s="2"/>
    </row>
    <row r="8213" spans="5:6" ht="12.75">
      <c r="E8213" s="2"/>
      <c r="F8213" s="2"/>
    </row>
    <row r="8214" spans="5:6" ht="12.75">
      <c r="E8214" s="2"/>
      <c r="F8214" s="2"/>
    </row>
    <row r="8215" spans="5:6" ht="12.75">
      <c r="E8215" s="2"/>
      <c r="F8215" s="2"/>
    </row>
    <row r="8216" spans="5:6" ht="12.75">
      <c r="E8216" s="2"/>
      <c r="F8216" s="2"/>
    </row>
    <row r="8217" spans="5:6" ht="12.75">
      <c r="E8217" s="2"/>
      <c r="F8217" s="2"/>
    </row>
    <row r="8218" spans="5:6" ht="12.75">
      <c r="E8218" s="2"/>
      <c r="F8218" s="2"/>
    </row>
    <row r="8219" spans="5:6" ht="12.75">
      <c r="E8219" s="2"/>
      <c r="F8219" s="2"/>
    </row>
    <row r="8220" spans="5:6" ht="12.75">
      <c r="E8220" s="2"/>
      <c r="F8220" s="2"/>
    </row>
    <row r="8221" spans="5:6" ht="12.75">
      <c r="E8221" s="2"/>
      <c r="F8221" s="2"/>
    </row>
    <row r="8222" spans="5:6" ht="12.75">
      <c r="E8222" s="2"/>
      <c r="F8222" s="2"/>
    </row>
    <row r="8223" spans="5:6" ht="12.75">
      <c r="E8223" s="2"/>
      <c r="F8223" s="2"/>
    </row>
    <row r="8224" spans="5:6" ht="12.75">
      <c r="E8224" s="2"/>
      <c r="F8224" s="2"/>
    </row>
    <row r="8225" spans="5:6" ht="12.75">
      <c r="E8225" s="2"/>
      <c r="F8225" s="2"/>
    </row>
    <row r="8226" spans="5:6" ht="12.75">
      <c r="E8226" s="2"/>
      <c r="F8226" s="2"/>
    </row>
    <row r="8227" spans="5:6" ht="12.75">
      <c r="E8227" s="2"/>
      <c r="F8227" s="2"/>
    </row>
    <row r="8228" spans="5:6" ht="12.75">
      <c r="E8228" s="2"/>
      <c r="F8228" s="2"/>
    </row>
    <row r="8229" spans="5:6" ht="12.75">
      <c r="E8229" s="2"/>
      <c r="F8229" s="2"/>
    </row>
    <row r="8230" spans="5:6" ht="12.75">
      <c r="E8230" s="2"/>
      <c r="F8230" s="2"/>
    </row>
    <row r="8231" spans="5:6" ht="12.75">
      <c r="E8231" s="2"/>
      <c r="F8231" s="2"/>
    </row>
    <row r="8232" spans="5:6" ht="12.75">
      <c r="E8232" s="2"/>
      <c r="F8232" s="2"/>
    </row>
    <row r="8233" spans="5:6" ht="12.75">
      <c r="E8233" s="2"/>
      <c r="F8233" s="2"/>
    </row>
    <row r="8234" spans="5:6" ht="12.75">
      <c r="E8234" s="2"/>
      <c r="F8234" s="2"/>
    </row>
    <row r="8235" spans="5:6" ht="12.75">
      <c r="E8235" s="2"/>
      <c r="F8235" s="2"/>
    </row>
    <row r="8236" spans="5:6" ht="12.75">
      <c r="E8236" s="2"/>
      <c r="F8236" s="2"/>
    </row>
    <row r="8237" spans="5:6" ht="12.75">
      <c r="E8237" s="2"/>
      <c r="F8237" s="2"/>
    </row>
    <row r="8238" spans="5:6" ht="12.75">
      <c r="E8238" s="2"/>
      <c r="F8238" s="2"/>
    </row>
    <row r="8239" spans="5:6" ht="12.75">
      <c r="E8239" s="2"/>
      <c r="F8239" s="2"/>
    </row>
    <row r="8240" spans="5:6" ht="12.75">
      <c r="E8240" s="2"/>
      <c r="F8240" s="2"/>
    </row>
    <row r="8241" spans="5:6" ht="12.75">
      <c r="E8241" s="2"/>
      <c r="F8241" s="2"/>
    </row>
    <row r="8242" spans="5:6" ht="12.75">
      <c r="E8242" s="2"/>
      <c r="F8242" s="2"/>
    </row>
    <row r="8243" spans="5:6" ht="12.75">
      <c r="E8243" s="2"/>
      <c r="F8243" s="2"/>
    </row>
    <row r="8244" spans="5:6" ht="12.75">
      <c r="E8244" s="2"/>
      <c r="F8244" s="2"/>
    </row>
    <row r="8245" spans="5:6" ht="12.75">
      <c r="E8245" s="2"/>
      <c r="F8245" s="2"/>
    </row>
    <row r="8246" spans="5:6" ht="12.75">
      <c r="E8246" s="2"/>
      <c r="F8246" s="2"/>
    </row>
    <row r="8247" spans="5:6" ht="12.75">
      <c r="E8247" s="2"/>
      <c r="F8247" s="2"/>
    </row>
    <row r="8248" spans="5:6" ht="12.75">
      <c r="E8248" s="2"/>
      <c r="F8248" s="2"/>
    </row>
    <row r="8249" spans="5:6" ht="12.75">
      <c r="E8249" s="2"/>
      <c r="F8249" s="2"/>
    </row>
    <row r="8250" spans="5:6" ht="12.75">
      <c r="E8250" s="2"/>
      <c r="F8250" s="2"/>
    </row>
    <row r="8251" spans="5:6" ht="12.75">
      <c r="E8251" s="2"/>
      <c r="F8251" s="2"/>
    </row>
    <row r="8252" spans="5:6" ht="12.75">
      <c r="E8252" s="2"/>
      <c r="F8252" s="2"/>
    </row>
    <row r="8253" spans="5:6" ht="12.75">
      <c r="E8253" s="2"/>
      <c r="F8253" s="2"/>
    </row>
    <row r="8254" spans="5:6" ht="12.75">
      <c r="E8254" s="2"/>
      <c r="F8254" s="2"/>
    </row>
    <row r="8255" spans="5:6" ht="12.75">
      <c r="E8255" s="2"/>
      <c r="F8255" s="2"/>
    </row>
    <row r="8256" spans="5:6" ht="12.75">
      <c r="E8256" s="2"/>
      <c r="F8256" s="2"/>
    </row>
    <row r="8257" spans="5:6" ht="12.75">
      <c r="E8257" s="2"/>
      <c r="F8257" s="2"/>
    </row>
    <row r="8258" spans="5:6" ht="12.75">
      <c r="E8258" s="2"/>
      <c r="F8258" s="2"/>
    </row>
    <row r="8259" spans="5:6" ht="12.75">
      <c r="E8259" s="2"/>
      <c r="F8259" s="2"/>
    </row>
    <row r="8260" spans="5:6" ht="12.75">
      <c r="E8260" s="2"/>
      <c r="F8260" s="2"/>
    </row>
    <row r="8261" spans="5:6" ht="12.75">
      <c r="E8261" s="2"/>
      <c r="F8261" s="2"/>
    </row>
    <row r="8262" spans="5:6" ht="12.75">
      <c r="E8262" s="2"/>
      <c r="F8262" s="2"/>
    </row>
    <row r="8263" spans="5:6" ht="12.75">
      <c r="E8263" s="2"/>
      <c r="F8263" s="2"/>
    </row>
    <row r="8264" spans="5:6" ht="12.75">
      <c r="E8264" s="2"/>
      <c r="F8264" s="2"/>
    </row>
    <row r="8265" spans="5:6" ht="12.75">
      <c r="E8265" s="2"/>
      <c r="F8265" s="2"/>
    </row>
    <row r="8266" spans="5:6" ht="12.75">
      <c r="E8266" s="2"/>
      <c r="F8266" s="2"/>
    </row>
    <row r="8267" spans="5:6" ht="12.75">
      <c r="E8267" s="2"/>
      <c r="F8267" s="2"/>
    </row>
    <row r="8268" spans="5:6" ht="12.75">
      <c r="E8268" s="2"/>
      <c r="F8268" s="2"/>
    </row>
    <row r="8269" spans="5:6" ht="12.75">
      <c r="E8269" s="2"/>
      <c r="F8269" s="2"/>
    </row>
    <row r="8270" spans="5:6" ht="12.75">
      <c r="E8270" s="2"/>
      <c r="F8270" s="2"/>
    </row>
    <row r="8271" spans="5:6" ht="12.75">
      <c r="E8271" s="2"/>
      <c r="F8271" s="2"/>
    </row>
    <row r="8272" spans="5:6" ht="12.75">
      <c r="E8272" s="2"/>
      <c r="F8272" s="2"/>
    </row>
    <row r="8273" spans="5:6" ht="12.75">
      <c r="E8273" s="2"/>
      <c r="F8273" s="2"/>
    </row>
    <row r="8274" spans="5:6" ht="12.75">
      <c r="E8274" s="2"/>
      <c r="F8274" s="2"/>
    </row>
    <row r="8275" spans="5:6" ht="12.75">
      <c r="E8275" s="2"/>
      <c r="F8275" s="2"/>
    </row>
    <row r="8276" spans="5:6" ht="12.75">
      <c r="E8276" s="2"/>
      <c r="F8276" s="2"/>
    </row>
    <row r="8277" spans="5:6" ht="12.75">
      <c r="E8277" s="2"/>
      <c r="F8277" s="2"/>
    </row>
    <row r="8278" spans="5:6" ht="12.75">
      <c r="E8278" s="2"/>
      <c r="F8278" s="2"/>
    </row>
    <row r="8279" spans="5:6" ht="12.75">
      <c r="E8279" s="2"/>
      <c r="F8279" s="2"/>
    </row>
    <row r="8280" spans="5:6" ht="12.75">
      <c r="E8280" s="2"/>
      <c r="F8280" s="2"/>
    </row>
    <row r="8281" spans="5:6" ht="12.75">
      <c r="E8281" s="2"/>
      <c r="F8281" s="2"/>
    </row>
    <row r="8282" spans="5:6" ht="12.75">
      <c r="E8282" s="2"/>
      <c r="F8282" s="2"/>
    </row>
    <row r="8283" spans="5:6" ht="12.75">
      <c r="E8283" s="2"/>
      <c r="F8283" s="2"/>
    </row>
    <row r="8284" spans="5:6" ht="12.75">
      <c r="E8284" s="2"/>
      <c r="F8284" s="2"/>
    </row>
    <row r="8285" spans="5:6" ht="12.75">
      <c r="E8285" s="2"/>
      <c r="F8285" s="2"/>
    </row>
    <row r="8286" spans="5:6" ht="12.75">
      <c r="E8286" s="2"/>
      <c r="F8286" s="2"/>
    </row>
    <row r="8287" spans="5:6" ht="12.75">
      <c r="E8287" s="2"/>
      <c r="F8287" s="2"/>
    </row>
    <row r="8288" spans="5:6" ht="12.75">
      <c r="E8288" s="2"/>
      <c r="F8288" s="2"/>
    </row>
    <row r="8289" spans="5:6" ht="12.75">
      <c r="E8289" s="2"/>
      <c r="F8289" s="2"/>
    </row>
    <row r="8290" spans="5:6" ht="12.75">
      <c r="E8290" s="2"/>
      <c r="F8290" s="2"/>
    </row>
    <row r="8291" spans="5:6" ht="12.75">
      <c r="E8291" s="2"/>
      <c r="F8291" s="2"/>
    </row>
    <row r="8292" spans="5:6" ht="12.75">
      <c r="E8292" s="2"/>
      <c r="F8292" s="2"/>
    </row>
    <row r="8293" spans="5:6" ht="12.75">
      <c r="E8293" s="2"/>
      <c r="F8293" s="2"/>
    </row>
    <row r="8294" spans="5:6" ht="12.75">
      <c r="E8294" s="2"/>
      <c r="F8294" s="2"/>
    </row>
    <row r="8295" spans="5:6" ht="12.75">
      <c r="E8295" s="2"/>
      <c r="F8295" s="2"/>
    </row>
    <row r="8296" spans="5:6" ht="12.75">
      <c r="E8296" s="2"/>
      <c r="F8296" s="2"/>
    </row>
    <row r="8297" spans="5:6" ht="12.75">
      <c r="E8297" s="2"/>
      <c r="F8297" s="2"/>
    </row>
    <row r="8298" spans="5:6" ht="12.75">
      <c r="E8298" s="2"/>
      <c r="F8298" s="2"/>
    </row>
    <row r="8299" spans="5:6" ht="12.75">
      <c r="E8299" s="2"/>
      <c r="F8299" s="2"/>
    </row>
    <row r="8300" spans="5:6" ht="12.75">
      <c r="E8300" s="2"/>
      <c r="F8300" s="2"/>
    </row>
    <row r="8301" spans="5:6" ht="12.75">
      <c r="E8301" s="2"/>
      <c r="F8301" s="2"/>
    </row>
    <row r="8302" spans="5:6" ht="12.75">
      <c r="E8302" s="2"/>
      <c r="F8302" s="2"/>
    </row>
    <row r="8303" spans="5:6" ht="12.75">
      <c r="E8303" s="2"/>
      <c r="F8303" s="2"/>
    </row>
    <row r="8304" spans="5:6" ht="12.75">
      <c r="E8304" s="2"/>
      <c r="F8304" s="2"/>
    </row>
    <row r="8305" spans="5:6" ht="12.75">
      <c r="E8305" s="2"/>
      <c r="F8305" s="2"/>
    </row>
    <row r="8306" spans="5:6" ht="12.75">
      <c r="E8306" s="2"/>
      <c r="F8306" s="2"/>
    </row>
    <row r="8307" spans="5:6" ht="12.75">
      <c r="E8307" s="2"/>
      <c r="F8307" s="2"/>
    </row>
    <row r="8308" spans="5:6" ht="12.75">
      <c r="E8308" s="2"/>
      <c r="F8308" s="2"/>
    </row>
    <row r="8309" spans="5:6" ht="12.75">
      <c r="E8309" s="2"/>
      <c r="F8309" s="2"/>
    </row>
    <row r="8310" spans="5:6" ht="12.75">
      <c r="E8310" s="2"/>
      <c r="F8310" s="2"/>
    </row>
    <row r="8311" spans="5:6" ht="12.75">
      <c r="E8311" s="2"/>
      <c r="F8311" s="2"/>
    </row>
    <row r="8312" spans="5:6" ht="12.75">
      <c r="E8312" s="2"/>
      <c r="F8312" s="2"/>
    </row>
    <row r="8313" spans="5:6" ht="12.75">
      <c r="E8313" s="2"/>
      <c r="F8313" s="2"/>
    </row>
    <row r="8314" spans="5:6" ht="12.75">
      <c r="E8314" s="2"/>
      <c r="F8314" s="2"/>
    </row>
    <row r="8315" spans="5:6" ht="12.75">
      <c r="E8315" s="2"/>
      <c r="F8315" s="2"/>
    </row>
    <row r="8316" spans="5:6" ht="12.75">
      <c r="E8316" s="2"/>
      <c r="F8316" s="2"/>
    </row>
    <row r="8317" spans="5:6" ht="12.75">
      <c r="E8317" s="2"/>
      <c r="F8317" s="2"/>
    </row>
    <row r="8318" spans="5:6" ht="12.75">
      <c r="E8318" s="2"/>
      <c r="F8318" s="2"/>
    </row>
    <row r="8319" spans="5:6" ht="12.75">
      <c r="E8319" s="2"/>
      <c r="F8319" s="2"/>
    </row>
    <row r="8320" spans="5:6" ht="12.75">
      <c r="E8320" s="2"/>
      <c r="F8320" s="2"/>
    </row>
    <row r="8321" spans="5:6" ht="12.75">
      <c r="E8321" s="2"/>
      <c r="F8321" s="2"/>
    </row>
    <row r="8322" spans="5:6" ht="12.75">
      <c r="E8322" s="2"/>
      <c r="F8322" s="2"/>
    </row>
    <row r="8323" spans="5:6" ht="12.75">
      <c r="E8323" s="2"/>
      <c r="F8323" s="2"/>
    </row>
    <row r="8324" spans="5:6" ht="12.75">
      <c r="E8324" s="2"/>
      <c r="F8324" s="2"/>
    </row>
    <row r="8325" spans="5:6" ht="12.75">
      <c r="E8325" s="2"/>
      <c r="F8325" s="2"/>
    </row>
    <row r="8326" spans="5:6" ht="12.75">
      <c r="E8326" s="2"/>
      <c r="F8326" s="2"/>
    </row>
    <row r="8327" spans="5:6" ht="12.75">
      <c r="E8327" s="2"/>
      <c r="F8327" s="2"/>
    </row>
    <row r="8328" spans="5:6" ht="12.75">
      <c r="E8328" s="2"/>
      <c r="F8328" s="2"/>
    </row>
    <row r="8329" spans="5:6" ht="12.75">
      <c r="E8329" s="2"/>
      <c r="F8329" s="2"/>
    </row>
    <row r="8330" spans="5:6" ht="12.75">
      <c r="E8330" s="2"/>
      <c r="F8330" s="2"/>
    </row>
    <row r="8331" spans="5:6" ht="12.75">
      <c r="E8331" s="2"/>
      <c r="F8331" s="2"/>
    </row>
    <row r="8332" spans="5:6" ht="12.75">
      <c r="E8332" s="2"/>
      <c r="F8332" s="2"/>
    </row>
    <row r="8333" spans="5:6" ht="12.75">
      <c r="E8333" s="2"/>
      <c r="F8333" s="2"/>
    </row>
    <row r="8334" spans="5:6" ht="12.75">
      <c r="E8334" s="2"/>
      <c r="F8334" s="2"/>
    </row>
    <row r="8335" spans="5:6" ht="12.75">
      <c r="E8335" s="2"/>
      <c r="F8335" s="2"/>
    </row>
    <row r="8336" spans="5:6" ht="12.75">
      <c r="E8336" s="2"/>
      <c r="F8336" s="2"/>
    </row>
    <row r="8337" spans="5:6" ht="12.75">
      <c r="E8337" s="2"/>
      <c r="F8337" s="2"/>
    </row>
    <row r="8338" spans="5:6" ht="12.75">
      <c r="E8338" s="2"/>
      <c r="F8338" s="2"/>
    </row>
    <row r="8339" spans="5:6" ht="12.75">
      <c r="E8339" s="2"/>
      <c r="F8339" s="2"/>
    </row>
    <row r="8340" spans="5:6" ht="12.75">
      <c r="E8340" s="2"/>
      <c r="F8340" s="2"/>
    </row>
    <row r="8341" spans="5:6" ht="12.75">
      <c r="E8341" s="2"/>
      <c r="F8341" s="2"/>
    </row>
    <row r="8342" spans="5:6" ht="12.75">
      <c r="E8342" s="2"/>
      <c r="F8342" s="2"/>
    </row>
    <row r="8343" spans="5:6" ht="12.75">
      <c r="E8343" s="2"/>
      <c r="F8343" s="2"/>
    </row>
    <row r="8344" spans="5:6" ht="12.75">
      <c r="E8344" s="2"/>
      <c r="F8344" s="2"/>
    </row>
    <row r="8345" spans="5:6" ht="12.75">
      <c r="E8345" s="2"/>
      <c r="F8345" s="2"/>
    </row>
    <row r="8346" spans="5:6" ht="12.75">
      <c r="E8346" s="2"/>
      <c r="F8346" s="2"/>
    </row>
    <row r="8347" spans="5:6" ht="12.75">
      <c r="E8347" s="2"/>
      <c r="F8347" s="2"/>
    </row>
    <row r="8348" spans="5:6" ht="12.75">
      <c r="E8348" s="2"/>
      <c r="F8348" s="2"/>
    </row>
    <row r="8349" spans="5:6" ht="12.75">
      <c r="E8349" s="2"/>
      <c r="F8349" s="2"/>
    </row>
    <row r="8350" spans="5:6" ht="12.75">
      <c r="E8350" s="2"/>
      <c r="F8350" s="2"/>
    </row>
    <row r="8351" spans="5:6" ht="12.75">
      <c r="E8351" s="2"/>
      <c r="F8351" s="2"/>
    </row>
    <row r="8352" spans="5:6" ht="12.75">
      <c r="E8352" s="2"/>
      <c r="F8352" s="2"/>
    </row>
    <row r="8353" spans="5:6" ht="12.75">
      <c r="E8353" s="2"/>
      <c r="F8353" s="2"/>
    </row>
    <row r="8354" spans="5:6" ht="12.75">
      <c r="E8354" s="2"/>
      <c r="F8354" s="2"/>
    </row>
    <row r="8355" spans="5:6" ht="12.75">
      <c r="E8355" s="2"/>
      <c r="F8355" s="2"/>
    </row>
    <row r="8356" spans="5:6" ht="12.75">
      <c r="E8356" s="2"/>
      <c r="F8356" s="2"/>
    </row>
    <row r="8357" spans="5:6" ht="12.75">
      <c r="E8357" s="2"/>
      <c r="F8357" s="2"/>
    </row>
    <row r="8358" spans="5:6" ht="12.75">
      <c r="E8358" s="2"/>
      <c r="F8358" s="2"/>
    </row>
    <row r="8359" spans="5:6" ht="12.75">
      <c r="E8359" s="2"/>
      <c r="F8359" s="2"/>
    </row>
    <row r="8360" spans="5:6" ht="12.75">
      <c r="E8360" s="2"/>
      <c r="F8360" s="2"/>
    </row>
    <row r="8361" spans="5:6" ht="12.75">
      <c r="E8361" s="2"/>
      <c r="F8361" s="2"/>
    </row>
    <row r="8362" spans="5:6" ht="12.75">
      <c r="E8362" s="2"/>
      <c r="F8362" s="2"/>
    </row>
    <row r="8363" spans="5:6" ht="12.75">
      <c r="E8363" s="2"/>
      <c r="F8363" s="2"/>
    </row>
    <row r="8364" spans="5:6" ht="12.75">
      <c r="E8364" s="2"/>
      <c r="F8364" s="2"/>
    </row>
    <row r="8365" spans="5:6" ht="12.75">
      <c r="E8365" s="2"/>
      <c r="F8365" s="2"/>
    </row>
    <row r="8366" spans="5:6" ht="12.75">
      <c r="E8366" s="2"/>
      <c r="F8366" s="2"/>
    </row>
    <row r="8367" spans="5:6" ht="12.75">
      <c r="E8367" s="2"/>
      <c r="F8367" s="2"/>
    </row>
    <row r="8368" spans="5:6" ht="12.75">
      <c r="E8368" s="2"/>
      <c r="F8368" s="2"/>
    </row>
    <row r="8369" spans="5:6" ht="12.75">
      <c r="E8369" s="2"/>
      <c r="F8369" s="2"/>
    </row>
    <row r="8370" spans="5:6" ht="12.75">
      <c r="E8370" s="2"/>
      <c r="F8370" s="2"/>
    </row>
    <row r="8371" spans="5:6" ht="12.75">
      <c r="E8371" s="2"/>
      <c r="F8371" s="2"/>
    </row>
    <row r="8372" spans="5:6" ht="12.75">
      <c r="E8372" s="2"/>
      <c r="F8372" s="2"/>
    </row>
    <row r="8373" spans="5:6" ht="12.75">
      <c r="E8373" s="2"/>
      <c r="F8373" s="2"/>
    </row>
    <row r="8374" spans="5:6" ht="12.75">
      <c r="E8374" s="2"/>
      <c r="F8374" s="2"/>
    </row>
    <row r="8375" spans="5:6" ht="12.75">
      <c r="E8375" s="2"/>
      <c r="F8375" s="2"/>
    </row>
    <row r="8376" spans="5:6" ht="12.75">
      <c r="E8376" s="2"/>
      <c r="F8376" s="2"/>
    </row>
    <row r="8377" spans="5:6" ht="12.75">
      <c r="E8377" s="2"/>
      <c r="F8377" s="2"/>
    </row>
    <row r="8378" spans="5:6" ht="12.75">
      <c r="E8378" s="2"/>
      <c r="F8378" s="2"/>
    </row>
    <row r="8379" spans="5:6" ht="12.75">
      <c r="E8379" s="2"/>
      <c r="F8379" s="2"/>
    </row>
    <row r="8380" spans="5:6" ht="12.75">
      <c r="E8380" s="2"/>
      <c r="F8380" s="2"/>
    </row>
    <row r="8381" spans="5:6" ht="12.75">
      <c r="E8381" s="2"/>
      <c r="F8381" s="2"/>
    </row>
    <row r="8382" spans="5:6" ht="12.75">
      <c r="E8382" s="2"/>
      <c r="F8382" s="2"/>
    </row>
    <row r="8383" spans="5:6" ht="12.75">
      <c r="E8383" s="2"/>
      <c r="F8383" s="2"/>
    </row>
    <row r="8384" spans="5:6" ht="12.75">
      <c r="E8384" s="2"/>
      <c r="F8384" s="2"/>
    </row>
    <row r="8385" spans="5:6" ht="12.75">
      <c r="E8385" s="2"/>
      <c r="F8385" s="2"/>
    </row>
    <row r="8386" spans="5:6" ht="12.75">
      <c r="E8386" s="2"/>
      <c r="F8386" s="2"/>
    </row>
    <row r="8387" spans="5:6" ht="12.75">
      <c r="E8387" s="2"/>
      <c r="F8387" s="2"/>
    </row>
    <row r="8388" spans="5:6" ht="12.75">
      <c r="E8388" s="2"/>
      <c r="F8388" s="2"/>
    </row>
    <row r="8389" spans="5:6" ht="12.75">
      <c r="E8389" s="2"/>
      <c r="F8389" s="2"/>
    </row>
    <row r="8390" spans="5:6" ht="12.75">
      <c r="E8390" s="2"/>
      <c r="F8390" s="2"/>
    </row>
    <row r="8391" spans="5:6" ht="12.75">
      <c r="E8391" s="2"/>
      <c r="F8391" s="2"/>
    </row>
    <row r="8392" spans="5:6" ht="12.75">
      <c r="E8392" s="2"/>
      <c r="F8392" s="2"/>
    </row>
    <row r="8393" spans="5:6" ht="12.75">
      <c r="E8393" s="2"/>
      <c r="F8393" s="2"/>
    </row>
    <row r="8394" spans="5:6" ht="12.75">
      <c r="E8394" s="2"/>
      <c r="F8394" s="2"/>
    </row>
    <row r="8395" spans="5:6" ht="12.75">
      <c r="E8395" s="2"/>
      <c r="F8395" s="2"/>
    </row>
    <row r="8396" spans="5:6" ht="12.75">
      <c r="E8396" s="2"/>
      <c r="F8396" s="2"/>
    </row>
    <row r="8397" spans="5:6" ht="12.75">
      <c r="E8397" s="2"/>
      <c r="F8397" s="2"/>
    </row>
    <row r="8398" spans="5:6" ht="12.75">
      <c r="E8398" s="2"/>
      <c r="F8398" s="2"/>
    </row>
    <row r="8399" spans="5:6" ht="12.75">
      <c r="E8399" s="2"/>
      <c r="F8399" s="2"/>
    </row>
    <row r="8400" spans="5:6" ht="12.75">
      <c r="E8400" s="2"/>
      <c r="F8400" s="2"/>
    </row>
    <row r="8401" spans="5:6" ht="12.75">
      <c r="E8401" s="2"/>
      <c r="F8401" s="2"/>
    </row>
    <row r="8402" spans="5:6" ht="12.75">
      <c r="E8402" s="2"/>
      <c r="F8402" s="2"/>
    </row>
    <row r="8403" spans="5:6" ht="12.75">
      <c r="E8403" s="2"/>
      <c r="F8403" s="2"/>
    </row>
    <row r="8404" spans="5:6" ht="12.75">
      <c r="E8404" s="2"/>
      <c r="F8404" s="2"/>
    </row>
    <row r="8405" spans="5:6" ht="12.75">
      <c r="E8405" s="2"/>
      <c r="F8405" s="2"/>
    </row>
    <row r="8406" spans="5:6" ht="12.75">
      <c r="E8406" s="2"/>
      <c r="F8406" s="2"/>
    </row>
    <row r="8407" spans="5:6" ht="12.75">
      <c r="E8407" s="2"/>
      <c r="F8407" s="2"/>
    </row>
    <row r="8408" spans="5:6" ht="12.75">
      <c r="E8408" s="2"/>
      <c r="F8408" s="2"/>
    </row>
    <row r="8409" spans="5:6" ht="12.75">
      <c r="E8409" s="2"/>
      <c r="F8409" s="2"/>
    </row>
    <row r="8410" spans="5:6" ht="12.75">
      <c r="E8410" s="2"/>
      <c r="F8410" s="2"/>
    </row>
    <row r="8411" spans="5:6" ht="12.75">
      <c r="E8411" s="2"/>
      <c r="F8411" s="2"/>
    </row>
    <row r="8412" spans="5:6" ht="12.75">
      <c r="E8412" s="2"/>
      <c r="F8412" s="2"/>
    </row>
    <row r="8413" spans="5:6" ht="12.75">
      <c r="E8413" s="2"/>
      <c r="F8413" s="2"/>
    </row>
    <row r="8414" spans="5:6" ht="12.75">
      <c r="E8414" s="2"/>
      <c r="F8414" s="2"/>
    </row>
    <row r="8415" spans="5:6" ht="12.75">
      <c r="E8415" s="2"/>
      <c r="F8415" s="2"/>
    </row>
    <row r="8416" spans="5:6" ht="12.75">
      <c r="E8416" s="2"/>
      <c r="F8416" s="2"/>
    </row>
    <row r="8417" spans="5:6" ht="12.75">
      <c r="E8417" s="2"/>
      <c r="F8417" s="2"/>
    </row>
    <row r="8418" spans="5:6" ht="12.75">
      <c r="E8418" s="2"/>
      <c r="F8418" s="2"/>
    </row>
    <row r="8419" spans="5:6" ht="12.75">
      <c r="E8419" s="2"/>
      <c r="F8419" s="2"/>
    </row>
    <row r="8420" spans="5:6" ht="12.75">
      <c r="E8420" s="2"/>
      <c r="F8420" s="2"/>
    </row>
    <row r="8421" spans="5:6" ht="12.75">
      <c r="E8421" s="2"/>
      <c r="F8421" s="2"/>
    </row>
    <row r="8422" spans="5:6" ht="12.75">
      <c r="E8422" s="2"/>
      <c r="F8422" s="2"/>
    </row>
    <row r="8423" spans="5:6" ht="12.75">
      <c r="E8423" s="2"/>
      <c r="F8423" s="2"/>
    </row>
    <row r="8424" spans="5:6" ht="12.75">
      <c r="E8424" s="2"/>
      <c r="F8424" s="2"/>
    </row>
    <row r="8425" spans="5:6" ht="12.75">
      <c r="E8425" s="2"/>
      <c r="F8425" s="2"/>
    </row>
    <row r="8426" spans="5:6" ht="12.75">
      <c r="E8426" s="2"/>
      <c r="F8426" s="2"/>
    </row>
    <row r="8427" spans="5:6" ht="12.75">
      <c r="E8427" s="2"/>
      <c r="F8427" s="2"/>
    </row>
    <row r="8428" spans="5:6" ht="12.75">
      <c r="E8428" s="2"/>
      <c r="F8428" s="2"/>
    </row>
    <row r="8429" spans="5:6" ht="12.75">
      <c r="E8429" s="2"/>
      <c r="F8429" s="2"/>
    </row>
    <row r="8430" spans="5:6" ht="12.75">
      <c r="E8430" s="2"/>
      <c r="F8430" s="2"/>
    </row>
    <row r="8431" spans="5:6" ht="12.75">
      <c r="E8431" s="2"/>
      <c r="F8431" s="2"/>
    </row>
    <row r="8432" spans="5:6" ht="12.75">
      <c r="E8432" s="2"/>
      <c r="F8432" s="2"/>
    </row>
    <row r="8433" spans="5:6" ht="12.75">
      <c r="E8433" s="2"/>
      <c r="F8433" s="2"/>
    </row>
    <row r="8434" spans="5:6" ht="12.75">
      <c r="E8434" s="2"/>
      <c r="F8434" s="2"/>
    </row>
    <row r="8435" spans="5:6" ht="12.75">
      <c r="E8435" s="2"/>
      <c r="F8435" s="2"/>
    </row>
    <row r="8436" spans="5:6" ht="12.75">
      <c r="E8436" s="2"/>
      <c r="F8436" s="2"/>
    </row>
    <row r="8437" spans="5:6" ht="12.75">
      <c r="E8437" s="2"/>
      <c r="F8437" s="2"/>
    </row>
    <row r="8438" spans="5:6" ht="12.75">
      <c r="E8438" s="2"/>
      <c r="F8438" s="2"/>
    </row>
    <row r="8439" spans="5:6" ht="12.75">
      <c r="E8439" s="2"/>
      <c r="F8439" s="2"/>
    </row>
    <row r="8440" spans="5:6" ht="12.75">
      <c r="E8440" s="2"/>
      <c r="F8440" s="2"/>
    </row>
    <row r="8441" spans="5:6" ht="12.75">
      <c r="E8441" s="2"/>
      <c r="F8441" s="2"/>
    </row>
    <row r="8442" spans="5:6" ht="12.75">
      <c r="E8442" s="2"/>
      <c r="F8442" s="2"/>
    </row>
    <row r="8443" spans="5:6" ht="12.75">
      <c r="E8443" s="2"/>
      <c r="F8443" s="2"/>
    </row>
    <row r="8444" spans="5:6" ht="12.75">
      <c r="E8444" s="2"/>
      <c r="F8444" s="2"/>
    </row>
    <row r="8445" spans="5:6" ht="12.75">
      <c r="E8445" s="2"/>
      <c r="F8445" s="2"/>
    </row>
    <row r="8446" spans="5:6" ht="12.75">
      <c r="E8446" s="2"/>
      <c r="F8446" s="2"/>
    </row>
    <row r="8447" spans="5:6" ht="12.75">
      <c r="E8447" s="2"/>
      <c r="F8447" s="2"/>
    </row>
    <row r="8448" spans="5:6" ht="12.75">
      <c r="E8448" s="2"/>
      <c r="F8448" s="2"/>
    </row>
    <row r="8449" spans="5:6" ht="12.75">
      <c r="E8449" s="2"/>
      <c r="F8449" s="2"/>
    </row>
    <row r="8450" spans="5:6" ht="12.75">
      <c r="E8450" s="2"/>
      <c r="F8450" s="2"/>
    </row>
    <row r="8451" spans="5:6" ht="12.75">
      <c r="E8451" s="2"/>
      <c r="F8451" s="2"/>
    </row>
    <row r="8452" spans="5:6" ht="12.75">
      <c r="E8452" s="2"/>
      <c r="F8452" s="2"/>
    </row>
    <row r="8453" spans="5:6" ht="12.75">
      <c r="E8453" s="2"/>
      <c r="F8453" s="2"/>
    </row>
    <row r="8454" spans="5:6" ht="12.75">
      <c r="E8454" s="2"/>
      <c r="F8454" s="2"/>
    </row>
    <row r="8455" spans="5:6" ht="12.75">
      <c r="E8455" s="2"/>
      <c r="F8455" s="2"/>
    </row>
    <row r="8456" spans="5:6" ht="12.75">
      <c r="E8456" s="2"/>
      <c r="F8456" s="2"/>
    </row>
    <row r="8457" spans="5:6" ht="12.75">
      <c r="E8457" s="2"/>
      <c r="F8457" s="2"/>
    </row>
    <row r="8458" spans="5:6" ht="12.75">
      <c r="E8458" s="2"/>
      <c r="F8458" s="2"/>
    </row>
    <row r="8459" spans="5:6" ht="12.75">
      <c r="E8459" s="2"/>
      <c r="F8459" s="2"/>
    </row>
    <row r="8460" spans="5:6" ht="12.75">
      <c r="E8460" s="2"/>
      <c r="F8460" s="2"/>
    </row>
    <row r="8461" spans="5:6" ht="12.75">
      <c r="E8461" s="2"/>
      <c r="F8461" s="2"/>
    </row>
    <row r="8462" spans="5:6" ht="12.75">
      <c r="E8462" s="2"/>
      <c r="F8462" s="2"/>
    </row>
    <row r="8463" spans="5:6" ht="12.75">
      <c r="E8463" s="2"/>
      <c r="F8463" s="2"/>
    </row>
    <row r="8464" spans="5:6" ht="12.75">
      <c r="E8464" s="2"/>
      <c r="F8464" s="2"/>
    </row>
    <row r="8465" spans="5:6" ht="12.75">
      <c r="E8465" s="2"/>
      <c r="F8465" s="2"/>
    </row>
    <row r="8466" spans="5:6" ht="12.75">
      <c r="E8466" s="2"/>
      <c r="F8466" s="2"/>
    </row>
    <row r="8467" spans="5:6" ht="12.75">
      <c r="E8467" s="2"/>
      <c r="F8467" s="2"/>
    </row>
    <row r="8468" spans="5:6" ht="12.75">
      <c r="E8468" s="2"/>
      <c r="F8468" s="2"/>
    </row>
    <row r="8469" spans="5:6" ht="12.75">
      <c r="E8469" s="2"/>
      <c r="F8469" s="2"/>
    </row>
    <row r="8470" spans="5:6" ht="12.75">
      <c r="E8470" s="2"/>
      <c r="F8470" s="2"/>
    </row>
    <row r="8471" spans="5:6" ht="12.75">
      <c r="E8471" s="2"/>
      <c r="F8471" s="2"/>
    </row>
    <row r="8472" spans="5:6" ht="12.75">
      <c r="E8472" s="2"/>
      <c r="F8472" s="2"/>
    </row>
    <row r="8473" spans="5:6" ht="12.75">
      <c r="E8473" s="2"/>
      <c r="F8473" s="2"/>
    </row>
    <row r="8474" spans="5:6" ht="12.75">
      <c r="E8474" s="2"/>
      <c r="F8474" s="2"/>
    </row>
    <row r="8475" spans="5:6" ht="12.75">
      <c r="E8475" s="2"/>
      <c r="F8475" s="2"/>
    </row>
    <row r="8476" spans="5:6" ht="12.75">
      <c r="E8476" s="2"/>
      <c r="F8476" s="2"/>
    </row>
    <row r="8477" spans="5:6" ht="12.75">
      <c r="E8477" s="2"/>
      <c r="F8477" s="2"/>
    </row>
    <row r="8478" spans="5:6" ht="12.75">
      <c r="E8478" s="2"/>
      <c r="F8478" s="2"/>
    </row>
    <row r="8479" spans="5:6" ht="12.75">
      <c r="E8479" s="2"/>
      <c r="F8479" s="2"/>
    </row>
    <row r="8480" spans="5:6" ht="12.75">
      <c r="E8480" s="2"/>
      <c r="F8480" s="2"/>
    </row>
    <row r="8481" spans="5:6" ht="12.75">
      <c r="E8481" s="2"/>
      <c r="F8481" s="2"/>
    </row>
    <row r="8482" spans="5:6" ht="12.75">
      <c r="E8482" s="2"/>
      <c r="F8482" s="2"/>
    </row>
    <row r="8483" spans="5:6" ht="12.75">
      <c r="E8483" s="2"/>
      <c r="F8483" s="2"/>
    </row>
    <row r="8484" spans="5:6" ht="12.75">
      <c r="E8484" s="2"/>
      <c r="F8484" s="2"/>
    </row>
    <row r="8485" spans="5:6" ht="12.75">
      <c r="E8485" s="2"/>
      <c r="F8485" s="2"/>
    </row>
    <row r="8486" spans="5:6" ht="12.75">
      <c r="E8486" s="2"/>
      <c r="F8486" s="2"/>
    </row>
    <row r="8487" spans="5:6" ht="12.75">
      <c r="E8487" s="2"/>
      <c r="F8487" s="2"/>
    </row>
    <row r="8488" spans="5:6" ht="12.75">
      <c r="E8488" s="2"/>
      <c r="F8488" s="2"/>
    </row>
    <row r="8489" spans="5:6" ht="12.75">
      <c r="E8489" s="2"/>
      <c r="F8489" s="2"/>
    </row>
    <row r="8490" spans="5:6" ht="12.75">
      <c r="E8490" s="2"/>
      <c r="F8490" s="2"/>
    </row>
    <row r="8491" spans="5:6" ht="12.75">
      <c r="E8491" s="2"/>
      <c r="F8491" s="2"/>
    </row>
    <row r="8492" spans="5:6" ht="12.75">
      <c r="E8492" s="2"/>
      <c r="F8492" s="2"/>
    </row>
    <row r="8493" spans="5:6" ht="12.75">
      <c r="E8493" s="2"/>
      <c r="F8493" s="2"/>
    </row>
    <row r="8494" spans="5:6" ht="12.75">
      <c r="E8494" s="2"/>
      <c r="F8494" s="2"/>
    </row>
    <row r="8495" spans="5:6" ht="12.75">
      <c r="E8495" s="2"/>
      <c r="F8495" s="2"/>
    </row>
    <row r="8496" spans="5:6" ht="12.75">
      <c r="E8496" s="2"/>
      <c r="F8496" s="2"/>
    </row>
    <row r="8497" spans="5:6" ht="12.75">
      <c r="E8497" s="2"/>
      <c r="F8497" s="2"/>
    </row>
    <row r="8498" spans="5:6" ht="12.75">
      <c r="E8498" s="2"/>
      <c r="F8498" s="2"/>
    </row>
    <row r="8499" spans="5:6" ht="12.75">
      <c r="E8499" s="2"/>
      <c r="F8499" s="2"/>
    </row>
    <row r="8500" spans="5:6" ht="12.75">
      <c r="E8500" s="2"/>
      <c r="F8500" s="2"/>
    </row>
    <row r="8501" spans="5:6" ht="12.75">
      <c r="E8501" s="2"/>
      <c r="F8501" s="2"/>
    </row>
    <row r="8502" spans="5:6" ht="12.75">
      <c r="E8502" s="2"/>
      <c r="F8502" s="2"/>
    </row>
    <row r="8503" spans="5:6" ht="12.75">
      <c r="E8503" s="2"/>
      <c r="F8503" s="2"/>
    </row>
    <row r="8504" spans="5:6" ht="12.75">
      <c r="E8504" s="2"/>
      <c r="F8504" s="2"/>
    </row>
    <row r="8505" spans="5:6" ht="12.75">
      <c r="E8505" s="2"/>
      <c r="F8505" s="2"/>
    </row>
    <row r="8506" spans="5:6" ht="12.75">
      <c r="E8506" s="2"/>
      <c r="F8506" s="2"/>
    </row>
    <row r="8507" spans="5:6" ht="12.75">
      <c r="E8507" s="2"/>
      <c r="F8507" s="2"/>
    </row>
    <row r="8508" spans="5:6" ht="12.75">
      <c r="E8508" s="2"/>
      <c r="F8508" s="2"/>
    </row>
    <row r="8509" spans="5:6" ht="12.75">
      <c r="E8509" s="2"/>
      <c r="F8509" s="2"/>
    </row>
    <row r="8510" spans="5:6" ht="12.75">
      <c r="E8510" s="2"/>
      <c r="F8510" s="2"/>
    </row>
    <row r="8511" spans="5:6" ht="12.75">
      <c r="E8511" s="2"/>
      <c r="F8511" s="2"/>
    </row>
    <row r="8512" spans="5:6" ht="12.75">
      <c r="E8512" s="2"/>
      <c r="F8512" s="2"/>
    </row>
    <row r="8513" spans="5:6" ht="12.75">
      <c r="E8513" s="2"/>
      <c r="F8513" s="2"/>
    </row>
    <row r="8514" spans="5:6" ht="12.75">
      <c r="E8514" s="2"/>
      <c r="F8514" s="2"/>
    </row>
    <row r="8515" spans="5:6" ht="12.75">
      <c r="E8515" s="2"/>
      <c r="F8515" s="2"/>
    </row>
    <row r="8516" spans="5:6" ht="12.75">
      <c r="E8516" s="2"/>
      <c r="F8516" s="2"/>
    </row>
    <row r="8517" spans="5:6" ht="12.75">
      <c r="E8517" s="2"/>
      <c r="F8517" s="2"/>
    </row>
    <row r="8518" spans="5:6" ht="12.75">
      <c r="E8518" s="2"/>
      <c r="F8518" s="2"/>
    </row>
    <row r="8519" spans="5:6" ht="12.75">
      <c r="E8519" s="2"/>
      <c r="F8519" s="2"/>
    </row>
    <row r="8520" spans="5:6" ht="12.75">
      <c r="E8520" s="2"/>
      <c r="F8520" s="2"/>
    </row>
    <row r="8521" spans="5:6" ht="12.75">
      <c r="E8521" s="2"/>
      <c r="F8521" s="2"/>
    </row>
    <row r="8522" spans="5:6" ht="12.75">
      <c r="E8522" s="2"/>
      <c r="F8522" s="2"/>
    </row>
    <row r="8523" spans="5:6" ht="12.75">
      <c r="E8523" s="2"/>
      <c r="F8523" s="2"/>
    </row>
    <row r="8524" spans="5:6" ht="12.75">
      <c r="E8524" s="2"/>
      <c r="F8524" s="2"/>
    </row>
    <row r="8525" spans="5:6" ht="12.75">
      <c r="E8525" s="2"/>
      <c r="F8525" s="2"/>
    </row>
    <row r="8526" spans="5:6" ht="12.75">
      <c r="E8526" s="2"/>
      <c r="F8526" s="2"/>
    </row>
    <row r="8527" spans="5:6" ht="12.75">
      <c r="E8527" s="2"/>
      <c r="F8527" s="2"/>
    </row>
    <row r="8528" spans="5:6" ht="12.75">
      <c r="E8528" s="2"/>
      <c r="F8528" s="2"/>
    </row>
    <row r="8529" spans="5:6" ht="12.75">
      <c r="E8529" s="2"/>
      <c r="F8529" s="2"/>
    </row>
    <row r="8530" spans="5:6" ht="12.75">
      <c r="E8530" s="2"/>
      <c r="F8530" s="2"/>
    </row>
    <row r="8531" spans="5:6" ht="12.75">
      <c r="E8531" s="2"/>
      <c r="F8531" s="2"/>
    </row>
    <row r="8532" spans="5:6" ht="12.75">
      <c r="E8532" s="2"/>
      <c r="F8532" s="2"/>
    </row>
    <row r="8533" spans="5:6" ht="12.75">
      <c r="E8533" s="2"/>
      <c r="F8533" s="2"/>
    </row>
    <row r="8534" spans="5:6" ht="12.75">
      <c r="E8534" s="2"/>
      <c r="F8534" s="2"/>
    </row>
    <row r="8535" spans="5:6" ht="12.75">
      <c r="E8535" s="2"/>
      <c r="F8535" s="2"/>
    </row>
    <row r="8536" spans="5:6" ht="12.75">
      <c r="E8536" s="2"/>
      <c r="F8536" s="2"/>
    </row>
    <row r="8537" spans="5:6" ht="12.75">
      <c r="E8537" s="2"/>
      <c r="F8537" s="2"/>
    </row>
    <row r="8538" spans="5:6" ht="12.75">
      <c r="E8538" s="2"/>
      <c r="F8538" s="2"/>
    </row>
    <row r="8539" spans="5:6" ht="12.75">
      <c r="E8539" s="2"/>
      <c r="F8539" s="2"/>
    </row>
    <row r="8540" spans="5:6" ht="12.75">
      <c r="E8540" s="2"/>
      <c r="F8540" s="2"/>
    </row>
    <row r="8541" spans="5:6" ht="12.75">
      <c r="E8541" s="2"/>
      <c r="F8541" s="2"/>
    </row>
    <row r="8542" spans="5:6" ht="12.75">
      <c r="E8542" s="2"/>
      <c r="F8542" s="2"/>
    </row>
    <row r="8543" spans="5:6" ht="12.75">
      <c r="E8543" s="2"/>
      <c r="F8543" s="2"/>
    </row>
    <row r="8544" spans="5:6" ht="12.75">
      <c r="E8544" s="2"/>
      <c r="F8544" s="2"/>
    </row>
    <row r="8545" spans="5:6" ht="12.75">
      <c r="E8545" s="2"/>
      <c r="F8545" s="2"/>
    </row>
    <row r="8546" spans="5:6" ht="12.75">
      <c r="E8546" s="2"/>
      <c r="F8546" s="2"/>
    </row>
    <row r="8547" spans="5:6" ht="12.75">
      <c r="E8547" s="2"/>
      <c r="F8547" s="2"/>
    </row>
    <row r="8548" spans="5:6" ht="12.75">
      <c r="E8548" s="2"/>
      <c r="F8548" s="2"/>
    </row>
    <row r="8549" spans="5:6" ht="12.75">
      <c r="E8549" s="2"/>
      <c r="F8549" s="2"/>
    </row>
    <row r="8550" spans="5:6" ht="12.75">
      <c r="E8550" s="2"/>
      <c r="F8550" s="2"/>
    </row>
    <row r="8551" spans="5:6" ht="12.75">
      <c r="E8551" s="2"/>
      <c r="F8551" s="2"/>
    </row>
    <row r="8552" spans="5:6" ht="12.75">
      <c r="E8552" s="2"/>
      <c r="F8552" s="2"/>
    </row>
    <row r="8553" spans="5:6" ht="12.75">
      <c r="E8553" s="2"/>
      <c r="F8553" s="2"/>
    </row>
    <row r="8554" spans="5:6" ht="12.75">
      <c r="E8554" s="2"/>
      <c r="F8554" s="2"/>
    </row>
    <row r="8555" spans="5:6" ht="12.75">
      <c r="E8555" s="2"/>
      <c r="F8555" s="2"/>
    </row>
    <row r="8556" spans="5:6" ht="12.75">
      <c r="E8556" s="2"/>
      <c r="F8556" s="2"/>
    </row>
    <row r="8557" spans="5:6" ht="12.75">
      <c r="E8557" s="2"/>
      <c r="F8557" s="2"/>
    </row>
    <row r="8558" spans="5:6" ht="12.75">
      <c r="E8558" s="2"/>
      <c r="F8558" s="2"/>
    </row>
    <row r="8559" spans="5:6" ht="12.75">
      <c r="E8559" s="2"/>
      <c r="F8559" s="2"/>
    </row>
    <row r="8560" spans="5:6" ht="12.75">
      <c r="E8560" s="2"/>
      <c r="F8560" s="2"/>
    </row>
    <row r="8561" spans="5:6" ht="12.75">
      <c r="E8561" s="2"/>
      <c r="F8561" s="2"/>
    </row>
    <row r="8562" spans="5:6" ht="12.75">
      <c r="E8562" s="2"/>
      <c r="F8562" s="2"/>
    </row>
    <row r="8563" spans="5:6" ht="12.75">
      <c r="E8563" s="2"/>
      <c r="F8563" s="2"/>
    </row>
    <row r="8564" spans="5:6" ht="12.75">
      <c r="E8564" s="2"/>
      <c r="F8564" s="2"/>
    </row>
    <row r="8565" spans="5:6" ht="12.75">
      <c r="E8565" s="2"/>
      <c r="F8565" s="2"/>
    </row>
    <row r="8566" spans="5:6" ht="12.75">
      <c r="E8566" s="2"/>
      <c r="F8566" s="2"/>
    </row>
    <row r="8567" spans="5:6" ht="12.75">
      <c r="E8567" s="2"/>
      <c r="F8567" s="2"/>
    </row>
    <row r="8568" spans="5:6" ht="12.75">
      <c r="E8568" s="2"/>
      <c r="F8568" s="2"/>
    </row>
    <row r="8569" spans="5:6" ht="12.75">
      <c r="E8569" s="2"/>
      <c r="F8569" s="2"/>
    </row>
    <row r="8570" spans="5:6" ht="12.75">
      <c r="E8570" s="2"/>
      <c r="F8570" s="2"/>
    </row>
    <row r="8571" spans="5:6" ht="12.75">
      <c r="E8571" s="2"/>
      <c r="F8571" s="2"/>
    </row>
    <row r="8572" spans="5:6" ht="12.75">
      <c r="E8572" s="2"/>
      <c r="F8572" s="2"/>
    </row>
    <row r="8573" spans="5:6" ht="12.75">
      <c r="E8573" s="2"/>
      <c r="F8573" s="2"/>
    </row>
    <row r="8574" spans="5:6" ht="12.75">
      <c r="E8574" s="2"/>
      <c r="F8574" s="2"/>
    </row>
    <row r="8575" spans="5:6" ht="12.75">
      <c r="E8575" s="2"/>
      <c r="F8575" s="2"/>
    </row>
    <row r="8576" spans="5:6" ht="12.75">
      <c r="E8576" s="2"/>
      <c r="F8576" s="2"/>
    </row>
    <row r="8577" spans="5:6" ht="12.75">
      <c r="E8577" s="2"/>
      <c r="F8577" s="2"/>
    </row>
    <row r="8578" spans="5:6" ht="12.75">
      <c r="E8578" s="2"/>
      <c r="F8578" s="2"/>
    </row>
    <row r="8579" spans="5:6" ht="12.75">
      <c r="E8579" s="2"/>
      <c r="F8579" s="2"/>
    </row>
    <row r="8580" spans="5:6" ht="12.75">
      <c r="E8580" s="2"/>
      <c r="F8580" s="2"/>
    </row>
    <row r="8581" spans="5:6" ht="12.75">
      <c r="E8581" s="2"/>
      <c r="F8581" s="2"/>
    </row>
    <row r="8582" spans="5:6" ht="12.75">
      <c r="E8582" s="2"/>
      <c r="F8582" s="2"/>
    </row>
    <row r="8583" spans="5:6" ht="12.75">
      <c r="E8583" s="2"/>
      <c r="F8583" s="2"/>
    </row>
    <row r="8584" spans="5:6" ht="12.75">
      <c r="E8584" s="2"/>
      <c r="F8584" s="2"/>
    </row>
    <row r="8585" spans="5:6" ht="12.75">
      <c r="E8585" s="2"/>
      <c r="F8585" s="2"/>
    </row>
    <row r="8586" spans="5:6" ht="12.75">
      <c r="E8586" s="2"/>
      <c r="F8586" s="2"/>
    </row>
    <row r="8587" spans="5:6" ht="12.75">
      <c r="E8587" s="2"/>
      <c r="F8587" s="2"/>
    </row>
    <row r="8588" spans="5:6" ht="12.75">
      <c r="E8588" s="2"/>
      <c r="F8588" s="2"/>
    </row>
    <row r="8589" spans="5:6" ht="12.75">
      <c r="E8589" s="2"/>
      <c r="F8589" s="2"/>
    </row>
    <row r="8590" spans="5:6" ht="12.75">
      <c r="E8590" s="2"/>
      <c r="F8590" s="2"/>
    </row>
    <row r="8591" spans="5:6" ht="12.75">
      <c r="E8591" s="2"/>
      <c r="F8591" s="2"/>
    </row>
    <row r="8592" spans="5:6" ht="12.75">
      <c r="E8592" s="2"/>
      <c r="F8592" s="2"/>
    </row>
    <row r="8593" spans="5:6" ht="12.75">
      <c r="E8593" s="2"/>
      <c r="F8593" s="2"/>
    </row>
    <row r="8594" spans="5:6" ht="12.75">
      <c r="E8594" s="2"/>
      <c r="F8594" s="2"/>
    </row>
    <row r="8595" spans="5:6" ht="12.75">
      <c r="E8595" s="2"/>
      <c r="F8595" s="2"/>
    </row>
    <row r="8596" spans="5:6" ht="12.75">
      <c r="E8596" s="2"/>
      <c r="F8596" s="2"/>
    </row>
    <row r="8597" spans="5:6" ht="12.75">
      <c r="E8597" s="2"/>
      <c r="F8597" s="2"/>
    </row>
    <row r="8598" spans="5:6" ht="12.75">
      <c r="E8598" s="2"/>
      <c r="F8598" s="2"/>
    </row>
    <row r="8599" spans="5:6" ht="12.75">
      <c r="E8599" s="2"/>
      <c r="F8599" s="2"/>
    </row>
    <row r="8600" spans="5:6" ht="12.75">
      <c r="E8600" s="2"/>
      <c r="F8600" s="2"/>
    </row>
    <row r="8601" spans="5:6" ht="12.75">
      <c r="E8601" s="2"/>
      <c r="F8601" s="2"/>
    </row>
    <row r="8602" spans="5:6" ht="12.75">
      <c r="E8602" s="2"/>
      <c r="F8602" s="2"/>
    </row>
    <row r="8603" spans="5:6" ht="12.75">
      <c r="E8603" s="2"/>
      <c r="F8603" s="2"/>
    </row>
    <row r="8604" spans="5:6" ht="12.75">
      <c r="E8604" s="2"/>
      <c r="F8604" s="2"/>
    </row>
    <row r="8605" spans="5:6" ht="12.75">
      <c r="E8605" s="2"/>
      <c r="F8605" s="2"/>
    </row>
    <row r="8606" spans="5:6" ht="12.75">
      <c r="E8606" s="2"/>
      <c r="F8606" s="2"/>
    </row>
    <row r="8607" spans="5:6" ht="12.75">
      <c r="E8607" s="2"/>
      <c r="F8607" s="2"/>
    </row>
    <row r="8608" spans="5:6" ht="12.75">
      <c r="E8608" s="2"/>
      <c r="F8608" s="2"/>
    </row>
    <row r="8609" spans="5:6" ht="12.75">
      <c r="E8609" s="2"/>
      <c r="F8609" s="2"/>
    </row>
    <row r="8610" spans="5:6" ht="12.75">
      <c r="E8610" s="2"/>
      <c r="F8610" s="2"/>
    </row>
    <row r="8611" spans="5:6" ht="12.75">
      <c r="E8611" s="2"/>
      <c r="F8611" s="2"/>
    </row>
    <row r="8612" spans="5:6" ht="12.75">
      <c r="E8612" s="2"/>
      <c r="F8612" s="2"/>
    </row>
    <row r="8613" spans="5:6" ht="12.75">
      <c r="E8613" s="2"/>
      <c r="F8613" s="2"/>
    </row>
    <row r="8614" spans="5:6" ht="12.75">
      <c r="E8614" s="2"/>
      <c r="F8614" s="2"/>
    </row>
    <row r="8615" spans="5:6" ht="12.75">
      <c r="E8615" s="2"/>
      <c r="F8615" s="2"/>
    </row>
    <row r="8616" spans="5:6" ht="12.75">
      <c r="E8616" s="2"/>
      <c r="F8616" s="2"/>
    </row>
    <row r="8617" spans="5:6" ht="12.75">
      <c r="E8617" s="2"/>
      <c r="F8617" s="2"/>
    </row>
    <row r="8618" spans="5:6" ht="12.75">
      <c r="E8618" s="2"/>
      <c r="F8618" s="2"/>
    </row>
    <row r="8619" spans="5:6" ht="12.75">
      <c r="E8619" s="2"/>
      <c r="F8619" s="2"/>
    </row>
    <row r="8620" spans="5:6" ht="12.75">
      <c r="E8620" s="2"/>
      <c r="F8620" s="2"/>
    </row>
    <row r="8621" spans="5:6" ht="12.75">
      <c r="E8621" s="2"/>
      <c r="F8621" s="2"/>
    </row>
    <row r="8622" spans="5:6" ht="12.75">
      <c r="E8622" s="2"/>
      <c r="F8622" s="2"/>
    </row>
    <row r="8623" spans="5:6" ht="12.75">
      <c r="E8623" s="2"/>
      <c r="F8623" s="2"/>
    </row>
    <row r="8624" spans="5:6" ht="12.75">
      <c r="E8624" s="2"/>
      <c r="F8624" s="2"/>
    </row>
    <row r="8625" spans="5:6" ht="12.75">
      <c r="E8625" s="2"/>
      <c r="F8625" s="2"/>
    </row>
    <row r="8626" spans="5:6" ht="12.75">
      <c r="E8626" s="2"/>
      <c r="F8626" s="2"/>
    </row>
    <row r="8627" spans="5:6" ht="12.75">
      <c r="E8627" s="2"/>
      <c r="F8627" s="2"/>
    </row>
    <row r="8628" spans="5:6" ht="12.75">
      <c r="E8628" s="2"/>
      <c r="F8628" s="2"/>
    </row>
    <row r="8629" spans="5:6" ht="12.75">
      <c r="E8629" s="2"/>
      <c r="F8629" s="2"/>
    </row>
    <row r="8630" spans="5:6" ht="12.75">
      <c r="E8630" s="2"/>
      <c r="F8630" s="2"/>
    </row>
    <row r="8631" spans="5:6" ht="12.75">
      <c r="E8631" s="2"/>
      <c r="F8631" s="2"/>
    </row>
    <row r="8632" spans="5:6" ht="12.75">
      <c r="E8632" s="2"/>
      <c r="F8632" s="2"/>
    </row>
    <row r="8633" spans="5:6" ht="12.75">
      <c r="E8633" s="2"/>
      <c r="F8633" s="2"/>
    </row>
    <row r="8634" spans="5:6" ht="12.75">
      <c r="E8634" s="2"/>
      <c r="F8634" s="2"/>
    </row>
    <row r="8635" spans="5:6" ht="12.75">
      <c r="E8635" s="2"/>
      <c r="F8635" s="2"/>
    </row>
    <row r="8636" spans="5:6" ht="12.75">
      <c r="E8636" s="2"/>
      <c r="F8636" s="2"/>
    </row>
    <row r="8637" spans="5:6" ht="12.75">
      <c r="E8637" s="2"/>
      <c r="F8637" s="2"/>
    </row>
    <row r="8638" spans="5:6" ht="12.75">
      <c r="E8638" s="2"/>
      <c r="F8638" s="2"/>
    </row>
    <row r="8639" spans="5:6" ht="12.75">
      <c r="E8639" s="2"/>
      <c r="F8639" s="2"/>
    </row>
    <row r="8640" spans="5:6" ht="12.75">
      <c r="E8640" s="2"/>
      <c r="F8640" s="2"/>
    </row>
    <row r="8641" spans="5:6" ht="12.75">
      <c r="E8641" s="2"/>
      <c r="F8641" s="2"/>
    </row>
    <row r="8642" spans="5:6" ht="12.75">
      <c r="E8642" s="2"/>
      <c r="F8642" s="2"/>
    </row>
    <row r="8643" spans="5:6" ht="12.75">
      <c r="E8643" s="2"/>
      <c r="F8643" s="2"/>
    </row>
    <row r="8644" spans="5:6" ht="12.75">
      <c r="E8644" s="2"/>
      <c r="F8644" s="2"/>
    </row>
    <row r="8645" spans="5:6" ht="12.75">
      <c r="E8645" s="2"/>
      <c r="F8645" s="2"/>
    </row>
    <row r="8646" spans="5:6" ht="12.75">
      <c r="E8646" s="2"/>
      <c r="F8646" s="2"/>
    </row>
    <row r="8647" spans="5:6" ht="12.75">
      <c r="E8647" s="2"/>
      <c r="F8647" s="2"/>
    </row>
    <row r="8648" spans="5:6" ht="12.75">
      <c r="E8648" s="2"/>
      <c r="F8648" s="2"/>
    </row>
    <row r="8649" spans="5:6" ht="12.75">
      <c r="E8649" s="2"/>
      <c r="F8649" s="2"/>
    </row>
    <row r="8650" spans="5:6" ht="12.75">
      <c r="E8650" s="2"/>
      <c r="F8650" s="2"/>
    </row>
    <row r="8651" spans="5:6" ht="12.75">
      <c r="E8651" s="2"/>
      <c r="F8651" s="2"/>
    </row>
    <row r="8652" spans="5:6" ht="12.75">
      <c r="E8652" s="2"/>
      <c r="F8652" s="2"/>
    </row>
    <row r="8653" spans="5:6" ht="12.75">
      <c r="E8653" s="2"/>
      <c r="F8653" s="2"/>
    </row>
    <row r="8654" spans="5:6" ht="12.75">
      <c r="E8654" s="2"/>
      <c r="F8654" s="2"/>
    </row>
    <row r="8655" spans="5:6" ht="12.75">
      <c r="E8655" s="2"/>
      <c r="F8655" s="2"/>
    </row>
    <row r="8656" spans="5:6" ht="12.75">
      <c r="E8656" s="2"/>
      <c r="F8656" s="2"/>
    </row>
    <row r="8657" spans="5:6" ht="12.75">
      <c r="E8657" s="2"/>
      <c r="F8657" s="2"/>
    </row>
    <row r="8658" spans="5:6" ht="12.75">
      <c r="E8658" s="2"/>
      <c r="F8658" s="2"/>
    </row>
    <row r="8659" spans="5:6" ht="12.75">
      <c r="E8659" s="2"/>
      <c r="F8659" s="2"/>
    </row>
    <row r="8660" spans="5:6" ht="12.75">
      <c r="E8660" s="2"/>
      <c r="F8660" s="2"/>
    </row>
    <row r="8661" spans="5:6" ht="12.75">
      <c r="E8661" s="2"/>
      <c r="F8661" s="2"/>
    </row>
    <row r="8662" spans="5:6" ht="12.75">
      <c r="E8662" s="2"/>
      <c r="F8662" s="2"/>
    </row>
    <row r="8663" spans="5:6" ht="12.75">
      <c r="E8663" s="2"/>
      <c r="F8663" s="2"/>
    </row>
    <row r="8664" spans="5:6" ht="12.75">
      <c r="E8664" s="2"/>
      <c r="F8664" s="2"/>
    </row>
    <row r="8665" spans="5:6" ht="12.75">
      <c r="E8665" s="2"/>
      <c r="F8665" s="2"/>
    </row>
    <row r="8666" spans="5:6" ht="12.75">
      <c r="E8666" s="2"/>
      <c r="F8666" s="2"/>
    </row>
    <row r="8667" spans="5:6" ht="12.75">
      <c r="E8667" s="2"/>
      <c r="F8667" s="2"/>
    </row>
    <row r="8668" spans="5:6" ht="12.75">
      <c r="E8668" s="2"/>
      <c r="F8668" s="2"/>
    </row>
    <row r="8669" spans="5:6" ht="12.75">
      <c r="E8669" s="2"/>
      <c r="F8669" s="2"/>
    </row>
    <row r="8670" spans="5:6" ht="12.75">
      <c r="E8670" s="2"/>
      <c r="F8670" s="2"/>
    </row>
    <row r="8671" spans="5:6" ht="12.75">
      <c r="E8671" s="2"/>
      <c r="F8671" s="2"/>
    </row>
    <row r="8672" spans="5:6" ht="12.75">
      <c r="E8672" s="2"/>
      <c r="F8672" s="2"/>
    </row>
    <row r="8673" spans="5:6" ht="12.75">
      <c r="E8673" s="2"/>
      <c r="F8673" s="2"/>
    </row>
    <row r="8674" spans="5:6" ht="12.75">
      <c r="E8674" s="2"/>
      <c r="F8674" s="2"/>
    </row>
    <row r="8675" spans="5:6" ht="12.75">
      <c r="E8675" s="2"/>
      <c r="F8675" s="2"/>
    </row>
    <row r="8676" spans="5:6" ht="12.75">
      <c r="E8676" s="2"/>
      <c r="F8676" s="2"/>
    </row>
    <row r="8677" spans="5:6" ht="12.75">
      <c r="E8677" s="2"/>
      <c r="F8677" s="2"/>
    </row>
    <row r="8678" spans="5:6" ht="12.75">
      <c r="E8678" s="2"/>
      <c r="F8678" s="2"/>
    </row>
    <row r="8679" spans="5:6" ht="12.75">
      <c r="E8679" s="2"/>
      <c r="F8679" s="2"/>
    </row>
    <row r="8680" spans="5:6" ht="12.75">
      <c r="E8680" s="2"/>
      <c r="F8680" s="2"/>
    </row>
    <row r="8681" spans="5:6" ht="12.75">
      <c r="E8681" s="2"/>
      <c r="F8681" s="2"/>
    </row>
    <row r="8682" spans="5:6" ht="12.75">
      <c r="E8682" s="2"/>
      <c r="F8682" s="2"/>
    </row>
    <row r="8683" spans="5:6" ht="12.75">
      <c r="E8683" s="2"/>
      <c r="F8683" s="2"/>
    </row>
    <row r="8684" spans="5:6" ht="12.75">
      <c r="E8684" s="2"/>
      <c r="F8684" s="2"/>
    </row>
    <row r="8685" spans="5:6" ht="12.75">
      <c r="E8685" s="2"/>
      <c r="F8685" s="2"/>
    </row>
    <row r="8686" spans="5:6" ht="12.75">
      <c r="E8686" s="2"/>
      <c r="F8686" s="2"/>
    </row>
    <row r="8687" spans="5:6" ht="12.75">
      <c r="E8687" s="2"/>
      <c r="F8687" s="2"/>
    </row>
    <row r="8688" spans="5:6" ht="12.75">
      <c r="E8688" s="2"/>
      <c r="F8688" s="2"/>
    </row>
    <row r="8689" spans="5:6" ht="12.75">
      <c r="E8689" s="2"/>
      <c r="F8689" s="2"/>
    </row>
    <row r="8690" spans="5:6" ht="12.75">
      <c r="E8690" s="2"/>
      <c r="F8690" s="2"/>
    </row>
    <row r="8691" spans="5:6" ht="12.75">
      <c r="E8691" s="2"/>
      <c r="F8691" s="2"/>
    </row>
    <row r="8692" spans="5:6" ht="12.75">
      <c r="E8692" s="2"/>
      <c r="F8692" s="2"/>
    </row>
    <row r="8693" spans="5:6" ht="12.75">
      <c r="E8693" s="2"/>
      <c r="F8693" s="2"/>
    </row>
    <row r="8694" spans="5:6" ht="12.75">
      <c r="E8694" s="2"/>
      <c r="F8694" s="2"/>
    </row>
    <row r="8695" spans="5:6" ht="12.75">
      <c r="E8695" s="2"/>
      <c r="F8695" s="2"/>
    </row>
    <row r="8696" spans="5:6" ht="12.75">
      <c r="E8696" s="2"/>
      <c r="F8696" s="2"/>
    </row>
    <row r="8697" spans="5:6" ht="12.75">
      <c r="E8697" s="2"/>
      <c r="F8697" s="2"/>
    </row>
    <row r="8698" spans="5:6" ht="12.75">
      <c r="E8698" s="2"/>
      <c r="F8698" s="2"/>
    </row>
    <row r="8699" spans="5:6" ht="12.75">
      <c r="E8699" s="2"/>
      <c r="F8699" s="2"/>
    </row>
    <row r="8700" spans="5:6" ht="12.75">
      <c r="E8700" s="2"/>
      <c r="F8700" s="2"/>
    </row>
    <row r="8701" spans="5:6" ht="12.75">
      <c r="E8701" s="2"/>
      <c r="F8701" s="2"/>
    </row>
    <row r="8702" spans="5:6" ht="12.75">
      <c r="E8702" s="2"/>
      <c r="F8702" s="2"/>
    </row>
    <row r="8703" spans="5:6" ht="12.75">
      <c r="E8703" s="2"/>
      <c r="F8703" s="2"/>
    </row>
    <row r="8704" spans="5:6" ht="12.75">
      <c r="E8704" s="2"/>
      <c r="F8704" s="2"/>
    </row>
    <row r="8705" spans="5:6" ht="12.75">
      <c r="E8705" s="2"/>
      <c r="F8705" s="2"/>
    </row>
    <row r="8706" spans="5:6" ht="12.75">
      <c r="E8706" s="2"/>
      <c r="F8706" s="2"/>
    </row>
    <row r="8707" spans="5:6" ht="12.75">
      <c r="E8707" s="2"/>
      <c r="F8707" s="2"/>
    </row>
    <row r="8708" spans="5:6" ht="12.75">
      <c r="E8708" s="2"/>
      <c r="F8708" s="2"/>
    </row>
    <row r="8709" spans="5:6" ht="12.75">
      <c r="E8709" s="2"/>
      <c r="F8709" s="2"/>
    </row>
    <row r="8710" spans="5:6" ht="12.75">
      <c r="E8710" s="2"/>
      <c r="F8710" s="2"/>
    </row>
    <row r="8711" spans="5:6" ht="12.75">
      <c r="E8711" s="2"/>
      <c r="F8711" s="2"/>
    </row>
    <row r="8712" spans="5:6" ht="12.75">
      <c r="E8712" s="2"/>
      <c r="F8712" s="2"/>
    </row>
    <row r="8713" spans="5:6" ht="12.75">
      <c r="E8713" s="2"/>
      <c r="F8713" s="2"/>
    </row>
    <row r="8714" spans="5:6" ht="12.75">
      <c r="E8714" s="2"/>
      <c r="F8714" s="2"/>
    </row>
    <row r="8715" spans="5:6" ht="12.75">
      <c r="E8715" s="2"/>
      <c r="F8715" s="2"/>
    </row>
    <row r="8716" spans="5:6" ht="12.75">
      <c r="E8716" s="2"/>
      <c r="F8716" s="2"/>
    </row>
    <row r="8717" spans="5:6" ht="12.75">
      <c r="E8717" s="2"/>
      <c r="F8717" s="2"/>
    </row>
    <row r="8718" spans="5:6" ht="12.75">
      <c r="E8718" s="2"/>
      <c r="F8718" s="2"/>
    </row>
    <row r="8719" spans="5:6" ht="12.75">
      <c r="E8719" s="2"/>
      <c r="F8719" s="2"/>
    </row>
    <row r="8720" spans="5:6" ht="12.75">
      <c r="E8720" s="2"/>
      <c r="F8720" s="2"/>
    </row>
    <row r="8721" spans="5:6" ht="12.75">
      <c r="E8721" s="2"/>
      <c r="F8721" s="2"/>
    </row>
    <row r="8722" spans="5:6" ht="12.75">
      <c r="E8722" s="2"/>
      <c r="F8722" s="2"/>
    </row>
    <row r="8723" spans="5:6" ht="12.75">
      <c r="E8723" s="2"/>
      <c r="F8723" s="2"/>
    </row>
    <row r="8724" spans="5:6" ht="12.75">
      <c r="E8724" s="2"/>
      <c r="F8724" s="2"/>
    </row>
    <row r="8725" spans="5:6" ht="12.75">
      <c r="E8725" s="2"/>
      <c r="F8725" s="2"/>
    </row>
    <row r="8726" spans="5:6" ht="12.75">
      <c r="E8726" s="2"/>
      <c r="F8726" s="2"/>
    </row>
    <row r="8727" spans="5:6" ht="12.75">
      <c r="E8727" s="2"/>
      <c r="F8727" s="2"/>
    </row>
    <row r="8728" spans="5:6" ht="12.75">
      <c r="E8728" s="2"/>
      <c r="F8728" s="2"/>
    </row>
    <row r="8729" spans="5:6" ht="12.75">
      <c r="E8729" s="2"/>
      <c r="F8729" s="2"/>
    </row>
    <row r="8730" spans="5:6" ht="12.75">
      <c r="E8730" s="2"/>
      <c r="F8730" s="2"/>
    </row>
    <row r="8731" spans="5:6" ht="12.75">
      <c r="E8731" s="2"/>
      <c r="F8731" s="2"/>
    </row>
    <row r="8732" spans="5:6" ht="12.75">
      <c r="E8732" s="2"/>
      <c r="F8732" s="2"/>
    </row>
    <row r="8733" spans="5:6" ht="12.75">
      <c r="E8733" s="2"/>
      <c r="F8733" s="2"/>
    </row>
    <row r="8734" spans="5:6" ht="12.75">
      <c r="E8734" s="2"/>
      <c r="F8734" s="2"/>
    </row>
    <row r="8735" spans="5:6" ht="12.75">
      <c r="E8735" s="2"/>
      <c r="F8735" s="2"/>
    </row>
    <row r="8736" spans="5:6" ht="12.75">
      <c r="E8736" s="2"/>
      <c r="F8736" s="2"/>
    </row>
    <row r="8737" spans="5:6" ht="12.75">
      <c r="E8737" s="2"/>
      <c r="F8737" s="2"/>
    </row>
    <row r="8738" spans="5:6" ht="12.75">
      <c r="E8738" s="2"/>
      <c r="F8738" s="2"/>
    </row>
    <row r="8739" spans="5:6" ht="12.75">
      <c r="E8739" s="2"/>
      <c r="F8739" s="2"/>
    </row>
    <row r="8740" spans="5:6" ht="12.75">
      <c r="E8740" s="2"/>
      <c r="F8740" s="2"/>
    </row>
    <row r="8741" spans="5:6" ht="12.75">
      <c r="E8741" s="2"/>
      <c r="F8741" s="2"/>
    </row>
    <row r="8742" spans="5:6" ht="12.75">
      <c r="E8742" s="2"/>
      <c r="F8742" s="2"/>
    </row>
    <row r="8743" spans="5:6" ht="12.75">
      <c r="E8743" s="2"/>
      <c r="F8743" s="2"/>
    </row>
    <row r="8744" spans="5:6" ht="12.75">
      <c r="E8744" s="2"/>
      <c r="F8744" s="2"/>
    </row>
    <row r="8745" spans="5:6" ht="12.75">
      <c r="E8745" s="2"/>
      <c r="F8745" s="2"/>
    </row>
    <row r="8746" spans="5:6" ht="12.75">
      <c r="E8746" s="2"/>
      <c r="F8746" s="2"/>
    </row>
    <row r="8747" spans="5:6" ht="12.75">
      <c r="E8747" s="2"/>
      <c r="F8747" s="2"/>
    </row>
    <row r="8748" spans="5:6" ht="12.75">
      <c r="E8748" s="2"/>
      <c r="F8748" s="2"/>
    </row>
    <row r="8749" spans="5:6" ht="12.75">
      <c r="E8749" s="2"/>
      <c r="F8749" s="2"/>
    </row>
    <row r="8750" spans="5:6" ht="12.75">
      <c r="E8750" s="2"/>
      <c r="F8750" s="2"/>
    </row>
    <row r="8751" spans="5:6" ht="12.75">
      <c r="E8751" s="2"/>
      <c r="F8751" s="2"/>
    </row>
    <row r="8752" spans="5:6" ht="12.75">
      <c r="E8752" s="2"/>
      <c r="F8752" s="2"/>
    </row>
    <row r="8753" spans="5:6" ht="12.75">
      <c r="E8753" s="2"/>
      <c r="F8753" s="2"/>
    </row>
    <row r="8754" spans="5:6" ht="12.75">
      <c r="E8754" s="2"/>
      <c r="F8754" s="2"/>
    </row>
    <row r="8755" spans="5:6" ht="12.75">
      <c r="E8755" s="2"/>
      <c r="F8755" s="2"/>
    </row>
    <row r="8756" spans="5:6" ht="12.75">
      <c r="E8756" s="2"/>
      <c r="F8756" s="2"/>
    </row>
    <row r="8757" spans="5:6" ht="12.75">
      <c r="E8757" s="2"/>
      <c r="F8757" s="2"/>
    </row>
    <row r="8758" spans="5:6" ht="12.75">
      <c r="E8758" s="2"/>
      <c r="F8758" s="2"/>
    </row>
    <row r="8759" spans="5:6" ht="12.75">
      <c r="E8759" s="2"/>
      <c r="F8759" s="2"/>
    </row>
    <row r="8760" spans="5:6" ht="12.75">
      <c r="E8760" s="2"/>
      <c r="F8760" s="2"/>
    </row>
    <row r="8761" spans="5:6" ht="12.75">
      <c r="E8761" s="2"/>
      <c r="F8761" s="2"/>
    </row>
    <row r="8762" spans="5:6" ht="12.75">
      <c r="E8762" s="2"/>
      <c r="F8762" s="2"/>
    </row>
    <row r="8763" spans="5:6" ht="12.75">
      <c r="E8763" s="2"/>
      <c r="F8763" s="2"/>
    </row>
    <row r="8764" spans="5:6" ht="12.75">
      <c r="E8764" s="2"/>
      <c r="F8764" s="2"/>
    </row>
    <row r="8765" spans="5:6" ht="12.75">
      <c r="E8765" s="2"/>
      <c r="F8765" s="2"/>
    </row>
    <row r="8766" spans="5:6" ht="12.75">
      <c r="E8766" s="2"/>
      <c r="F8766" s="2"/>
    </row>
    <row r="8767" spans="5:6" ht="12.75">
      <c r="E8767" s="2"/>
      <c r="F8767" s="2"/>
    </row>
    <row r="8768" spans="5:6" ht="12.75">
      <c r="E8768" s="2"/>
      <c r="F8768" s="2"/>
    </row>
    <row r="8769" spans="5:6" ht="12.75">
      <c r="E8769" s="2"/>
      <c r="F8769" s="2"/>
    </row>
    <row r="8770" spans="5:6" ht="12.75">
      <c r="E8770" s="2"/>
      <c r="F8770" s="2"/>
    </row>
    <row r="8771" spans="5:6" ht="12.75">
      <c r="E8771" s="2"/>
      <c r="F8771" s="2"/>
    </row>
    <row r="8772" spans="5:6" ht="12.75">
      <c r="E8772" s="2"/>
      <c r="F8772" s="2"/>
    </row>
    <row r="8773" spans="5:6" ht="12.75">
      <c r="E8773" s="2"/>
      <c r="F8773" s="2"/>
    </row>
    <row r="8774" spans="5:6" ht="12.75">
      <c r="E8774" s="2"/>
      <c r="F8774" s="2"/>
    </row>
    <row r="8775" spans="5:6" ht="12.75">
      <c r="E8775" s="2"/>
      <c r="F8775" s="2"/>
    </row>
    <row r="8776" spans="5:6" ht="12.75">
      <c r="E8776" s="2"/>
      <c r="F8776" s="2"/>
    </row>
    <row r="8777" spans="5:6" ht="12.75">
      <c r="E8777" s="2"/>
      <c r="F8777" s="2"/>
    </row>
    <row r="8778" spans="5:6" ht="12.75">
      <c r="E8778" s="2"/>
      <c r="F8778" s="2"/>
    </row>
    <row r="8779" spans="5:6" ht="12.75">
      <c r="E8779" s="2"/>
      <c r="F8779" s="2"/>
    </row>
    <row r="8780" spans="5:6" ht="12.75">
      <c r="E8780" s="2"/>
      <c r="F8780" s="2"/>
    </row>
    <row r="8781" spans="5:6" ht="12.75">
      <c r="E8781" s="2"/>
      <c r="F8781" s="2"/>
    </row>
    <row r="8782" spans="5:6" ht="12.75">
      <c r="E8782" s="2"/>
      <c r="F8782" s="2"/>
    </row>
    <row r="8783" spans="5:6" ht="12.75">
      <c r="E8783" s="2"/>
      <c r="F8783" s="2"/>
    </row>
    <row r="8784" spans="5:6" ht="12.75">
      <c r="E8784" s="2"/>
      <c r="F8784" s="2"/>
    </row>
    <row r="8785" spans="5:6" ht="12.75">
      <c r="E8785" s="2"/>
      <c r="F8785" s="2"/>
    </row>
    <row r="8786" spans="5:6" ht="12.75">
      <c r="E8786" s="2"/>
      <c r="F8786" s="2"/>
    </row>
    <row r="8787" spans="5:6" ht="12.75">
      <c r="E8787" s="2"/>
      <c r="F8787" s="2"/>
    </row>
    <row r="8788" spans="5:6" ht="12.75">
      <c r="E8788" s="2"/>
      <c r="F8788" s="2"/>
    </row>
    <row r="8789" spans="5:6" ht="12.75">
      <c r="E8789" s="2"/>
      <c r="F8789" s="2"/>
    </row>
    <row r="8790" spans="5:6" ht="12.75">
      <c r="E8790" s="2"/>
      <c r="F8790" s="2"/>
    </row>
    <row r="8791" spans="5:6" ht="12.75">
      <c r="E8791" s="2"/>
      <c r="F8791" s="2"/>
    </row>
    <row r="8792" spans="5:6" ht="12.75">
      <c r="E8792" s="2"/>
      <c r="F8792" s="2"/>
    </row>
    <row r="8793" spans="5:6" ht="12.75">
      <c r="E8793" s="2"/>
      <c r="F8793" s="2"/>
    </row>
    <row r="8794" spans="5:6" ht="12.75">
      <c r="E8794" s="2"/>
      <c r="F8794" s="2"/>
    </row>
    <row r="8795" spans="5:6" ht="12.75">
      <c r="E8795" s="2"/>
      <c r="F8795" s="2"/>
    </row>
    <row r="8796" spans="5:6" ht="12.75">
      <c r="E8796" s="2"/>
      <c r="F8796" s="2"/>
    </row>
    <row r="8797" spans="5:6" ht="12.75">
      <c r="E8797" s="2"/>
      <c r="F8797" s="2"/>
    </row>
    <row r="8798" spans="5:6" ht="12.75">
      <c r="E8798" s="2"/>
      <c r="F8798" s="2"/>
    </row>
    <row r="8799" spans="5:6" ht="12.75">
      <c r="E8799" s="2"/>
      <c r="F8799" s="2"/>
    </row>
    <row r="8800" spans="5:6" ht="12.75">
      <c r="E8800" s="2"/>
      <c r="F8800" s="2"/>
    </row>
    <row r="8801" spans="5:6" ht="12.75">
      <c r="E8801" s="2"/>
      <c r="F8801" s="2"/>
    </row>
    <row r="8802" spans="5:6" ht="12.75">
      <c r="E8802" s="2"/>
      <c r="F8802" s="2"/>
    </row>
    <row r="8803" spans="5:6" ht="12.75">
      <c r="E8803" s="2"/>
      <c r="F8803" s="2"/>
    </row>
    <row r="8804" spans="5:6" ht="12.75">
      <c r="E8804" s="2"/>
      <c r="F8804" s="2"/>
    </row>
    <row r="8805" spans="5:6" ht="12.75">
      <c r="E8805" s="2"/>
      <c r="F8805" s="2"/>
    </row>
    <row r="8806" spans="5:6" ht="12.75">
      <c r="E8806" s="2"/>
      <c r="F8806" s="2"/>
    </row>
    <row r="8807" spans="5:6" ht="12.75">
      <c r="E8807" s="2"/>
      <c r="F8807" s="2"/>
    </row>
    <row r="8808" spans="5:6" ht="12.75">
      <c r="E8808" s="2"/>
      <c r="F8808" s="2"/>
    </row>
    <row r="8809" spans="5:6" ht="12.75">
      <c r="E8809" s="2"/>
      <c r="F8809" s="2"/>
    </row>
    <row r="8810" spans="5:6" ht="12.75">
      <c r="E8810" s="2"/>
      <c r="F8810" s="2"/>
    </row>
    <row r="8811" spans="5:6" ht="12.75">
      <c r="E8811" s="2"/>
      <c r="F8811" s="2"/>
    </row>
    <row r="8812" spans="5:6" ht="12.75">
      <c r="E8812" s="2"/>
      <c r="F8812" s="2"/>
    </row>
    <row r="8813" spans="5:6" ht="12.75">
      <c r="E8813" s="2"/>
      <c r="F8813" s="2"/>
    </row>
    <row r="8814" spans="5:6" ht="12.75">
      <c r="E8814" s="2"/>
      <c r="F8814" s="2"/>
    </row>
    <row r="8815" spans="5:6" ht="12.75">
      <c r="E8815" s="2"/>
      <c r="F8815" s="2"/>
    </row>
    <row r="8816" spans="5:6" ht="12.75">
      <c r="E8816" s="2"/>
      <c r="F8816" s="2"/>
    </row>
    <row r="8817" spans="5:6" ht="12.75">
      <c r="E8817" s="2"/>
      <c r="F8817" s="2"/>
    </row>
    <row r="8818" spans="5:6" ht="12.75">
      <c r="E8818" s="2"/>
      <c r="F8818" s="2"/>
    </row>
    <row r="8819" spans="5:6" ht="12.75">
      <c r="E8819" s="2"/>
      <c r="F8819" s="2"/>
    </row>
    <row r="8820" spans="5:6" ht="12.75">
      <c r="E8820" s="2"/>
      <c r="F8820" s="2"/>
    </row>
    <row r="8821" spans="5:6" ht="12.75">
      <c r="E8821" s="2"/>
      <c r="F8821" s="2"/>
    </row>
    <row r="8822" spans="5:6" ht="12.75">
      <c r="E8822" s="2"/>
      <c r="F8822" s="2"/>
    </row>
    <row r="8823" spans="5:6" ht="12.75">
      <c r="E8823" s="2"/>
      <c r="F8823" s="2"/>
    </row>
    <row r="8824" spans="5:6" ht="12.75">
      <c r="E8824" s="2"/>
      <c r="F8824" s="2"/>
    </row>
    <row r="8825" spans="5:6" ht="12.75">
      <c r="E8825" s="2"/>
      <c r="F8825" s="2"/>
    </row>
    <row r="8826" spans="5:6" ht="12.75">
      <c r="E8826" s="2"/>
      <c r="F8826" s="2"/>
    </row>
    <row r="8827" spans="5:6" ht="12.75">
      <c r="E8827" s="2"/>
      <c r="F8827" s="2"/>
    </row>
    <row r="8828" spans="5:6" ht="12.75">
      <c r="E8828" s="2"/>
      <c r="F8828" s="2"/>
    </row>
    <row r="8829" spans="5:6" ht="12.75">
      <c r="E8829" s="2"/>
      <c r="F8829" s="2"/>
    </row>
    <row r="8830" spans="5:6" ht="12.75">
      <c r="E8830" s="2"/>
      <c r="F8830" s="2"/>
    </row>
    <row r="8831" spans="5:6" ht="12.75">
      <c r="E8831" s="2"/>
      <c r="F8831" s="2"/>
    </row>
    <row r="8832" spans="5:6" ht="12.75">
      <c r="E8832" s="2"/>
      <c r="F8832" s="2"/>
    </row>
    <row r="8833" spans="5:6" ht="12.75">
      <c r="E8833" s="2"/>
      <c r="F8833" s="2"/>
    </row>
    <row r="8834" spans="5:6" ht="12.75">
      <c r="E8834" s="2"/>
      <c r="F8834" s="2"/>
    </row>
    <row r="8835" spans="5:6" ht="12.75">
      <c r="E8835" s="2"/>
      <c r="F8835" s="2"/>
    </row>
    <row r="8836" spans="5:6" ht="12.75">
      <c r="E8836" s="2"/>
      <c r="F8836" s="2"/>
    </row>
    <row r="8837" spans="5:6" ht="12.75">
      <c r="E8837" s="2"/>
      <c r="F8837" s="2"/>
    </row>
    <row r="8838" spans="5:6" ht="12.75">
      <c r="E8838" s="2"/>
      <c r="F8838" s="2"/>
    </row>
    <row r="8839" spans="5:6" ht="12.75">
      <c r="E8839" s="2"/>
      <c r="F8839" s="2"/>
    </row>
    <row r="8840" spans="5:6" ht="12.75">
      <c r="E8840" s="2"/>
      <c r="F8840" s="2"/>
    </row>
    <row r="8841" spans="5:6" ht="12.75">
      <c r="E8841" s="2"/>
      <c r="F8841" s="2"/>
    </row>
    <row r="8842" spans="5:6" ht="12.75">
      <c r="E8842" s="2"/>
      <c r="F8842" s="2"/>
    </row>
    <row r="8843" spans="5:6" ht="12.75">
      <c r="E8843" s="2"/>
      <c r="F8843" s="2"/>
    </row>
    <row r="8844" spans="5:6" ht="12.75">
      <c r="E8844" s="2"/>
      <c r="F8844" s="2"/>
    </row>
    <row r="8845" spans="5:6" ht="12.75">
      <c r="E8845" s="2"/>
      <c r="F8845" s="2"/>
    </row>
    <row r="8846" spans="5:6" ht="12.75">
      <c r="E8846" s="2"/>
      <c r="F8846" s="2"/>
    </row>
    <row r="8847" spans="5:6" ht="12.75">
      <c r="E8847" s="2"/>
      <c r="F8847" s="2"/>
    </row>
    <row r="8848" spans="5:6" ht="12.75">
      <c r="E8848" s="2"/>
      <c r="F8848" s="2"/>
    </row>
    <row r="8849" spans="5:6" ht="12.75">
      <c r="E8849" s="2"/>
      <c r="F8849" s="2"/>
    </row>
    <row r="8850" spans="5:6" ht="12.75">
      <c r="E8850" s="2"/>
      <c r="F8850" s="2"/>
    </row>
    <row r="8851" spans="5:6" ht="12.75">
      <c r="E8851" s="2"/>
      <c r="F8851" s="2"/>
    </row>
    <row r="8852" spans="5:6" ht="12.75">
      <c r="E8852" s="2"/>
      <c r="F8852" s="2"/>
    </row>
    <row r="8853" spans="5:6" ht="12.75">
      <c r="E8853" s="2"/>
      <c r="F8853" s="2"/>
    </row>
    <row r="8854" spans="5:6" ht="12.75">
      <c r="E8854" s="2"/>
      <c r="F8854" s="2"/>
    </row>
    <row r="8855" spans="5:6" ht="12.75">
      <c r="E8855" s="2"/>
      <c r="F8855" s="2"/>
    </row>
    <row r="8856" spans="5:6" ht="12.75">
      <c r="E8856" s="2"/>
      <c r="F8856" s="2"/>
    </row>
    <row r="8857" spans="5:6" ht="12.75">
      <c r="E8857" s="2"/>
      <c r="F8857" s="2"/>
    </row>
    <row r="8858" spans="5:6" ht="12.75">
      <c r="E8858" s="2"/>
      <c r="F8858" s="2"/>
    </row>
    <row r="8859" spans="5:6" ht="12.75">
      <c r="E8859" s="2"/>
      <c r="F8859" s="2"/>
    </row>
    <row r="8860" spans="5:6" ht="12.75">
      <c r="E8860" s="2"/>
      <c r="F8860" s="2"/>
    </row>
    <row r="8861" spans="5:6" ht="12.75">
      <c r="E8861" s="2"/>
      <c r="F8861" s="2"/>
    </row>
    <row r="8862" spans="5:6" ht="12.75">
      <c r="E8862" s="2"/>
      <c r="F8862" s="2"/>
    </row>
    <row r="8863" spans="5:6" ht="12.75">
      <c r="E8863" s="2"/>
      <c r="F8863" s="2"/>
    </row>
    <row r="8864" spans="5:6" ht="12.75">
      <c r="E8864" s="2"/>
      <c r="F8864" s="2"/>
    </row>
    <row r="8865" spans="5:6" ht="12.75">
      <c r="E8865" s="2"/>
      <c r="F8865" s="2"/>
    </row>
    <row r="8866" spans="5:6" ht="12.75">
      <c r="E8866" s="2"/>
      <c r="F8866" s="2"/>
    </row>
    <row r="8867" spans="5:6" ht="12.75">
      <c r="E8867" s="2"/>
      <c r="F8867" s="2"/>
    </row>
    <row r="8868" spans="5:6" ht="12.75">
      <c r="E8868" s="2"/>
      <c r="F8868" s="2"/>
    </row>
    <row r="8869" spans="5:6" ht="12.75">
      <c r="E8869" s="2"/>
      <c r="F8869" s="2"/>
    </row>
    <row r="8870" spans="5:6" ht="12.75">
      <c r="E8870" s="2"/>
      <c r="F8870" s="2"/>
    </row>
    <row r="8871" spans="5:6" ht="12.75">
      <c r="E8871" s="2"/>
      <c r="F8871" s="2"/>
    </row>
    <row r="8872" spans="5:6" ht="12.75">
      <c r="E8872" s="2"/>
      <c r="F8872" s="2"/>
    </row>
    <row r="8873" spans="5:6" ht="12.75">
      <c r="E8873" s="2"/>
      <c r="F8873" s="2"/>
    </row>
    <row r="8874" spans="5:6" ht="12.75">
      <c r="E8874" s="2"/>
      <c r="F8874" s="2"/>
    </row>
    <row r="8875" spans="5:6" ht="12.75">
      <c r="E8875" s="2"/>
      <c r="F8875" s="2"/>
    </row>
    <row r="8876" spans="5:6" ht="12.75">
      <c r="E8876" s="2"/>
      <c r="F8876" s="2"/>
    </row>
    <row r="8877" spans="5:6" ht="12.75">
      <c r="E8877" s="2"/>
      <c r="F8877" s="2"/>
    </row>
    <row r="8878" spans="5:6" ht="12.75">
      <c r="E8878" s="2"/>
      <c r="F8878" s="2"/>
    </row>
    <row r="8879" spans="5:6" ht="12.75">
      <c r="E8879" s="2"/>
      <c r="F8879" s="2"/>
    </row>
    <row r="8880" spans="5:6" ht="12.75">
      <c r="E8880" s="2"/>
      <c r="F8880" s="2"/>
    </row>
    <row r="8881" spans="5:6" ht="12.75">
      <c r="E8881" s="2"/>
      <c r="F8881" s="2"/>
    </row>
    <row r="8882" spans="5:6" ht="12.75">
      <c r="E8882" s="2"/>
      <c r="F8882" s="2"/>
    </row>
    <row r="8883" spans="5:6" ht="12.75">
      <c r="E8883" s="2"/>
      <c r="F8883" s="2"/>
    </row>
    <row r="8884" spans="5:6" ht="12.75">
      <c r="E8884" s="2"/>
      <c r="F8884" s="2"/>
    </row>
    <row r="8885" spans="5:6" ht="12.75">
      <c r="E8885" s="2"/>
      <c r="F8885" s="2"/>
    </row>
    <row r="8886" spans="5:6" ht="12.75">
      <c r="E8886" s="2"/>
      <c r="F8886" s="2"/>
    </row>
    <row r="8887" spans="5:6" ht="12.75">
      <c r="E8887" s="2"/>
      <c r="F8887" s="2"/>
    </row>
    <row r="8888" spans="5:6" ht="12.75">
      <c r="E8888" s="2"/>
      <c r="F8888" s="2"/>
    </row>
    <row r="8889" spans="5:6" ht="12.75">
      <c r="E8889" s="2"/>
      <c r="F8889" s="2"/>
    </row>
    <row r="8890" spans="5:6" ht="12.75">
      <c r="E8890" s="2"/>
      <c r="F8890" s="2"/>
    </row>
    <row r="8891" spans="5:6" ht="12.75">
      <c r="E8891" s="2"/>
      <c r="F8891" s="2"/>
    </row>
    <row r="8892" spans="5:6" ht="12.75">
      <c r="E8892" s="2"/>
      <c r="F8892" s="2"/>
    </row>
    <row r="8893" spans="5:6" ht="12.75">
      <c r="E8893" s="2"/>
      <c r="F8893" s="2"/>
    </row>
    <row r="8894" spans="5:6" ht="12.75">
      <c r="E8894" s="2"/>
      <c r="F8894" s="2"/>
    </row>
    <row r="8895" spans="5:6" ht="12.75">
      <c r="E8895" s="2"/>
      <c r="F8895" s="2"/>
    </row>
    <row r="8896" spans="5:6" ht="12.75">
      <c r="E8896" s="2"/>
      <c r="F8896" s="2"/>
    </row>
    <row r="8897" spans="5:6" ht="12.75">
      <c r="E8897" s="2"/>
      <c r="F8897" s="2"/>
    </row>
    <row r="8898" spans="5:6" ht="12.75">
      <c r="E8898" s="2"/>
      <c r="F8898" s="2"/>
    </row>
    <row r="8899" spans="5:6" ht="12.75">
      <c r="E8899" s="2"/>
      <c r="F8899" s="2"/>
    </row>
    <row r="8900" spans="5:6" ht="12.75">
      <c r="E8900" s="2"/>
      <c r="F8900" s="2"/>
    </row>
    <row r="8901" spans="5:6" ht="12.75">
      <c r="E8901" s="2"/>
      <c r="F8901" s="2"/>
    </row>
    <row r="8902" spans="5:6" ht="12.75">
      <c r="E8902" s="2"/>
      <c r="F8902" s="2"/>
    </row>
    <row r="8903" spans="5:6" ht="12.75">
      <c r="E8903" s="2"/>
      <c r="F8903" s="2"/>
    </row>
    <row r="8904" spans="5:6" ht="12.75">
      <c r="E8904" s="2"/>
      <c r="F8904" s="2"/>
    </row>
    <row r="8905" spans="5:6" ht="12.75">
      <c r="E8905" s="2"/>
      <c r="F8905" s="2"/>
    </row>
    <row r="8906" spans="5:6" ht="12.75">
      <c r="E8906" s="2"/>
      <c r="F8906" s="2"/>
    </row>
    <row r="8907" spans="5:6" ht="12.75">
      <c r="E8907" s="2"/>
      <c r="F8907" s="2"/>
    </row>
    <row r="8908" spans="5:6" ht="12.75">
      <c r="E8908" s="2"/>
      <c r="F8908" s="2"/>
    </row>
    <row r="8909" spans="5:6" ht="12.75">
      <c r="E8909" s="2"/>
      <c r="F8909" s="2"/>
    </row>
    <row r="8910" spans="5:6" ht="12.75">
      <c r="E8910" s="2"/>
      <c r="F8910" s="2"/>
    </row>
    <row r="8911" spans="5:6" ht="12.75">
      <c r="E8911" s="2"/>
      <c r="F8911" s="2"/>
    </row>
    <row r="8912" spans="5:6" ht="12.75">
      <c r="E8912" s="2"/>
      <c r="F8912" s="2"/>
    </row>
    <row r="8913" spans="5:6" ht="12.75">
      <c r="E8913" s="2"/>
      <c r="F8913" s="2"/>
    </row>
    <row r="8914" spans="5:6" ht="12.75">
      <c r="E8914" s="2"/>
      <c r="F8914" s="2"/>
    </row>
    <row r="8915" spans="5:6" ht="12.75">
      <c r="E8915" s="2"/>
      <c r="F8915" s="2"/>
    </row>
    <row r="8916" spans="5:6" ht="12.75">
      <c r="E8916" s="2"/>
      <c r="F8916" s="2"/>
    </row>
    <row r="8917" spans="5:6" ht="12.75">
      <c r="E8917" s="2"/>
      <c r="F8917" s="2"/>
    </row>
    <row r="8918" spans="5:6" ht="12.75">
      <c r="E8918" s="2"/>
      <c r="F8918" s="2"/>
    </row>
    <row r="8919" spans="5:6" ht="12.75">
      <c r="E8919" s="2"/>
      <c r="F8919" s="2"/>
    </row>
    <row r="8920" spans="5:6" ht="12.75">
      <c r="E8920" s="2"/>
      <c r="F8920" s="2"/>
    </row>
    <row r="8921" spans="5:6" ht="12.75">
      <c r="E8921" s="2"/>
      <c r="F8921" s="2"/>
    </row>
    <row r="8922" spans="5:6" ht="12.75">
      <c r="E8922" s="2"/>
      <c r="F8922" s="2"/>
    </row>
    <row r="8923" spans="5:6" ht="12.75">
      <c r="E8923" s="2"/>
      <c r="F8923" s="2"/>
    </row>
    <row r="8924" spans="5:6" ht="12.75">
      <c r="E8924" s="2"/>
      <c r="F8924" s="2"/>
    </row>
    <row r="8925" spans="5:6" ht="12.75">
      <c r="E8925" s="2"/>
      <c r="F8925" s="2"/>
    </row>
    <row r="8926" spans="5:6" ht="12.75">
      <c r="E8926" s="2"/>
      <c r="F8926" s="2"/>
    </row>
    <row r="8927" spans="5:6" ht="12.75">
      <c r="E8927" s="2"/>
      <c r="F8927" s="2"/>
    </row>
    <row r="8928" spans="5:6" ht="12.75">
      <c r="E8928" s="2"/>
      <c r="F8928" s="2"/>
    </row>
    <row r="8929" spans="5:6" ht="12.75">
      <c r="E8929" s="2"/>
      <c r="F8929" s="2"/>
    </row>
    <row r="8930" spans="5:6" ht="12.75">
      <c r="E8930" s="2"/>
      <c r="F8930" s="2"/>
    </row>
    <row r="8931" spans="5:6" ht="12.75">
      <c r="E8931" s="2"/>
      <c r="F8931" s="2"/>
    </row>
    <row r="8932" spans="5:6" ht="12.75">
      <c r="E8932" s="2"/>
      <c r="F8932" s="2"/>
    </row>
    <row r="8933" spans="5:6" ht="12.75">
      <c r="E8933" s="2"/>
      <c r="F8933" s="2"/>
    </row>
    <row r="8934" spans="5:6" ht="12.75">
      <c r="E8934" s="2"/>
      <c r="F8934" s="2"/>
    </row>
    <row r="8935" spans="5:6" ht="12.75">
      <c r="E8935" s="2"/>
      <c r="F8935" s="2"/>
    </row>
    <row r="8936" spans="5:6" ht="12.75">
      <c r="E8936" s="2"/>
      <c r="F8936" s="2"/>
    </row>
    <row r="8937" spans="5:6" ht="12.75">
      <c r="E8937" s="2"/>
      <c r="F8937" s="2"/>
    </row>
    <row r="8938" spans="5:6" ht="12.75">
      <c r="E8938" s="2"/>
      <c r="F8938" s="2"/>
    </row>
    <row r="8939" spans="5:6" ht="12.75">
      <c r="E8939" s="2"/>
      <c r="F8939" s="2"/>
    </row>
    <row r="8940" spans="5:6" ht="12.75">
      <c r="E8940" s="2"/>
      <c r="F8940" s="2"/>
    </row>
    <row r="8941" spans="5:6" ht="12.75">
      <c r="E8941" s="2"/>
      <c r="F8941" s="2"/>
    </row>
    <row r="8942" spans="5:6" ht="12.75">
      <c r="E8942" s="2"/>
      <c r="F8942" s="2"/>
    </row>
    <row r="8943" spans="5:6" ht="12.75">
      <c r="E8943" s="2"/>
      <c r="F8943" s="2"/>
    </row>
    <row r="8944" spans="5:6" ht="12.75">
      <c r="E8944" s="2"/>
      <c r="F8944" s="2"/>
    </row>
    <row r="8945" spans="5:6" ht="12.75">
      <c r="E8945" s="2"/>
      <c r="F8945" s="2"/>
    </row>
    <row r="8946" spans="5:6" ht="12.75">
      <c r="E8946" s="2"/>
      <c r="F8946" s="2"/>
    </row>
    <row r="8947" spans="5:6" ht="12.75">
      <c r="E8947" s="2"/>
      <c r="F8947" s="2"/>
    </row>
    <row r="8948" spans="5:6" ht="12.75">
      <c r="E8948" s="2"/>
      <c r="F8948" s="2"/>
    </row>
    <row r="8949" spans="5:6" ht="12.75">
      <c r="E8949" s="2"/>
      <c r="F8949" s="2"/>
    </row>
    <row r="8950" spans="5:6" ht="12.75">
      <c r="E8950" s="2"/>
      <c r="F8950" s="2"/>
    </row>
    <row r="8951" spans="5:6" ht="12.75">
      <c r="E8951" s="2"/>
      <c r="F8951" s="2"/>
    </row>
    <row r="8952" spans="5:6" ht="12.75">
      <c r="E8952" s="2"/>
      <c r="F8952" s="2"/>
    </row>
    <row r="8953" spans="5:6" ht="12.75">
      <c r="E8953" s="2"/>
      <c r="F8953" s="2"/>
    </row>
    <row r="8954" spans="5:6" ht="12.75">
      <c r="E8954" s="2"/>
      <c r="F8954" s="2"/>
    </row>
    <row r="8955" spans="5:6" ht="12.75">
      <c r="E8955" s="2"/>
      <c r="F8955" s="2"/>
    </row>
    <row r="8956" spans="5:6" ht="12.75">
      <c r="E8956" s="2"/>
      <c r="F8956" s="2"/>
    </row>
    <row r="8957" spans="5:6" ht="12.75">
      <c r="E8957" s="2"/>
      <c r="F8957" s="2"/>
    </row>
    <row r="8958" spans="5:6" ht="12.75">
      <c r="E8958" s="2"/>
      <c r="F8958" s="2"/>
    </row>
    <row r="8959" spans="5:6" ht="12.75">
      <c r="E8959" s="2"/>
      <c r="F8959" s="2"/>
    </row>
    <row r="8960" spans="5:6" ht="12.75">
      <c r="E8960" s="2"/>
      <c r="F8960" s="2"/>
    </row>
    <row r="8961" spans="5:6" ht="12.75">
      <c r="E8961" s="2"/>
      <c r="F8961" s="2"/>
    </row>
    <row r="8962" spans="5:6" ht="12.75">
      <c r="E8962" s="2"/>
      <c r="F8962" s="2"/>
    </row>
    <row r="8963" spans="5:6" ht="12.75">
      <c r="E8963" s="2"/>
      <c r="F8963" s="2"/>
    </row>
    <row r="8964" spans="5:6" ht="12.75">
      <c r="E8964" s="2"/>
      <c r="F8964" s="2"/>
    </row>
    <row r="8965" spans="5:6" ht="12.75">
      <c r="E8965" s="2"/>
      <c r="F8965" s="2"/>
    </row>
    <row r="8966" spans="5:6" ht="12.75">
      <c r="E8966" s="2"/>
      <c r="F8966" s="2"/>
    </row>
    <row r="8967" spans="5:6" ht="12.75">
      <c r="E8967" s="2"/>
      <c r="F8967" s="2"/>
    </row>
    <row r="8968" spans="5:6" ht="12.75">
      <c r="E8968" s="2"/>
      <c r="F8968" s="2"/>
    </row>
    <row r="8969" spans="5:6" ht="12.75">
      <c r="E8969" s="2"/>
      <c r="F8969" s="2"/>
    </row>
    <row r="8970" spans="5:6" ht="12.75">
      <c r="E8970" s="2"/>
      <c r="F8970" s="2"/>
    </row>
    <row r="8971" spans="5:6" ht="12.75">
      <c r="E8971" s="2"/>
      <c r="F8971" s="2"/>
    </row>
    <row r="8972" spans="5:6" ht="12.75">
      <c r="E8972" s="2"/>
      <c r="F8972" s="2"/>
    </row>
    <row r="8973" spans="5:6" ht="12.75">
      <c r="E8973" s="2"/>
      <c r="F8973" s="2"/>
    </row>
    <row r="8974" spans="5:6" ht="12.75">
      <c r="E8974" s="2"/>
      <c r="F8974" s="2"/>
    </row>
    <row r="8975" spans="5:6" ht="12.75">
      <c r="E8975" s="2"/>
      <c r="F8975" s="2"/>
    </row>
    <row r="8976" spans="5:6" ht="12.75">
      <c r="E8976" s="2"/>
      <c r="F8976" s="2"/>
    </row>
    <row r="8977" spans="5:6" ht="12.75">
      <c r="E8977" s="2"/>
      <c r="F8977" s="2"/>
    </row>
    <row r="8978" spans="5:6" ht="12.75">
      <c r="E8978" s="2"/>
      <c r="F8978" s="2"/>
    </row>
    <row r="8979" spans="5:6" ht="12.75">
      <c r="E8979" s="2"/>
      <c r="F8979" s="2"/>
    </row>
    <row r="8980" spans="5:6" ht="12.75">
      <c r="E8980" s="2"/>
      <c r="F8980" s="2"/>
    </row>
    <row r="8981" spans="5:6" ht="12.75">
      <c r="E8981" s="2"/>
      <c r="F8981" s="2"/>
    </row>
    <row r="8982" spans="5:6" ht="12.75">
      <c r="E8982" s="2"/>
      <c r="F8982" s="2"/>
    </row>
    <row r="8983" spans="5:6" ht="12.75">
      <c r="E8983" s="2"/>
      <c r="F8983" s="2"/>
    </row>
    <row r="8984" spans="5:6" ht="12.75">
      <c r="E8984" s="2"/>
      <c r="F8984" s="2"/>
    </row>
    <row r="8985" spans="5:6" ht="12.75">
      <c r="E8985" s="2"/>
      <c r="F8985" s="2"/>
    </row>
    <row r="8986" spans="5:6" ht="12.75">
      <c r="E8986" s="2"/>
      <c r="F8986" s="2"/>
    </row>
    <row r="8987" spans="5:6" ht="12.75">
      <c r="E8987" s="2"/>
      <c r="F8987" s="2"/>
    </row>
    <row r="8988" spans="5:6" ht="12.75">
      <c r="E8988" s="2"/>
      <c r="F8988" s="2"/>
    </row>
    <row r="8989" spans="5:6" ht="12.75">
      <c r="E8989" s="2"/>
      <c r="F8989" s="2"/>
    </row>
    <row r="8990" spans="5:6" ht="12.75">
      <c r="E8990" s="2"/>
      <c r="F8990" s="2"/>
    </row>
    <row r="8991" spans="5:6" ht="12.75">
      <c r="E8991" s="2"/>
      <c r="F8991" s="2"/>
    </row>
    <row r="8992" spans="5:6" ht="12.75">
      <c r="E8992" s="2"/>
      <c r="F8992" s="2"/>
    </row>
    <row r="8993" spans="5:6" ht="12.75">
      <c r="E8993" s="2"/>
      <c r="F8993" s="2"/>
    </row>
    <row r="8994" spans="5:6" ht="12.75">
      <c r="E8994" s="2"/>
      <c r="F8994" s="2"/>
    </row>
    <row r="8995" spans="5:6" ht="12.75">
      <c r="E8995" s="2"/>
      <c r="F8995" s="2"/>
    </row>
    <row r="8996" spans="5:6" ht="12.75">
      <c r="E8996" s="2"/>
      <c r="F8996" s="2"/>
    </row>
    <row r="8997" spans="5:6" ht="12.75">
      <c r="E8997" s="2"/>
      <c r="F8997" s="2"/>
    </row>
    <row r="8998" spans="5:6" ht="12.75">
      <c r="E8998" s="2"/>
      <c r="F8998" s="2"/>
    </row>
    <row r="8999" spans="5:6" ht="12.75">
      <c r="E8999" s="2"/>
      <c r="F8999" s="2"/>
    </row>
    <row r="9000" spans="5:6" ht="12.75">
      <c r="E9000" s="2"/>
      <c r="F9000" s="2"/>
    </row>
    <row r="9001" spans="5:6" ht="12.75">
      <c r="E9001" s="2"/>
      <c r="F9001" s="2"/>
    </row>
    <row r="9002" spans="5:6" ht="12.75">
      <c r="E9002" s="2"/>
      <c r="F9002" s="2"/>
    </row>
    <row r="9003" spans="5:6" ht="12.75">
      <c r="E9003" s="2"/>
      <c r="F9003" s="2"/>
    </row>
    <row r="9004" spans="5:6" ht="12.75">
      <c r="E9004" s="2"/>
      <c r="F9004" s="2"/>
    </row>
    <row r="9005" spans="5:6" ht="12.75">
      <c r="E9005" s="2"/>
      <c r="F9005" s="2"/>
    </row>
    <row r="9006" spans="5:6" ht="12.75">
      <c r="E9006" s="2"/>
      <c r="F9006" s="2"/>
    </row>
    <row r="9007" spans="5:6" ht="12.75">
      <c r="E9007" s="2"/>
      <c r="F9007" s="2"/>
    </row>
    <row r="9008" spans="5:6" ht="12.75">
      <c r="E9008" s="2"/>
      <c r="F9008" s="2"/>
    </row>
    <row r="9009" spans="5:6" ht="12.75">
      <c r="E9009" s="2"/>
      <c r="F9009" s="2"/>
    </row>
    <row r="9010" spans="5:6" ht="12.75">
      <c r="E9010" s="2"/>
      <c r="F9010" s="2"/>
    </row>
    <row r="9011" spans="5:6" ht="12.75">
      <c r="E9011" s="2"/>
      <c r="F9011" s="2"/>
    </row>
    <row r="9012" spans="5:6" ht="12.75">
      <c r="E9012" s="2"/>
      <c r="F9012" s="2"/>
    </row>
    <row r="9013" spans="5:6" ht="12.75">
      <c r="E9013" s="2"/>
      <c r="F9013" s="2"/>
    </row>
    <row r="9014" spans="5:6" ht="12.75">
      <c r="E9014" s="2"/>
      <c r="F9014" s="2"/>
    </row>
    <row r="9015" spans="5:6" ht="12.75">
      <c r="E9015" s="2"/>
      <c r="F9015" s="2"/>
    </row>
    <row r="9016" spans="5:6" ht="12.75">
      <c r="E9016" s="2"/>
      <c r="F9016" s="2"/>
    </row>
    <row r="9017" spans="5:6" ht="12.75">
      <c r="E9017" s="2"/>
      <c r="F9017" s="2"/>
    </row>
    <row r="9018" spans="5:6" ht="12.75">
      <c r="E9018" s="2"/>
      <c r="F9018" s="2"/>
    </row>
    <row r="9019" spans="5:6" ht="12.75">
      <c r="E9019" s="2"/>
      <c r="F9019" s="2"/>
    </row>
    <row r="9020" spans="5:6" ht="12.75">
      <c r="E9020" s="2"/>
      <c r="F9020" s="2"/>
    </row>
    <row r="9021" spans="5:6" ht="12.75">
      <c r="E9021" s="2"/>
      <c r="F9021" s="2"/>
    </row>
    <row r="9022" spans="5:6" ht="12.75">
      <c r="E9022" s="2"/>
      <c r="F9022" s="2"/>
    </row>
    <row r="9023" spans="5:6" ht="12.75">
      <c r="E9023" s="2"/>
      <c r="F9023" s="2"/>
    </row>
    <row r="9024" spans="5:6" ht="12.75">
      <c r="E9024" s="2"/>
      <c r="F9024" s="2"/>
    </row>
    <row r="9025" spans="5:6" ht="12.75">
      <c r="E9025" s="2"/>
      <c r="F9025" s="2"/>
    </row>
    <row r="9026" spans="5:6" ht="12.75">
      <c r="E9026" s="2"/>
      <c r="F9026" s="2"/>
    </row>
    <row r="9027" spans="5:6" ht="12.75">
      <c r="E9027" s="2"/>
      <c r="F9027" s="2"/>
    </row>
    <row r="9028" spans="5:6" ht="12.75">
      <c r="E9028" s="2"/>
      <c r="F9028" s="2"/>
    </row>
    <row r="9029" spans="5:6" ht="12.75">
      <c r="E9029" s="2"/>
      <c r="F9029" s="2"/>
    </row>
    <row r="9030" spans="5:6" ht="12.75">
      <c r="E9030" s="2"/>
      <c r="F9030" s="2"/>
    </row>
    <row r="9031" spans="5:6" ht="12.75">
      <c r="E9031" s="2"/>
      <c r="F9031" s="2"/>
    </row>
    <row r="9032" spans="5:6" ht="12.75">
      <c r="E9032" s="2"/>
      <c r="F9032" s="2"/>
    </row>
    <row r="9033" spans="5:6" ht="12.75">
      <c r="E9033" s="2"/>
      <c r="F9033" s="2"/>
    </row>
    <row r="9034" spans="5:6" ht="12.75">
      <c r="E9034" s="2"/>
      <c r="F9034" s="2"/>
    </row>
    <row r="9035" spans="5:6" ht="12.75">
      <c r="E9035" s="2"/>
      <c r="F9035" s="2"/>
    </row>
    <row r="9036" spans="5:6" ht="12.75">
      <c r="E9036" s="2"/>
      <c r="F9036" s="2"/>
    </row>
    <row r="9037" spans="5:6" ht="12.75">
      <c r="E9037" s="2"/>
      <c r="F9037" s="2"/>
    </row>
    <row r="9038" spans="5:6" ht="12.75">
      <c r="E9038" s="2"/>
      <c r="F9038" s="2"/>
    </row>
    <row r="9039" spans="5:6" ht="12.75">
      <c r="E9039" s="2"/>
      <c r="F9039" s="2"/>
    </row>
    <row r="9040" spans="5:6" ht="12.75">
      <c r="E9040" s="2"/>
      <c r="F9040" s="2"/>
    </row>
    <row r="9041" spans="5:6" ht="12.75">
      <c r="E9041" s="2"/>
      <c r="F9041" s="2"/>
    </row>
    <row r="9042" spans="5:6" ht="12.75">
      <c r="E9042" s="2"/>
      <c r="F9042" s="2"/>
    </row>
    <row r="9043" spans="5:6" ht="12.75">
      <c r="E9043" s="2"/>
      <c r="F9043" s="2"/>
    </row>
    <row r="9044" spans="5:6" ht="12.75">
      <c r="E9044" s="2"/>
      <c r="F9044" s="2"/>
    </row>
    <row r="9045" spans="5:6" ht="12.75">
      <c r="E9045" s="2"/>
      <c r="F9045" s="2"/>
    </row>
    <row r="9046" spans="5:6" ht="12.75">
      <c r="E9046" s="2"/>
      <c r="F9046" s="2"/>
    </row>
    <row r="9047" spans="5:6" ht="12.75">
      <c r="E9047" s="2"/>
      <c r="F9047" s="2"/>
    </row>
    <row r="9048" spans="5:6" ht="12.75">
      <c r="E9048" s="2"/>
      <c r="F9048" s="2"/>
    </row>
    <row r="9049" spans="5:6" ht="12.75">
      <c r="E9049" s="2"/>
      <c r="F9049" s="2"/>
    </row>
    <row r="9050" spans="5:6" ht="12.75">
      <c r="E9050" s="2"/>
      <c r="F9050" s="2"/>
    </row>
    <row r="9051" spans="5:6" ht="12.75">
      <c r="E9051" s="2"/>
      <c r="F9051" s="2"/>
    </row>
    <row r="9052" spans="5:6" ht="12.75">
      <c r="E9052" s="2"/>
      <c r="F9052" s="2"/>
    </row>
    <row r="9053" spans="5:6" ht="12.75">
      <c r="E9053" s="2"/>
      <c r="F9053" s="2"/>
    </row>
    <row r="9054" spans="5:6" ht="12.75">
      <c r="E9054" s="2"/>
      <c r="F9054" s="2"/>
    </row>
    <row r="9055" spans="5:6" ht="12.75">
      <c r="E9055" s="2"/>
      <c r="F9055" s="2"/>
    </row>
    <row r="9056" spans="5:6" ht="12.75">
      <c r="E9056" s="2"/>
      <c r="F9056" s="2"/>
    </row>
    <row r="9057" spans="5:6" ht="12.75">
      <c r="E9057" s="2"/>
      <c r="F9057" s="2"/>
    </row>
    <row r="9058" spans="5:6" ht="12.75">
      <c r="E9058" s="2"/>
      <c r="F9058" s="2"/>
    </row>
    <row r="9059" spans="5:6" ht="12.75">
      <c r="E9059" s="2"/>
      <c r="F9059" s="2"/>
    </row>
    <row r="9060" spans="5:6" ht="12.75">
      <c r="E9060" s="2"/>
      <c r="F9060" s="2"/>
    </row>
    <row r="9061" spans="5:6" ht="12.75">
      <c r="E9061" s="2"/>
      <c r="F9061" s="2"/>
    </row>
    <row r="9062" spans="5:6" ht="12.75">
      <c r="E9062" s="2"/>
      <c r="F9062" s="2"/>
    </row>
    <row r="9063" spans="5:6" ht="12.75">
      <c r="E9063" s="2"/>
      <c r="F9063" s="2"/>
    </row>
    <row r="9064" spans="5:6" ht="12.75">
      <c r="E9064" s="2"/>
      <c r="F9064" s="2"/>
    </row>
    <row r="9065" spans="5:6" ht="12.75">
      <c r="E9065" s="2"/>
      <c r="F9065" s="2"/>
    </row>
    <row r="9066" spans="5:6" ht="12.75">
      <c r="E9066" s="2"/>
      <c r="F9066" s="2"/>
    </row>
    <row r="9067" spans="5:6" ht="12.75">
      <c r="E9067" s="2"/>
      <c r="F9067" s="2"/>
    </row>
    <row r="9068" spans="5:6" ht="12.75">
      <c r="E9068" s="2"/>
      <c r="F9068" s="2"/>
    </row>
    <row r="9069" spans="5:6" ht="12.75">
      <c r="E9069" s="2"/>
      <c r="F9069" s="2"/>
    </row>
    <row r="9070" spans="5:6" ht="12.75">
      <c r="E9070" s="2"/>
      <c r="F9070" s="2"/>
    </row>
    <row r="9071" spans="5:6" ht="12.75">
      <c r="E9071" s="2"/>
      <c r="F9071" s="2"/>
    </row>
    <row r="9072" spans="5:6" ht="12.75">
      <c r="E9072" s="2"/>
      <c r="F9072" s="2"/>
    </row>
    <row r="9073" spans="5:6" ht="12.75">
      <c r="E9073" s="2"/>
      <c r="F9073" s="2"/>
    </row>
    <row r="9074" spans="5:6" ht="12.75">
      <c r="E9074" s="2"/>
      <c r="F9074" s="2"/>
    </row>
    <row r="9075" spans="5:6" ht="12.75">
      <c r="E9075" s="2"/>
      <c r="F9075" s="2"/>
    </row>
    <row r="9076" spans="5:6" ht="12.75">
      <c r="E9076" s="2"/>
      <c r="F9076" s="2"/>
    </row>
    <row r="9077" spans="5:6" ht="12.75">
      <c r="E9077" s="2"/>
      <c r="F9077" s="2"/>
    </row>
    <row r="9078" spans="5:6" ht="12.75">
      <c r="E9078" s="2"/>
      <c r="F9078" s="2"/>
    </row>
    <row r="9079" spans="5:6" ht="12.75">
      <c r="E9079" s="2"/>
      <c r="F9079" s="2"/>
    </row>
    <row r="9080" spans="5:6" ht="12.75">
      <c r="E9080" s="2"/>
      <c r="F9080" s="2"/>
    </row>
    <row r="9081" spans="5:6" ht="12.75">
      <c r="E9081" s="2"/>
      <c r="F9081" s="2"/>
    </row>
    <row r="9082" spans="5:6" ht="12.75">
      <c r="E9082" s="2"/>
      <c r="F9082" s="2"/>
    </row>
    <row r="9083" spans="5:6" ht="12.75">
      <c r="E9083" s="2"/>
      <c r="F9083" s="2"/>
    </row>
    <row r="9084" spans="5:6" ht="12.75">
      <c r="E9084" s="2"/>
      <c r="F9084" s="2"/>
    </row>
    <row r="9085" spans="5:6" ht="12.75">
      <c r="E9085" s="2"/>
      <c r="F9085" s="2"/>
    </row>
    <row r="9086" spans="5:6" ht="12.75">
      <c r="E9086" s="2"/>
      <c r="F9086" s="2"/>
    </row>
    <row r="9087" spans="5:6" ht="12.75">
      <c r="E9087" s="2"/>
      <c r="F9087" s="2"/>
    </row>
    <row r="9088" spans="5:6" ht="12.75">
      <c r="E9088" s="2"/>
      <c r="F9088" s="2"/>
    </row>
    <row r="9089" spans="5:6" ht="12.75">
      <c r="E9089" s="2"/>
      <c r="F9089" s="2"/>
    </row>
    <row r="9090" spans="5:6" ht="12.75">
      <c r="E9090" s="2"/>
      <c r="F9090" s="2"/>
    </row>
    <row r="9091" spans="5:6" ht="12.75">
      <c r="E9091" s="2"/>
      <c r="F9091" s="2"/>
    </row>
    <row r="9092" spans="5:6" ht="12.75">
      <c r="E9092" s="2"/>
      <c r="F9092" s="2"/>
    </row>
    <row r="9093" spans="5:6" ht="12.75">
      <c r="E9093" s="2"/>
      <c r="F9093" s="2"/>
    </row>
    <row r="9094" spans="5:6" ht="12.75">
      <c r="E9094" s="2"/>
      <c r="F9094" s="2"/>
    </row>
    <row r="9095" spans="5:6" ht="12.75">
      <c r="E9095" s="2"/>
      <c r="F9095" s="2"/>
    </row>
    <row r="9096" spans="5:6" ht="12.75">
      <c r="E9096" s="2"/>
      <c r="F9096" s="2"/>
    </row>
    <row r="9097" spans="5:6" ht="12.75">
      <c r="E9097" s="2"/>
      <c r="F9097" s="2"/>
    </row>
    <row r="9098" spans="5:6" ht="12.75">
      <c r="E9098" s="2"/>
      <c r="F9098" s="2"/>
    </row>
    <row r="9099" spans="5:6" ht="12.75">
      <c r="E9099" s="2"/>
      <c r="F9099" s="2"/>
    </row>
    <row r="9100" spans="5:6" ht="12.75">
      <c r="E9100" s="2"/>
      <c r="F9100" s="2"/>
    </row>
    <row r="9101" spans="5:6" ht="12.75">
      <c r="E9101" s="2"/>
      <c r="F9101" s="2"/>
    </row>
    <row r="9102" spans="5:6" ht="12.75">
      <c r="E9102" s="2"/>
      <c r="F9102" s="2"/>
    </row>
    <row r="9103" spans="5:6" ht="12.75">
      <c r="E9103" s="2"/>
      <c r="F9103" s="2"/>
    </row>
    <row r="9104" spans="5:6" ht="12.75">
      <c r="E9104" s="2"/>
      <c r="F9104" s="2"/>
    </row>
    <row r="9105" spans="5:6" ht="12.75">
      <c r="E9105" s="2"/>
      <c r="F9105" s="2"/>
    </row>
    <row r="9106" spans="5:6" ht="12.75">
      <c r="E9106" s="2"/>
      <c r="F9106" s="2"/>
    </row>
    <row r="9107" spans="5:6" ht="12.75">
      <c r="E9107" s="2"/>
      <c r="F9107" s="2"/>
    </row>
    <row r="9108" spans="5:6" ht="12.75">
      <c r="E9108" s="2"/>
      <c r="F9108" s="2"/>
    </row>
    <row r="9109" spans="5:6" ht="12.75">
      <c r="E9109" s="2"/>
      <c r="F9109" s="2"/>
    </row>
    <row r="9110" spans="5:6" ht="12.75">
      <c r="E9110" s="2"/>
      <c r="F9110" s="2"/>
    </row>
    <row r="9111" spans="5:6" ht="12.75">
      <c r="E9111" s="2"/>
      <c r="F9111" s="2"/>
    </row>
    <row r="9112" spans="5:6" ht="12.75">
      <c r="E9112" s="2"/>
      <c r="F9112" s="2"/>
    </row>
    <row r="9113" spans="5:6" ht="12.75">
      <c r="E9113" s="2"/>
      <c r="F9113" s="2"/>
    </row>
    <row r="9114" spans="5:6" ht="12.75">
      <c r="E9114" s="2"/>
      <c r="F9114" s="2"/>
    </row>
    <row r="9115" spans="5:6" ht="12.75">
      <c r="E9115" s="2"/>
      <c r="F9115" s="2"/>
    </row>
    <row r="9116" spans="5:6" ht="12.75">
      <c r="E9116" s="2"/>
      <c r="F9116" s="2"/>
    </row>
    <row r="9117" spans="5:6" ht="12.75">
      <c r="E9117" s="2"/>
      <c r="F9117" s="2"/>
    </row>
    <row r="9118" spans="5:6" ht="12.75">
      <c r="E9118" s="2"/>
      <c r="F9118" s="2"/>
    </row>
    <row r="9119" spans="5:6" ht="12.75">
      <c r="E9119" s="2"/>
      <c r="F9119" s="2"/>
    </row>
    <row r="9120" spans="5:6" ht="12.75">
      <c r="E9120" s="2"/>
      <c r="F9120" s="2"/>
    </row>
    <row r="9121" spans="5:6" ht="12.75">
      <c r="E9121" s="2"/>
      <c r="F9121" s="2"/>
    </row>
    <row r="9122" spans="5:6" ht="12.75">
      <c r="E9122" s="2"/>
      <c r="F9122" s="2"/>
    </row>
    <row r="9123" spans="5:6" ht="12.75">
      <c r="E9123" s="2"/>
      <c r="F9123" s="2"/>
    </row>
    <row r="9124" spans="5:6" ht="12.75">
      <c r="E9124" s="2"/>
      <c r="F9124" s="2"/>
    </row>
    <row r="9125" spans="5:6" ht="12.75">
      <c r="E9125" s="2"/>
      <c r="F9125" s="2"/>
    </row>
    <row r="9126" spans="5:6" ht="12.75">
      <c r="E9126" s="2"/>
      <c r="F9126" s="2"/>
    </row>
    <row r="9127" spans="5:6" ht="12.75">
      <c r="E9127" s="2"/>
      <c r="F9127" s="2"/>
    </row>
    <row r="9128" spans="5:6" ht="12.75">
      <c r="E9128" s="2"/>
      <c r="F9128" s="2"/>
    </row>
    <row r="9129" spans="5:6" ht="12.75">
      <c r="E9129" s="2"/>
      <c r="F9129" s="2"/>
    </row>
    <row r="9130" spans="5:6" ht="12.75">
      <c r="E9130" s="2"/>
      <c r="F9130" s="2"/>
    </row>
    <row r="9131" spans="5:6" ht="12.75">
      <c r="E9131" s="2"/>
      <c r="F9131" s="2"/>
    </row>
    <row r="9132" spans="5:6" ht="12.75">
      <c r="E9132" s="2"/>
      <c r="F9132" s="2"/>
    </row>
    <row r="9133" spans="5:6" ht="12.75">
      <c r="E9133" s="2"/>
      <c r="F9133" s="2"/>
    </row>
    <row r="9134" spans="5:6" ht="12.75">
      <c r="E9134" s="2"/>
      <c r="F9134" s="2"/>
    </row>
    <row r="9135" spans="5:6" ht="12.75">
      <c r="E9135" s="2"/>
      <c r="F9135" s="2"/>
    </row>
    <row r="9136" spans="5:6" ht="12.75">
      <c r="E9136" s="2"/>
      <c r="F9136" s="2"/>
    </row>
    <row r="9137" spans="5:6" ht="12.75">
      <c r="E9137" s="2"/>
      <c r="F9137" s="2"/>
    </row>
    <row r="9138" spans="5:6" ht="12.75">
      <c r="E9138" s="2"/>
      <c r="F9138" s="2"/>
    </row>
    <row r="9139" spans="5:6" ht="12.75">
      <c r="E9139" s="2"/>
      <c r="F9139" s="2"/>
    </row>
    <row r="9140" spans="5:6" ht="12.75">
      <c r="E9140" s="2"/>
      <c r="F9140" s="2"/>
    </row>
    <row r="9141" spans="5:6" ht="12.75">
      <c r="E9141" s="2"/>
      <c r="F9141" s="2"/>
    </row>
    <row r="9142" spans="5:6" ht="12.75">
      <c r="E9142" s="2"/>
      <c r="F9142" s="2"/>
    </row>
    <row r="9143" spans="5:6" ht="12.75">
      <c r="E9143" s="2"/>
      <c r="F9143" s="2"/>
    </row>
    <row r="9144" spans="5:6" ht="12.75">
      <c r="E9144" s="2"/>
      <c r="F9144" s="2"/>
    </row>
    <row r="9145" spans="5:6" ht="12.75">
      <c r="E9145" s="2"/>
      <c r="F9145" s="2"/>
    </row>
    <row r="9146" spans="5:6" ht="12.75">
      <c r="E9146" s="2"/>
      <c r="F9146" s="2"/>
    </row>
    <row r="9147" spans="5:6" ht="12.75">
      <c r="E9147" s="2"/>
      <c r="F9147" s="2"/>
    </row>
    <row r="9148" spans="5:6" ht="12.75">
      <c r="E9148" s="2"/>
      <c r="F9148" s="2"/>
    </row>
    <row r="9149" spans="5:6" ht="12.75">
      <c r="E9149" s="2"/>
      <c r="F9149" s="2"/>
    </row>
    <row r="9150" spans="5:6" ht="12.75">
      <c r="E9150" s="2"/>
      <c r="F9150" s="2"/>
    </row>
    <row r="9151" spans="5:6" ht="12.75">
      <c r="E9151" s="2"/>
      <c r="F9151" s="2"/>
    </row>
    <row r="9152" spans="5:6" ht="12.75">
      <c r="E9152" s="2"/>
      <c r="F9152" s="2"/>
    </row>
    <row r="9153" spans="5:6" ht="12.75">
      <c r="E9153" s="2"/>
      <c r="F9153" s="2"/>
    </row>
    <row r="9154" spans="5:6" ht="12.75">
      <c r="E9154" s="2"/>
      <c r="F9154" s="2"/>
    </row>
    <row r="9155" spans="5:6" ht="12.75">
      <c r="E9155" s="2"/>
      <c r="F9155" s="2"/>
    </row>
    <row r="9156" spans="5:6" ht="12.75">
      <c r="E9156" s="2"/>
      <c r="F9156" s="2"/>
    </row>
    <row r="9157" spans="5:6" ht="12.75">
      <c r="E9157" s="2"/>
      <c r="F9157" s="2"/>
    </row>
    <row r="9158" spans="5:6" ht="12.75">
      <c r="E9158" s="2"/>
      <c r="F9158" s="2"/>
    </row>
    <row r="9159" spans="5:6" ht="12.75">
      <c r="E9159" s="2"/>
      <c r="F9159" s="2"/>
    </row>
    <row r="9160" spans="5:6" ht="12.75">
      <c r="E9160" s="2"/>
      <c r="F9160" s="2"/>
    </row>
    <row r="9161" spans="5:6" ht="12.75">
      <c r="E9161" s="2"/>
      <c r="F9161" s="2"/>
    </row>
    <row r="9162" spans="5:6" ht="12.75">
      <c r="E9162" s="2"/>
      <c r="F9162" s="2"/>
    </row>
    <row r="9163" spans="5:6" ht="12.75">
      <c r="E9163" s="2"/>
      <c r="F9163" s="2"/>
    </row>
    <row r="9164" spans="5:6" ht="12.75">
      <c r="E9164" s="2"/>
      <c r="F9164" s="2"/>
    </row>
    <row r="9165" spans="5:6" ht="12.75">
      <c r="E9165" s="2"/>
      <c r="F9165" s="2"/>
    </row>
    <row r="9166" spans="5:6" ht="12.75">
      <c r="E9166" s="2"/>
      <c r="F9166" s="2"/>
    </row>
    <row r="9167" spans="5:6" ht="12.75">
      <c r="E9167" s="2"/>
      <c r="F9167" s="2"/>
    </row>
    <row r="9168" spans="5:6" ht="12.75">
      <c r="E9168" s="2"/>
      <c r="F9168" s="2"/>
    </row>
    <row r="9169" spans="5:6" ht="12.75">
      <c r="E9169" s="2"/>
      <c r="F9169" s="2"/>
    </row>
    <row r="9170" spans="5:6" ht="12.75">
      <c r="E9170" s="2"/>
      <c r="F9170" s="2"/>
    </row>
    <row r="9171" spans="5:6" ht="12.75">
      <c r="E9171" s="2"/>
      <c r="F9171" s="2"/>
    </row>
    <row r="9172" spans="5:6" ht="12.75">
      <c r="E9172" s="2"/>
      <c r="F9172" s="2"/>
    </row>
    <row r="9173" spans="5:6" ht="12.75">
      <c r="E9173" s="2"/>
      <c r="F9173" s="2"/>
    </row>
    <row r="9174" spans="5:6" ht="12.75">
      <c r="E9174" s="2"/>
      <c r="F9174" s="2"/>
    </row>
    <row r="9175" spans="5:6" ht="12.75">
      <c r="E9175" s="2"/>
      <c r="F9175" s="2"/>
    </row>
    <row r="9176" spans="5:6" ht="12.75">
      <c r="E9176" s="2"/>
      <c r="F9176" s="2"/>
    </row>
    <row r="9177" spans="5:6" ht="12.75">
      <c r="E9177" s="2"/>
      <c r="F9177" s="2"/>
    </row>
    <row r="9178" spans="5:6" ht="12.75">
      <c r="E9178" s="2"/>
      <c r="F9178" s="2"/>
    </row>
    <row r="9179" spans="5:6" ht="12.75">
      <c r="E9179" s="2"/>
      <c r="F9179" s="2"/>
    </row>
    <row r="9180" spans="5:6" ht="12.75">
      <c r="E9180" s="2"/>
      <c r="F9180" s="2"/>
    </row>
    <row r="9181" spans="5:6" ht="12.75">
      <c r="E9181" s="2"/>
      <c r="F9181" s="2"/>
    </row>
    <row r="9182" spans="5:6" ht="12.75">
      <c r="E9182" s="2"/>
      <c r="F9182" s="2"/>
    </row>
    <row r="9183" spans="5:6" ht="12.75">
      <c r="E9183" s="2"/>
      <c r="F9183" s="2"/>
    </row>
    <row r="9184" spans="5:6" ht="12.75">
      <c r="E9184" s="2"/>
      <c r="F9184" s="2"/>
    </row>
    <row r="9185" spans="5:6" ht="12.75">
      <c r="E9185" s="2"/>
      <c r="F9185" s="2"/>
    </row>
    <row r="9186" spans="5:6" ht="12.75">
      <c r="E9186" s="2"/>
      <c r="F9186" s="2"/>
    </row>
    <row r="9187" spans="5:6" ht="12.75">
      <c r="E9187" s="2"/>
      <c r="F9187" s="2"/>
    </row>
    <row r="9188" spans="5:6" ht="12.75">
      <c r="E9188" s="2"/>
      <c r="F9188" s="2"/>
    </row>
    <row r="9189" spans="5:6" ht="12.75">
      <c r="E9189" s="2"/>
      <c r="F9189" s="2"/>
    </row>
    <row r="9190" spans="5:6" ht="12.75">
      <c r="E9190" s="2"/>
      <c r="F9190" s="2"/>
    </row>
    <row r="9191" spans="5:6" ht="12.75">
      <c r="E9191" s="2"/>
      <c r="F9191" s="2"/>
    </row>
    <row r="9192" spans="5:6" ht="12.75">
      <c r="E9192" s="2"/>
      <c r="F9192" s="2"/>
    </row>
    <row r="9193" spans="5:6" ht="12.75">
      <c r="E9193" s="2"/>
      <c r="F9193" s="2"/>
    </row>
    <row r="9194" spans="5:6" ht="12.75">
      <c r="E9194" s="2"/>
      <c r="F9194" s="2"/>
    </row>
    <row r="9195" spans="5:6" ht="12.75">
      <c r="E9195" s="2"/>
      <c r="F9195" s="2"/>
    </row>
    <row r="9196" spans="5:6" ht="12.75">
      <c r="E9196" s="2"/>
      <c r="F9196" s="2"/>
    </row>
    <row r="9197" spans="5:6" ht="12.75">
      <c r="E9197" s="2"/>
      <c r="F9197" s="2"/>
    </row>
    <row r="9198" spans="5:6" ht="12.75">
      <c r="E9198" s="2"/>
      <c r="F9198" s="2"/>
    </row>
    <row r="9199" spans="5:6" ht="12.75">
      <c r="E9199" s="2"/>
      <c r="F9199" s="2"/>
    </row>
    <row r="9200" spans="5:6" ht="12.75">
      <c r="E9200" s="2"/>
      <c r="F9200" s="2"/>
    </row>
    <row r="9201" spans="5:6" ht="12.75">
      <c r="E9201" s="2"/>
      <c r="F9201" s="2"/>
    </row>
    <row r="9202" spans="5:6" ht="12.75">
      <c r="E9202" s="2"/>
      <c r="F9202" s="2"/>
    </row>
    <row r="9203" spans="5:6" ht="12.75">
      <c r="E9203" s="2"/>
      <c r="F9203" s="2"/>
    </row>
    <row r="9204" spans="5:6" ht="12.75">
      <c r="E9204" s="2"/>
      <c r="F9204" s="2"/>
    </row>
    <row r="9205" spans="5:6" ht="12.75">
      <c r="E9205" s="2"/>
      <c r="F9205" s="2"/>
    </row>
    <row r="9206" spans="5:6" ht="12.75">
      <c r="E9206" s="2"/>
      <c r="F9206" s="2"/>
    </row>
    <row r="9207" spans="5:6" ht="12.75">
      <c r="E9207" s="2"/>
      <c r="F9207" s="2"/>
    </row>
    <row r="9208" spans="5:6" ht="12.75">
      <c r="E9208" s="2"/>
      <c r="F9208" s="2"/>
    </row>
    <row r="9209" spans="5:6" ht="12.75">
      <c r="E9209" s="2"/>
      <c r="F9209" s="2"/>
    </row>
    <row r="9210" spans="5:6" ht="12.75">
      <c r="E9210" s="2"/>
      <c r="F9210" s="2"/>
    </row>
    <row r="9211" spans="5:6" ht="12.75">
      <c r="E9211" s="2"/>
      <c r="F9211" s="2"/>
    </row>
    <row r="9212" spans="5:6" ht="12.75">
      <c r="E9212" s="2"/>
      <c r="F9212" s="2"/>
    </row>
    <row r="9213" spans="5:6" ht="12.75">
      <c r="E9213" s="2"/>
      <c r="F9213" s="2"/>
    </row>
    <row r="9214" spans="5:6" ht="12.75">
      <c r="E9214" s="2"/>
      <c r="F9214" s="2"/>
    </row>
    <row r="9215" spans="5:6" ht="12.75">
      <c r="E9215" s="2"/>
      <c r="F9215" s="2"/>
    </row>
    <row r="9216" spans="5:6" ht="12.75">
      <c r="E9216" s="2"/>
      <c r="F9216" s="2"/>
    </row>
    <row r="9217" spans="5:6" ht="12.75">
      <c r="E9217" s="2"/>
      <c r="F9217" s="2"/>
    </row>
    <row r="9218" spans="5:6" ht="12.75">
      <c r="E9218" s="2"/>
      <c r="F9218" s="2"/>
    </row>
    <row r="9219" spans="5:6" ht="12.75">
      <c r="E9219" s="2"/>
      <c r="F9219" s="2"/>
    </row>
    <row r="9220" spans="5:6" ht="12.75">
      <c r="E9220" s="2"/>
      <c r="F9220" s="2"/>
    </row>
    <row r="9221" spans="5:6" ht="12.75">
      <c r="E9221" s="2"/>
      <c r="F9221" s="2"/>
    </row>
    <row r="9222" spans="5:6" ht="12.75">
      <c r="E9222" s="2"/>
      <c r="F9222" s="2"/>
    </row>
    <row r="9223" spans="5:6" ht="12.75">
      <c r="E9223" s="2"/>
      <c r="F9223" s="2"/>
    </row>
    <row r="9224" spans="5:6" ht="12.75">
      <c r="E9224" s="2"/>
      <c r="F9224" s="2"/>
    </row>
    <row r="9225" spans="5:6" ht="12.75">
      <c r="E9225" s="2"/>
      <c r="F9225" s="2"/>
    </row>
    <row r="9226" spans="5:6" ht="12.75">
      <c r="E9226" s="2"/>
      <c r="F9226" s="2"/>
    </row>
    <row r="9227" spans="5:6" ht="12.75">
      <c r="E9227" s="2"/>
      <c r="F9227" s="2"/>
    </row>
    <row r="9228" spans="5:6" ht="12.75">
      <c r="E9228" s="2"/>
      <c r="F9228" s="2"/>
    </row>
    <row r="9229" spans="5:6" ht="12.75">
      <c r="E9229" s="2"/>
      <c r="F9229" s="2"/>
    </row>
    <row r="9230" spans="5:6" ht="12.75">
      <c r="E9230" s="2"/>
      <c r="F9230" s="2"/>
    </row>
    <row r="9231" spans="5:6" ht="12.75">
      <c r="E9231" s="2"/>
      <c r="F9231" s="2"/>
    </row>
    <row r="9232" spans="5:6" ht="12.75">
      <c r="E9232" s="2"/>
      <c r="F9232" s="2"/>
    </row>
    <row r="9233" spans="5:6" ht="12.75">
      <c r="E9233" s="2"/>
      <c r="F9233" s="2"/>
    </row>
    <row r="9234" spans="5:6" ht="12.75">
      <c r="E9234" s="2"/>
      <c r="F9234" s="2"/>
    </row>
    <row r="9235" spans="5:6" ht="12.75">
      <c r="E9235" s="2"/>
      <c r="F9235" s="2"/>
    </row>
    <row r="9236" spans="5:6" ht="12.75">
      <c r="E9236" s="2"/>
      <c r="F9236" s="2"/>
    </row>
    <row r="9237" spans="5:6" ht="12.75">
      <c r="E9237" s="2"/>
      <c r="F9237" s="2"/>
    </row>
    <row r="9238" spans="5:6" ht="12.75">
      <c r="E9238" s="2"/>
      <c r="F9238" s="2"/>
    </row>
    <row r="9239" spans="5:6" ht="12.75">
      <c r="E9239" s="2"/>
      <c r="F9239" s="2"/>
    </row>
    <row r="9240" spans="5:6" ht="12.75">
      <c r="E9240" s="2"/>
      <c r="F9240" s="2"/>
    </row>
    <row r="9241" spans="5:6" ht="12.75">
      <c r="E9241" s="2"/>
      <c r="F9241" s="2"/>
    </row>
    <row r="9242" spans="5:6" ht="12.75">
      <c r="E9242" s="2"/>
      <c r="F9242" s="2"/>
    </row>
    <row r="9243" spans="5:6" ht="12.75">
      <c r="E9243" s="2"/>
      <c r="F9243" s="2"/>
    </row>
    <row r="9244" spans="5:6" ht="12.75">
      <c r="E9244" s="2"/>
      <c r="F9244" s="2"/>
    </row>
    <row r="9245" spans="5:6" ht="12.75">
      <c r="E9245" s="2"/>
      <c r="F9245" s="2"/>
    </row>
    <row r="9246" spans="5:6" ht="12.75">
      <c r="E9246" s="2"/>
      <c r="F9246" s="2"/>
    </row>
    <row r="9247" spans="5:6" ht="12.75">
      <c r="E9247" s="2"/>
      <c r="F9247" s="2"/>
    </row>
    <row r="9248" spans="5:6" ht="12.75">
      <c r="E9248" s="2"/>
      <c r="F9248" s="2"/>
    </row>
    <row r="9249" spans="5:6" ht="12.75">
      <c r="E9249" s="2"/>
      <c r="F9249" s="2"/>
    </row>
    <row r="9250" spans="5:6" ht="12.75">
      <c r="E9250" s="2"/>
      <c r="F9250" s="2"/>
    </row>
    <row r="9251" spans="5:6" ht="12.75">
      <c r="E9251" s="2"/>
      <c r="F9251" s="2"/>
    </row>
    <row r="9252" spans="5:6" ht="12.75">
      <c r="E9252" s="2"/>
      <c r="F9252" s="2"/>
    </row>
    <row r="9253" spans="5:6" ht="12.75">
      <c r="E9253" s="2"/>
      <c r="F9253" s="2"/>
    </row>
    <row r="9254" spans="5:6" ht="12.75">
      <c r="E9254" s="2"/>
      <c r="F9254" s="2"/>
    </row>
    <row r="9255" spans="5:6" ht="12.75">
      <c r="E9255" s="2"/>
      <c r="F9255" s="2"/>
    </row>
    <row r="9256" spans="5:6" ht="12.75">
      <c r="E9256" s="2"/>
      <c r="F9256" s="2"/>
    </row>
    <row r="9257" spans="5:6" ht="12.75">
      <c r="E9257" s="2"/>
      <c r="F9257" s="2"/>
    </row>
    <row r="9258" spans="5:6" ht="12.75">
      <c r="E9258" s="2"/>
      <c r="F9258" s="2"/>
    </row>
    <row r="9259" spans="5:6" ht="12.75">
      <c r="E9259" s="2"/>
      <c r="F9259" s="2"/>
    </row>
    <row r="9260" spans="5:6" ht="12.75">
      <c r="E9260" s="2"/>
      <c r="F9260" s="2"/>
    </row>
    <row r="9261" spans="5:6" ht="12.75">
      <c r="E9261" s="2"/>
      <c r="F9261" s="2"/>
    </row>
    <row r="9262" spans="5:6" ht="12.75">
      <c r="E9262" s="2"/>
      <c r="F9262" s="2"/>
    </row>
    <row r="9263" spans="5:6" ht="12.75">
      <c r="E9263" s="2"/>
      <c r="F9263" s="2"/>
    </row>
    <row r="9264" spans="5:6" ht="12.75">
      <c r="E9264" s="2"/>
      <c r="F9264" s="2"/>
    </row>
    <row r="9265" spans="5:6" ht="12.75">
      <c r="E9265" s="2"/>
      <c r="F9265" s="2"/>
    </row>
    <row r="9266" spans="5:6" ht="12.75">
      <c r="E9266" s="2"/>
      <c r="F9266" s="2"/>
    </row>
    <row r="9267" spans="5:6" ht="12.75">
      <c r="E9267" s="2"/>
      <c r="F9267" s="2"/>
    </row>
    <row r="9268" spans="5:6" ht="12.75">
      <c r="E9268" s="2"/>
      <c r="F9268" s="2"/>
    </row>
    <row r="9269" spans="5:6" ht="12.75">
      <c r="E9269" s="2"/>
      <c r="F9269" s="2"/>
    </row>
    <row r="9270" spans="5:6" ht="12.75">
      <c r="E9270" s="2"/>
      <c r="F9270" s="2"/>
    </row>
    <row r="9271" spans="5:6" ht="12.75">
      <c r="E9271" s="2"/>
      <c r="F9271" s="2"/>
    </row>
    <row r="9272" spans="5:6" ht="12.75">
      <c r="E9272" s="2"/>
      <c r="F9272" s="2"/>
    </row>
    <row r="9273" spans="5:6" ht="12.75">
      <c r="E9273" s="2"/>
      <c r="F9273" s="2"/>
    </row>
    <row r="9274" spans="5:6" ht="12.75">
      <c r="E9274" s="2"/>
      <c r="F9274" s="2"/>
    </row>
    <row r="9275" spans="5:6" ht="12.75">
      <c r="E9275" s="2"/>
      <c r="F9275" s="2"/>
    </row>
    <row r="9276" spans="5:6" ht="12.75">
      <c r="E9276" s="2"/>
      <c r="F9276" s="2"/>
    </row>
    <row r="9277" spans="5:6" ht="12.75">
      <c r="E9277" s="2"/>
      <c r="F9277" s="2"/>
    </row>
    <row r="9278" spans="5:6" ht="12.75">
      <c r="E9278" s="2"/>
      <c r="F9278" s="2"/>
    </row>
    <row r="9279" spans="5:6" ht="12.75">
      <c r="E9279" s="2"/>
      <c r="F9279" s="2"/>
    </row>
    <row r="9280" spans="5:6" ht="12.75">
      <c r="E9280" s="2"/>
      <c r="F9280" s="2"/>
    </row>
    <row r="9281" spans="5:6" ht="12.75">
      <c r="E9281" s="2"/>
      <c r="F9281" s="2"/>
    </row>
    <row r="9282" spans="5:6" ht="12.75">
      <c r="E9282" s="2"/>
      <c r="F9282" s="2"/>
    </row>
    <row r="9283" spans="5:6" ht="12.75">
      <c r="E9283" s="2"/>
      <c r="F9283" s="2"/>
    </row>
    <row r="9284" spans="5:6" ht="12.75">
      <c r="E9284" s="2"/>
      <c r="F9284" s="2"/>
    </row>
    <row r="9285" spans="5:6" ht="12.75">
      <c r="E9285" s="2"/>
      <c r="F9285" s="2"/>
    </row>
    <row r="9286" spans="5:6" ht="12.75">
      <c r="E9286" s="2"/>
      <c r="F9286" s="2"/>
    </row>
    <row r="9287" spans="5:6" ht="12.75">
      <c r="E9287" s="2"/>
      <c r="F9287" s="2"/>
    </row>
    <row r="9288" spans="5:6" ht="12.75">
      <c r="E9288" s="2"/>
      <c r="F9288" s="2"/>
    </row>
    <row r="9289" spans="5:6" ht="12.75">
      <c r="E9289" s="2"/>
      <c r="F9289" s="2"/>
    </row>
    <row r="9290" spans="5:6" ht="12.75">
      <c r="E9290" s="2"/>
      <c r="F9290" s="2"/>
    </row>
    <row r="9291" spans="5:6" ht="12.75">
      <c r="E9291" s="2"/>
      <c r="F9291" s="2"/>
    </row>
    <row r="9292" spans="5:6" ht="12.75">
      <c r="E9292" s="2"/>
      <c r="F9292" s="2"/>
    </row>
    <row r="9293" spans="5:6" ht="12.75">
      <c r="E9293" s="2"/>
      <c r="F9293" s="2"/>
    </row>
    <row r="9294" spans="5:6" ht="12.75">
      <c r="E9294" s="2"/>
      <c r="F9294" s="2"/>
    </row>
    <row r="9295" spans="5:6" ht="12.75">
      <c r="E9295" s="2"/>
      <c r="F9295" s="2"/>
    </row>
    <row r="9296" spans="5:6" ht="12.75">
      <c r="E9296" s="2"/>
      <c r="F9296" s="2"/>
    </row>
    <row r="9297" spans="5:6" ht="12.75">
      <c r="E9297" s="2"/>
      <c r="F9297" s="2"/>
    </row>
    <row r="9298" spans="5:6" ht="12.75">
      <c r="E9298" s="2"/>
      <c r="F9298" s="2"/>
    </row>
    <row r="9299" spans="5:6" ht="12.75">
      <c r="E9299" s="2"/>
      <c r="F9299" s="2"/>
    </row>
    <row r="9300" spans="5:6" ht="12.75">
      <c r="E9300" s="2"/>
      <c r="F9300" s="2"/>
    </row>
    <row r="9301" spans="5:6" ht="12.75">
      <c r="E9301" s="2"/>
      <c r="F9301" s="2"/>
    </row>
    <row r="9302" spans="5:6" ht="12.75">
      <c r="E9302" s="2"/>
      <c r="F9302" s="2"/>
    </row>
    <row r="9303" spans="5:6" ht="12.75">
      <c r="E9303" s="2"/>
      <c r="F9303" s="2"/>
    </row>
    <row r="9304" spans="5:6" ht="12.75">
      <c r="E9304" s="2"/>
      <c r="F9304" s="2"/>
    </row>
    <row r="9305" spans="5:6" ht="12.75">
      <c r="E9305" s="2"/>
      <c r="F9305" s="2"/>
    </row>
    <row r="9306" spans="5:6" ht="12.75">
      <c r="E9306" s="2"/>
      <c r="F9306" s="2"/>
    </row>
    <row r="9307" spans="5:6" ht="12.75">
      <c r="E9307" s="2"/>
      <c r="F9307" s="2"/>
    </row>
    <row r="9308" spans="5:6" ht="12.75">
      <c r="E9308" s="2"/>
      <c r="F9308" s="2"/>
    </row>
    <row r="9309" spans="5:6" ht="12.75">
      <c r="E9309" s="2"/>
      <c r="F9309" s="2"/>
    </row>
    <row r="9310" spans="5:6" ht="12.75">
      <c r="E9310" s="2"/>
      <c r="F9310" s="2"/>
    </row>
    <row r="9311" spans="5:6" ht="12.75">
      <c r="E9311" s="2"/>
      <c r="F9311" s="2"/>
    </row>
    <row r="9312" spans="5:6" ht="12.75">
      <c r="E9312" s="2"/>
      <c r="F9312" s="2"/>
    </row>
    <row r="9313" spans="5:6" ht="12.75">
      <c r="E9313" s="2"/>
      <c r="F9313" s="2"/>
    </row>
    <row r="9314" spans="5:6" ht="12.75">
      <c r="E9314" s="2"/>
      <c r="F9314" s="2"/>
    </row>
    <row r="9315" spans="5:6" ht="12.75">
      <c r="E9315" s="2"/>
      <c r="F9315" s="2"/>
    </row>
    <row r="9316" spans="5:6" ht="12.75">
      <c r="E9316" s="2"/>
      <c r="F9316" s="2"/>
    </row>
    <row r="9317" spans="5:6" ht="12.75">
      <c r="E9317" s="2"/>
      <c r="F9317" s="2"/>
    </row>
    <row r="9318" spans="5:6" ht="12.75">
      <c r="E9318" s="2"/>
      <c r="F9318" s="2"/>
    </row>
    <row r="9319" spans="5:6" ht="12.75">
      <c r="E9319" s="2"/>
      <c r="F9319" s="2"/>
    </row>
    <row r="9320" spans="5:6" ht="12.75">
      <c r="E9320" s="2"/>
      <c r="F9320" s="2"/>
    </row>
    <row r="9321" spans="5:6" ht="12.75">
      <c r="E9321" s="2"/>
      <c r="F9321" s="2"/>
    </row>
    <row r="9322" spans="5:6" ht="12.75">
      <c r="E9322" s="2"/>
      <c r="F9322" s="2"/>
    </row>
    <row r="9323" spans="5:6" ht="12.75">
      <c r="E9323" s="2"/>
      <c r="F9323" s="2"/>
    </row>
    <row r="9324" spans="5:6" ht="12.75">
      <c r="E9324" s="2"/>
      <c r="F9324" s="2"/>
    </row>
    <row r="9325" spans="5:6" ht="12.75">
      <c r="E9325" s="2"/>
      <c r="F9325" s="2"/>
    </row>
    <row r="9326" spans="5:6" ht="12.75">
      <c r="E9326" s="2"/>
      <c r="F9326" s="2"/>
    </row>
    <row r="9327" spans="5:6" ht="12.75">
      <c r="E9327" s="2"/>
      <c r="F9327" s="2"/>
    </row>
    <row r="9328" spans="5:6" ht="12.75">
      <c r="E9328" s="2"/>
      <c r="F9328" s="2"/>
    </row>
    <row r="9329" spans="5:6" ht="12.75">
      <c r="E9329" s="2"/>
      <c r="F9329" s="2"/>
    </row>
    <row r="9330" spans="5:6" ht="12.75">
      <c r="E9330" s="2"/>
      <c r="F9330" s="2"/>
    </row>
    <row r="9331" spans="5:6" ht="12.75">
      <c r="E9331" s="2"/>
      <c r="F9331" s="2"/>
    </row>
    <row r="9332" spans="5:6" ht="12.75">
      <c r="E9332" s="2"/>
      <c r="F9332" s="2"/>
    </row>
    <row r="9333" spans="5:6" ht="12.75">
      <c r="E9333" s="2"/>
      <c r="F9333" s="2"/>
    </row>
    <row r="9334" spans="5:6" ht="12.75">
      <c r="E9334" s="2"/>
      <c r="F9334" s="2"/>
    </row>
    <row r="9335" spans="5:6" ht="12.75">
      <c r="E9335" s="2"/>
      <c r="F9335" s="2"/>
    </row>
    <row r="9336" spans="5:6" ht="12.75">
      <c r="E9336" s="2"/>
      <c r="F9336" s="2"/>
    </row>
    <row r="9337" spans="5:6" ht="12.75">
      <c r="E9337" s="2"/>
      <c r="F9337" s="2"/>
    </row>
    <row r="9338" spans="5:6" ht="12.75">
      <c r="E9338" s="2"/>
      <c r="F9338" s="2"/>
    </row>
    <row r="9339" spans="5:6" ht="12.75">
      <c r="E9339" s="2"/>
      <c r="F9339" s="2"/>
    </row>
    <row r="9340" spans="5:6" ht="12.75">
      <c r="E9340" s="2"/>
      <c r="F9340" s="2"/>
    </row>
    <row r="9341" spans="5:6" ht="12.75">
      <c r="E9341" s="2"/>
      <c r="F9341" s="2"/>
    </row>
    <row r="9342" spans="5:6" ht="12.75">
      <c r="E9342" s="2"/>
      <c r="F9342" s="2"/>
    </row>
    <row r="9343" spans="5:6" ht="12.75">
      <c r="E9343" s="2"/>
      <c r="F9343" s="2"/>
    </row>
    <row r="9344" spans="5:6" ht="12.75">
      <c r="E9344" s="2"/>
      <c r="F9344" s="2"/>
    </row>
    <row r="9345" spans="5:6" ht="12.75">
      <c r="E9345" s="2"/>
      <c r="F9345" s="2"/>
    </row>
    <row r="9346" spans="5:6" ht="12.75">
      <c r="E9346" s="2"/>
      <c r="F9346" s="2"/>
    </row>
    <row r="9347" spans="5:6" ht="12.75">
      <c r="E9347" s="2"/>
      <c r="F9347" s="2"/>
    </row>
    <row r="9348" spans="5:6" ht="12.75">
      <c r="E9348" s="2"/>
      <c r="F9348" s="2"/>
    </row>
    <row r="9349" spans="5:6" ht="12.75">
      <c r="E9349" s="2"/>
      <c r="F9349" s="2"/>
    </row>
    <row r="9350" spans="5:6" ht="12.75">
      <c r="E9350" s="2"/>
      <c r="F9350" s="2"/>
    </row>
    <row r="9351" spans="5:6" ht="12.75">
      <c r="E9351" s="2"/>
      <c r="F9351" s="2"/>
    </row>
    <row r="9352" spans="5:6" ht="12.75">
      <c r="E9352" s="2"/>
      <c r="F9352" s="2"/>
    </row>
    <row r="9353" spans="5:6" ht="12.75">
      <c r="E9353" s="2"/>
      <c r="F9353" s="2"/>
    </row>
    <row r="9354" spans="5:6" ht="12.75">
      <c r="E9354" s="2"/>
      <c r="F9354" s="2"/>
    </row>
    <row r="9355" spans="5:6" ht="12.75">
      <c r="E9355" s="2"/>
      <c r="F9355" s="2"/>
    </row>
    <row r="9356" spans="5:6" ht="12.75">
      <c r="E9356" s="2"/>
      <c r="F9356" s="2"/>
    </row>
    <row r="9357" spans="5:6" ht="12.75">
      <c r="E9357" s="2"/>
      <c r="F9357" s="2"/>
    </row>
    <row r="9358" spans="5:6" ht="12.75">
      <c r="E9358" s="2"/>
      <c r="F9358" s="2"/>
    </row>
    <row r="9359" spans="5:6" ht="12.75">
      <c r="E9359" s="2"/>
      <c r="F9359" s="2"/>
    </row>
    <row r="9360" spans="5:6" ht="12.75">
      <c r="E9360" s="2"/>
      <c r="F9360" s="2"/>
    </row>
    <row r="9361" spans="5:6" ht="12.75">
      <c r="E9361" s="2"/>
      <c r="F9361" s="2"/>
    </row>
    <row r="9362" spans="5:6" ht="12.75">
      <c r="E9362" s="2"/>
      <c r="F9362" s="2"/>
    </row>
    <row r="9363" spans="5:6" ht="12.75">
      <c r="E9363" s="2"/>
      <c r="F9363" s="2"/>
    </row>
    <row r="9364" spans="5:6" ht="12.75">
      <c r="E9364" s="2"/>
      <c r="F9364" s="2"/>
    </row>
    <row r="9365" spans="5:6" ht="12.75">
      <c r="E9365" s="2"/>
      <c r="F9365" s="2"/>
    </row>
    <row r="9366" spans="5:6" ht="12.75">
      <c r="E9366" s="2"/>
      <c r="F9366" s="2"/>
    </row>
    <row r="9367" spans="5:6" ht="12.75">
      <c r="E9367" s="2"/>
      <c r="F9367" s="2"/>
    </row>
    <row r="9368" spans="5:6" ht="12.75">
      <c r="E9368" s="2"/>
      <c r="F9368" s="2"/>
    </row>
    <row r="9369" spans="5:6" ht="12.75">
      <c r="E9369" s="2"/>
      <c r="F9369" s="2"/>
    </row>
    <row r="9370" spans="5:6" ht="12.75">
      <c r="E9370" s="2"/>
      <c r="F9370" s="2"/>
    </row>
    <row r="9371" spans="5:6" ht="12.75">
      <c r="E9371" s="2"/>
      <c r="F9371" s="2"/>
    </row>
    <row r="9372" spans="5:6" ht="12.75">
      <c r="E9372" s="2"/>
      <c r="F9372" s="2"/>
    </row>
    <row r="9373" spans="5:6" ht="12.75">
      <c r="E9373" s="2"/>
      <c r="F9373" s="2"/>
    </row>
    <row r="9374" spans="5:6" ht="12.75">
      <c r="E9374" s="2"/>
      <c r="F9374" s="2"/>
    </row>
    <row r="9375" spans="5:6" ht="12.75">
      <c r="E9375" s="2"/>
      <c r="F9375" s="2"/>
    </row>
    <row r="9376" spans="5:6" ht="12.75">
      <c r="E9376" s="2"/>
      <c r="F9376" s="2"/>
    </row>
    <row r="9377" spans="5:6" ht="12.75">
      <c r="E9377" s="2"/>
      <c r="F9377" s="2"/>
    </row>
    <row r="9378" spans="5:6" ht="12.75">
      <c r="E9378" s="2"/>
      <c r="F9378" s="2"/>
    </row>
    <row r="9379" spans="5:6" ht="12.75">
      <c r="E9379" s="2"/>
      <c r="F9379" s="2"/>
    </row>
    <row r="9380" spans="5:6" ht="12.75">
      <c r="E9380" s="2"/>
      <c r="F9380" s="2"/>
    </row>
    <row r="9381" spans="5:6" ht="12.75">
      <c r="E9381" s="2"/>
      <c r="F9381" s="2"/>
    </row>
    <row r="9382" spans="5:6" ht="12.75">
      <c r="E9382" s="2"/>
      <c r="F9382" s="2"/>
    </row>
    <row r="9383" spans="5:6" ht="12.75">
      <c r="E9383" s="2"/>
      <c r="F9383" s="2"/>
    </row>
    <row r="9384" spans="5:6" ht="12.75">
      <c r="E9384" s="2"/>
      <c r="F9384" s="2"/>
    </row>
    <row r="9385" spans="5:6" ht="12.75">
      <c r="E9385" s="2"/>
      <c r="F9385" s="2"/>
    </row>
    <row r="9386" spans="5:6" ht="12.75">
      <c r="E9386" s="2"/>
      <c r="F9386" s="2"/>
    </row>
    <row r="9387" spans="5:6" ht="12.75">
      <c r="E9387" s="2"/>
      <c r="F9387" s="2"/>
    </row>
    <row r="9388" spans="5:6" ht="12.75">
      <c r="E9388" s="2"/>
      <c r="F9388" s="2"/>
    </row>
    <row r="9389" spans="5:6" ht="12.75">
      <c r="E9389" s="2"/>
      <c r="F9389" s="2"/>
    </row>
    <row r="9390" spans="5:6" ht="12.75">
      <c r="E9390" s="2"/>
      <c r="F9390" s="2"/>
    </row>
    <row r="9391" spans="5:6" ht="12.75">
      <c r="E9391" s="2"/>
      <c r="F9391" s="2"/>
    </row>
    <row r="9392" spans="5:6" ht="12.75">
      <c r="E9392" s="2"/>
      <c r="F9392" s="2"/>
    </row>
    <row r="9393" spans="5:6" ht="12.75">
      <c r="E9393" s="2"/>
      <c r="F9393" s="2"/>
    </row>
    <row r="9394" spans="5:6" ht="12.75">
      <c r="E9394" s="2"/>
      <c r="F9394" s="2"/>
    </row>
    <row r="9395" spans="5:6" ht="12.75">
      <c r="E9395" s="2"/>
      <c r="F9395" s="2"/>
    </row>
    <row r="9396" spans="5:6" ht="12.75">
      <c r="E9396" s="2"/>
      <c r="F9396" s="2"/>
    </row>
    <row r="9397" spans="5:6" ht="12.75">
      <c r="E9397" s="2"/>
      <c r="F9397" s="2"/>
    </row>
    <row r="9398" spans="5:6" ht="12.75">
      <c r="E9398" s="2"/>
      <c r="F9398" s="2"/>
    </row>
    <row r="9399" spans="5:6" ht="12.75">
      <c r="E9399" s="2"/>
      <c r="F9399" s="2"/>
    </row>
    <row r="9400" spans="5:6" ht="12.75">
      <c r="E9400" s="2"/>
      <c r="F9400" s="2"/>
    </row>
    <row r="9401" spans="5:6" ht="12.75">
      <c r="E9401" s="2"/>
      <c r="F9401" s="2"/>
    </row>
    <row r="9402" spans="5:6" ht="12.75">
      <c r="E9402" s="2"/>
      <c r="F9402" s="2"/>
    </row>
    <row r="9403" spans="5:6" ht="12.75">
      <c r="E9403" s="2"/>
      <c r="F9403" s="2"/>
    </row>
    <row r="9404" spans="5:6" ht="12.75">
      <c r="E9404" s="2"/>
      <c r="F9404" s="2"/>
    </row>
    <row r="9405" spans="5:6" ht="12.75">
      <c r="E9405" s="2"/>
      <c r="F9405" s="2"/>
    </row>
    <row r="9406" spans="5:6" ht="12.75">
      <c r="E9406" s="2"/>
      <c r="F9406" s="2"/>
    </row>
    <row r="9407" spans="5:6" ht="12.75">
      <c r="E9407" s="2"/>
      <c r="F9407" s="2"/>
    </row>
    <row r="9408" spans="5:6" ht="12.75">
      <c r="E9408" s="2"/>
      <c r="F9408" s="2"/>
    </row>
    <row r="9409" spans="5:6" ht="12.75">
      <c r="E9409" s="2"/>
      <c r="F9409" s="2"/>
    </row>
    <row r="9410" spans="5:6" ht="12.75">
      <c r="E9410" s="2"/>
      <c r="F9410" s="2"/>
    </row>
    <row r="9411" spans="5:6" ht="12.75">
      <c r="E9411" s="2"/>
      <c r="F9411" s="2"/>
    </row>
    <row r="9412" spans="5:6" ht="12.75">
      <c r="E9412" s="2"/>
      <c r="F9412" s="2"/>
    </row>
    <row r="9413" spans="5:6" ht="12.75">
      <c r="E9413" s="2"/>
      <c r="F9413" s="2"/>
    </row>
    <row r="9414" spans="5:6" ht="12.75">
      <c r="E9414" s="2"/>
      <c r="F9414" s="2"/>
    </row>
    <row r="9415" spans="5:6" ht="12.75">
      <c r="E9415" s="2"/>
      <c r="F9415" s="2"/>
    </row>
    <row r="9416" spans="5:6" ht="12.75">
      <c r="E9416" s="2"/>
      <c r="F9416" s="2"/>
    </row>
    <row r="9417" spans="5:6" ht="12.75">
      <c r="E9417" s="2"/>
      <c r="F9417" s="2"/>
    </row>
    <row r="9418" spans="5:6" ht="12.75">
      <c r="E9418" s="2"/>
      <c r="F9418" s="2"/>
    </row>
    <row r="9419" spans="5:6" ht="12.75">
      <c r="E9419" s="2"/>
      <c r="F9419" s="2"/>
    </row>
    <row r="9420" spans="5:6" ht="12.75">
      <c r="E9420" s="2"/>
      <c r="F9420" s="2"/>
    </row>
    <row r="9421" spans="5:6" ht="12.75">
      <c r="E9421" s="2"/>
      <c r="F9421" s="2"/>
    </row>
    <row r="9422" spans="5:6" ht="12.75">
      <c r="E9422" s="2"/>
      <c r="F9422" s="2"/>
    </row>
    <row r="9423" spans="5:6" ht="12.75">
      <c r="E9423" s="2"/>
      <c r="F9423" s="2"/>
    </row>
    <row r="9424" spans="5:6" ht="12.75">
      <c r="E9424" s="2"/>
      <c r="F9424" s="2"/>
    </row>
    <row r="9425" spans="5:6" ht="12.75">
      <c r="E9425" s="2"/>
      <c r="F9425" s="2"/>
    </row>
    <row r="9426" spans="5:6" ht="12.75">
      <c r="E9426" s="2"/>
      <c r="F9426" s="2"/>
    </row>
    <row r="9427" spans="5:6" ht="12.75">
      <c r="E9427" s="2"/>
      <c r="F9427" s="2"/>
    </row>
    <row r="9428" spans="5:6" ht="12.75">
      <c r="E9428" s="2"/>
      <c r="F9428" s="2"/>
    </row>
    <row r="9429" spans="5:6" ht="12.75">
      <c r="E9429" s="2"/>
      <c r="F9429" s="2"/>
    </row>
    <row r="9430" spans="5:6" ht="12.75">
      <c r="E9430" s="2"/>
      <c r="F9430" s="2"/>
    </row>
    <row r="9431" spans="5:6" ht="12.75">
      <c r="E9431" s="2"/>
      <c r="F9431" s="2"/>
    </row>
    <row r="9432" spans="5:6" ht="12.75">
      <c r="E9432" s="2"/>
      <c r="F9432" s="2"/>
    </row>
    <row r="9433" spans="5:6" ht="12.75">
      <c r="E9433" s="2"/>
      <c r="F9433" s="2"/>
    </row>
    <row r="9434" spans="5:6" ht="12.75">
      <c r="E9434" s="2"/>
      <c r="F9434" s="2"/>
    </row>
    <row r="9435" spans="5:6" ht="12.75">
      <c r="E9435" s="2"/>
      <c r="F9435" s="2"/>
    </row>
    <row r="9436" spans="5:6" ht="12.75">
      <c r="E9436" s="2"/>
      <c r="F9436" s="2"/>
    </row>
    <row r="9437" spans="5:6" ht="12.75">
      <c r="E9437" s="2"/>
      <c r="F9437" s="2"/>
    </row>
    <row r="9438" spans="5:6" ht="12.75">
      <c r="E9438" s="2"/>
      <c r="F9438" s="2"/>
    </row>
    <row r="9439" spans="5:6" ht="12.75">
      <c r="E9439" s="2"/>
      <c r="F9439" s="2"/>
    </row>
    <row r="9440" spans="5:6" ht="12.75">
      <c r="E9440" s="2"/>
      <c r="F9440" s="2"/>
    </row>
    <row r="9441" spans="5:6" ht="12.75">
      <c r="E9441" s="2"/>
      <c r="F9441" s="2"/>
    </row>
    <row r="9442" spans="5:6" ht="12.75">
      <c r="E9442" s="2"/>
      <c r="F9442" s="2"/>
    </row>
    <row r="9443" spans="5:6" ht="12.75">
      <c r="E9443" s="2"/>
      <c r="F9443" s="2"/>
    </row>
    <row r="9444" spans="5:6" ht="12.75">
      <c r="E9444" s="2"/>
      <c r="F9444" s="2"/>
    </row>
    <row r="9445" spans="5:6" ht="12.75">
      <c r="E9445" s="2"/>
      <c r="F9445" s="2"/>
    </row>
    <row r="9446" spans="5:6" ht="12.75">
      <c r="E9446" s="2"/>
      <c r="F9446" s="2"/>
    </row>
    <row r="9447" spans="5:6" ht="12.75">
      <c r="E9447" s="2"/>
      <c r="F9447" s="2"/>
    </row>
    <row r="9448" spans="5:6" ht="12.75">
      <c r="E9448" s="2"/>
      <c r="F9448" s="2"/>
    </row>
    <row r="9449" spans="5:6" ht="12.75">
      <c r="E9449" s="2"/>
      <c r="F9449" s="2"/>
    </row>
    <row r="9450" spans="5:6" ht="12.75">
      <c r="E9450" s="2"/>
      <c r="F9450" s="2"/>
    </row>
    <row r="9451" spans="5:6" ht="12.75">
      <c r="E9451" s="2"/>
      <c r="F9451" s="2"/>
    </row>
    <row r="9452" spans="5:6" ht="12.75">
      <c r="E9452" s="2"/>
      <c r="F9452" s="2"/>
    </row>
    <row r="9453" spans="5:6" ht="12.75">
      <c r="E9453" s="2"/>
      <c r="F9453" s="2"/>
    </row>
    <row r="9454" spans="5:6" ht="12.75">
      <c r="E9454" s="2"/>
      <c r="F9454" s="2"/>
    </row>
    <row r="9455" spans="5:6" ht="12.75">
      <c r="E9455" s="2"/>
      <c r="F9455" s="2"/>
    </row>
    <row r="9456" spans="5:6" ht="12.75">
      <c r="E9456" s="2"/>
      <c r="F9456" s="2"/>
    </row>
    <row r="9457" spans="5:6" ht="12.75">
      <c r="E9457" s="2"/>
      <c r="F9457" s="2"/>
    </row>
    <row r="9458" spans="5:6" ht="12.75">
      <c r="E9458" s="2"/>
      <c r="F9458" s="2"/>
    </row>
    <row r="9459" spans="5:6" ht="12.75">
      <c r="E9459" s="2"/>
      <c r="F9459" s="2"/>
    </row>
    <row r="9460" spans="5:6" ht="12.75">
      <c r="E9460" s="2"/>
      <c r="F9460" s="2"/>
    </row>
    <row r="9461" spans="5:6" ht="12.75">
      <c r="E9461" s="2"/>
      <c r="F9461" s="2"/>
    </row>
    <row r="9462" spans="5:6" ht="12.75">
      <c r="E9462" s="2"/>
      <c r="F9462" s="2"/>
    </row>
    <row r="9463" spans="5:6" ht="12.75">
      <c r="E9463" s="2"/>
      <c r="F9463" s="2"/>
    </row>
    <row r="9464" spans="5:6" ht="12.75">
      <c r="E9464" s="2"/>
      <c r="F9464" s="2"/>
    </row>
    <row r="9465" spans="5:6" ht="12.75">
      <c r="E9465" s="2"/>
      <c r="F9465" s="2"/>
    </row>
    <row r="9466" spans="5:6" ht="12.75">
      <c r="E9466" s="2"/>
      <c r="F9466" s="2"/>
    </row>
    <row r="9467" spans="5:6" ht="12.75">
      <c r="E9467" s="2"/>
      <c r="F9467" s="2"/>
    </row>
    <row r="9468" spans="5:6" ht="12.75">
      <c r="E9468" s="2"/>
      <c r="F9468" s="2"/>
    </row>
    <row r="9469" spans="5:6" ht="12.75">
      <c r="E9469" s="2"/>
      <c r="F9469" s="2"/>
    </row>
    <row r="9470" spans="5:6" ht="12.75">
      <c r="E9470" s="2"/>
      <c r="F9470" s="2"/>
    </row>
    <row r="9471" spans="5:6" ht="12.75">
      <c r="E9471" s="2"/>
      <c r="F9471" s="2"/>
    </row>
    <row r="9472" spans="5:6" ht="12.75">
      <c r="E9472" s="2"/>
      <c r="F9472" s="2"/>
    </row>
    <row r="9473" spans="5:6" ht="12.75">
      <c r="E9473" s="2"/>
      <c r="F9473" s="2"/>
    </row>
    <row r="9474" spans="5:6" ht="12.75">
      <c r="E9474" s="2"/>
      <c r="F9474" s="2"/>
    </row>
    <row r="9475" spans="5:6" ht="12.75">
      <c r="E9475" s="2"/>
      <c r="F9475" s="2"/>
    </row>
    <row r="9476" spans="5:6" ht="12.75">
      <c r="E9476" s="2"/>
      <c r="F9476" s="2"/>
    </row>
    <row r="9477" spans="5:6" ht="12.75">
      <c r="E9477" s="2"/>
      <c r="F9477" s="2"/>
    </row>
    <row r="9478" spans="5:6" ht="12.75">
      <c r="E9478" s="2"/>
      <c r="F9478" s="2"/>
    </row>
    <row r="9479" spans="5:6" ht="12.75">
      <c r="E9479" s="2"/>
      <c r="F9479" s="2"/>
    </row>
    <row r="9480" spans="5:6" ht="12.75">
      <c r="E9480" s="2"/>
      <c r="F9480" s="2"/>
    </row>
    <row r="9481" spans="5:6" ht="12.75">
      <c r="E9481" s="2"/>
      <c r="F9481" s="2"/>
    </row>
    <row r="9482" spans="5:6" ht="12.75">
      <c r="E9482" s="2"/>
      <c r="F9482" s="2"/>
    </row>
    <row r="9483" spans="5:6" ht="12.75">
      <c r="E9483" s="2"/>
      <c r="F9483" s="2"/>
    </row>
    <row r="9484" spans="5:6" ht="12.75">
      <c r="E9484" s="2"/>
      <c r="F9484" s="2"/>
    </row>
    <row r="9485" spans="5:6" ht="12.75">
      <c r="E9485" s="2"/>
      <c r="F9485" s="2"/>
    </row>
    <row r="9486" spans="5:6" ht="12.75">
      <c r="E9486" s="2"/>
      <c r="F9486" s="2"/>
    </row>
    <row r="9487" spans="5:6" ht="12.75">
      <c r="E9487" s="2"/>
      <c r="F9487" s="2"/>
    </row>
    <row r="9488" spans="5:6" ht="12.75">
      <c r="E9488" s="2"/>
      <c r="F9488" s="2"/>
    </row>
    <row r="9489" spans="5:6" ht="12.75">
      <c r="E9489" s="2"/>
      <c r="F9489" s="2"/>
    </row>
    <row r="9490" spans="5:6" ht="12.75">
      <c r="E9490" s="2"/>
      <c r="F9490" s="2"/>
    </row>
    <row r="9491" spans="5:6" ht="12.75">
      <c r="E9491" s="2"/>
      <c r="F9491" s="2"/>
    </row>
    <row r="9492" spans="5:6" ht="12.75">
      <c r="E9492" s="2"/>
      <c r="F9492" s="2"/>
    </row>
    <row r="9493" spans="5:6" ht="12.75">
      <c r="E9493" s="2"/>
      <c r="F9493" s="2"/>
    </row>
    <row r="9494" spans="5:6" ht="12.75">
      <c r="E9494" s="2"/>
      <c r="F9494" s="2"/>
    </row>
    <row r="9495" spans="5:6" ht="12.75">
      <c r="E9495" s="2"/>
      <c r="F9495" s="2"/>
    </row>
    <row r="9496" spans="5:6" ht="12.75">
      <c r="E9496" s="2"/>
      <c r="F9496" s="2"/>
    </row>
    <row r="9497" spans="5:6" ht="12.75">
      <c r="E9497" s="2"/>
      <c r="F9497" s="2"/>
    </row>
    <row r="9498" spans="5:6" ht="12.75">
      <c r="E9498" s="2"/>
      <c r="F9498" s="2"/>
    </row>
    <row r="9499" spans="5:6" ht="12.75">
      <c r="E9499" s="2"/>
      <c r="F9499" s="2"/>
    </row>
    <row r="9500" spans="5:6" ht="12.75">
      <c r="E9500" s="2"/>
      <c r="F9500" s="2"/>
    </row>
    <row r="9501" spans="5:6" ht="12.75">
      <c r="E9501" s="2"/>
      <c r="F9501" s="2"/>
    </row>
    <row r="9502" spans="5:6" ht="12.75">
      <c r="E9502" s="2"/>
      <c r="F9502" s="2"/>
    </row>
    <row r="9503" spans="5:6" ht="12.75">
      <c r="E9503" s="2"/>
      <c r="F9503" s="2"/>
    </row>
    <row r="9504" spans="5:6" ht="12.75">
      <c r="E9504" s="2"/>
      <c r="F9504" s="2"/>
    </row>
    <row r="9505" spans="5:6" ht="12.75">
      <c r="E9505" s="2"/>
      <c r="F9505" s="2"/>
    </row>
    <row r="9506" spans="5:6" ht="12.75">
      <c r="E9506" s="2"/>
      <c r="F9506" s="2"/>
    </row>
    <row r="9507" spans="5:6" ht="12.75">
      <c r="E9507" s="2"/>
      <c r="F9507" s="2"/>
    </row>
    <row r="9508" spans="5:6" ht="12.75">
      <c r="E9508" s="2"/>
      <c r="F9508" s="2"/>
    </row>
    <row r="9509" spans="5:6" ht="12.75">
      <c r="E9509" s="2"/>
      <c r="F9509" s="2"/>
    </row>
    <row r="9510" spans="5:6" ht="12.75">
      <c r="E9510" s="2"/>
      <c r="F9510" s="2"/>
    </row>
    <row r="9511" spans="5:6" ht="12.75">
      <c r="E9511" s="2"/>
      <c r="F9511" s="2"/>
    </row>
    <row r="9512" spans="5:6" ht="12.75">
      <c r="E9512" s="2"/>
      <c r="F9512" s="2"/>
    </row>
    <row r="9513" spans="5:6" ht="12.75">
      <c r="E9513" s="2"/>
      <c r="F9513" s="2"/>
    </row>
    <row r="9514" spans="5:6" ht="12.75">
      <c r="E9514" s="2"/>
      <c r="F9514" s="2"/>
    </row>
    <row r="9515" spans="5:6" ht="12.75">
      <c r="E9515" s="2"/>
      <c r="F9515" s="2"/>
    </row>
    <row r="9516" spans="5:6" ht="12.75">
      <c r="E9516" s="2"/>
      <c r="F9516" s="2"/>
    </row>
    <row r="9517" spans="5:6" ht="12.75">
      <c r="E9517" s="2"/>
      <c r="F9517" s="2"/>
    </row>
    <row r="9518" spans="5:6" ht="12.75">
      <c r="E9518" s="2"/>
      <c r="F9518" s="2"/>
    </row>
    <row r="9519" spans="5:6" ht="12.75">
      <c r="E9519" s="2"/>
      <c r="F9519" s="2"/>
    </row>
    <row r="9520" spans="5:6" ht="12.75">
      <c r="E9520" s="2"/>
      <c r="F9520" s="2"/>
    </row>
    <row r="9521" spans="5:6" ht="12.75">
      <c r="E9521" s="2"/>
      <c r="F9521" s="2"/>
    </row>
    <row r="9522" spans="5:6" ht="12.75">
      <c r="E9522" s="2"/>
      <c r="F9522" s="2"/>
    </row>
    <row r="9523" spans="5:6" ht="12.75">
      <c r="E9523" s="2"/>
      <c r="F9523" s="2"/>
    </row>
    <row r="9524" spans="5:6" ht="12.75">
      <c r="E9524" s="2"/>
      <c r="F9524" s="2"/>
    </row>
    <row r="9525" spans="5:6" ht="12.75">
      <c r="E9525" s="2"/>
      <c r="F9525" s="2"/>
    </row>
    <row r="9526" spans="5:6" ht="12.75">
      <c r="E9526" s="2"/>
      <c r="F9526" s="2"/>
    </row>
    <row r="9527" spans="5:6" ht="12.75">
      <c r="E9527" s="2"/>
      <c r="F9527" s="2"/>
    </row>
    <row r="9528" spans="5:6" ht="12.75">
      <c r="E9528" s="2"/>
      <c r="F9528" s="2"/>
    </row>
    <row r="9529" spans="5:6" ht="12.75">
      <c r="E9529" s="2"/>
      <c r="F9529" s="2"/>
    </row>
    <row r="9530" spans="5:6" ht="12.75">
      <c r="E9530" s="2"/>
      <c r="F9530" s="2"/>
    </row>
    <row r="9531" spans="5:6" ht="12.75">
      <c r="E9531" s="2"/>
      <c r="F9531" s="2"/>
    </row>
    <row r="9532" spans="5:6" ht="12.75">
      <c r="E9532" s="2"/>
      <c r="F9532" s="2"/>
    </row>
    <row r="9533" spans="5:6" ht="12.75">
      <c r="E9533" s="2"/>
      <c r="F9533" s="2"/>
    </row>
    <row r="9534" spans="5:6" ht="12.75">
      <c r="E9534" s="2"/>
      <c r="F9534" s="2"/>
    </row>
    <row r="9535" spans="5:6" ht="12.75">
      <c r="E9535" s="2"/>
      <c r="F9535" s="2"/>
    </row>
    <row r="9536" spans="5:6" ht="12.75">
      <c r="E9536" s="2"/>
      <c r="F9536" s="2"/>
    </row>
    <row r="9537" spans="5:6" ht="12.75">
      <c r="E9537" s="2"/>
      <c r="F9537" s="2"/>
    </row>
    <row r="9538" spans="5:6" ht="12.75">
      <c r="E9538" s="2"/>
      <c r="F9538" s="2"/>
    </row>
    <row r="9539" spans="5:6" ht="12.75">
      <c r="E9539" s="2"/>
      <c r="F9539" s="2"/>
    </row>
    <row r="9540" spans="5:6" ht="12.75">
      <c r="E9540" s="2"/>
      <c r="F9540" s="2"/>
    </row>
    <row r="9541" spans="5:6" ht="12.75">
      <c r="E9541" s="2"/>
      <c r="F9541" s="2"/>
    </row>
    <row r="9542" spans="5:6" ht="12.75">
      <c r="E9542" s="2"/>
      <c r="F9542" s="2"/>
    </row>
    <row r="9543" spans="5:6" ht="12.75">
      <c r="E9543" s="2"/>
      <c r="F9543" s="2"/>
    </row>
    <row r="9544" spans="5:6" ht="12.75">
      <c r="E9544" s="2"/>
      <c r="F9544" s="2"/>
    </row>
    <row r="9545" spans="5:6" ht="12.75">
      <c r="E9545" s="2"/>
      <c r="F9545" s="2"/>
    </row>
    <row r="9546" spans="5:6" ht="12.75">
      <c r="E9546" s="2"/>
      <c r="F9546" s="2"/>
    </row>
    <row r="9547" spans="5:6" ht="12.75">
      <c r="E9547" s="2"/>
      <c r="F9547" s="2"/>
    </row>
    <row r="9548" spans="5:6" ht="12.75">
      <c r="E9548" s="2"/>
      <c r="F9548" s="2"/>
    </row>
    <row r="9549" spans="5:6" ht="12.75">
      <c r="E9549" s="2"/>
      <c r="F9549" s="2"/>
    </row>
    <row r="9550" spans="5:6" ht="12.75">
      <c r="E9550" s="2"/>
      <c r="F9550" s="2"/>
    </row>
    <row r="9551" spans="5:6" ht="12.75">
      <c r="E9551" s="2"/>
      <c r="F9551" s="2"/>
    </row>
    <row r="9552" spans="5:6" ht="12.75">
      <c r="E9552" s="2"/>
      <c r="F9552" s="2"/>
    </row>
    <row r="9553" spans="5:6" ht="12.75">
      <c r="E9553" s="2"/>
      <c r="F9553" s="2"/>
    </row>
    <row r="9554" spans="5:6" ht="12.75">
      <c r="E9554" s="2"/>
      <c r="F9554" s="2"/>
    </row>
    <row r="9555" spans="5:6" ht="12.75">
      <c r="E9555" s="2"/>
      <c r="F9555" s="2"/>
    </row>
    <row r="9556" spans="5:6" ht="12.75">
      <c r="E9556" s="2"/>
      <c r="F9556" s="2"/>
    </row>
    <row r="9557" spans="5:6" ht="12.75">
      <c r="E9557" s="2"/>
      <c r="F9557" s="2"/>
    </row>
    <row r="9558" spans="5:6" ht="12.75">
      <c r="E9558" s="2"/>
      <c r="F9558" s="2"/>
    </row>
    <row r="9559" spans="5:6" ht="12.75">
      <c r="E9559" s="2"/>
      <c r="F9559" s="2"/>
    </row>
    <row r="9560" spans="5:6" ht="12.75">
      <c r="E9560" s="2"/>
      <c r="F9560" s="2"/>
    </row>
    <row r="9561" spans="5:6" ht="12.75">
      <c r="E9561" s="2"/>
      <c r="F9561" s="2"/>
    </row>
    <row r="9562" spans="5:6" ht="12.75">
      <c r="E9562" s="2"/>
      <c r="F9562" s="2"/>
    </row>
    <row r="9563" spans="5:6" ht="12.75">
      <c r="E9563" s="2"/>
      <c r="F9563" s="2"/>
    </row>
    <row r="9564" spans="5:6" ht="12.75">
      <c r="E9564" s="2"/>
      <c r="F9564" s="2"/>
    </row>
    <row r="9565" spans="5:6" ht="12.75">
      <c r="E9565" s="2"/>
      <c r="F9565" s="2"/>
    </row>
    <row r="9566" spans="5:6" ht="12.75">
      <c r="E9566" s="2"/>
      <c r="F9566" s="2"/>
    </row>
    <row r="9567" spans="5:6" ht="12.75">
      <c r="E9567" s="2"/>
      <c r="F9567" s="2"/>
    </row>
    <row r="9568" spans="5:6" ht="12.75">
      <c r="E9568" s="2"/>
      <c r="F9568" s="2"/>
    </row>
    <row r="9569" spans="5:6" ht="12.75">
      <c r="E9569" s="2"/>
      <c r="F9569" s="2"/>
    </row>
    <row r="9570" spans="5:6" ht="12.75">
      <c r="E9570" s="2"/>
      <c r="F9570" s="2"/>
    </row>
    <row r="9571" spans="5:6" ht="12.75">
      <c r="E9571" s="2"/>
      <c r="F9571" s="2"/>
    </row>
    <row r="9572" spans="5:6" ht="12.75">
      <c r="E9572" s="2"/>
      <c r="F9572" s="2"/>
    </row>
    <row r="9573" spans="5:6" ht="12.75">
      <c r="E9573" s="2"/>
      <c r="F9573" s="2"/>
    </row>
    <row r="9574" spans="5:6" ht="12.75">
      <c r="E9574" s="2"/>
      <c r="F9574" s="2"/>
    </row>
    <row r="9575" spans="5:6" ht="12.75">
      <c r="E9575" s="2"/>
      <c r="F9575" s="2"/>
    </row>
    <row r="9576" spans="5:6" ht="12.75">
      <c r="E9576" s="2"/>
      <c r="F9576" s="2"/>
    </row>
    <row r="9577" spans="5:6" ht="12.75">
      <c r="E9577" s="2"/>
      <c r="F9577" s="2"/>
    </row>
    <row r="9578" spans="5:6" ht="12.75">
      <c r="E9578" s="2"/>
      <c r="F9578" s="2"/>
    </row>
    <row r="9579" spans="5:6" ht="12.75">
      <c r="E9579" s="2"/>
      <c r="F9579" s="2"/>
    </row>
    <row r="9580" spans="5:6" ht="12.75">
      <c r="E9580" s="2"/>
      <c r="F9580" s="2"/>
    </row>
    <row r="9581" spans="5:6" ht="12.75">
      <c r="E9581" s="2"/>
      <c r="F9581" s="2"/>
    </row>
    <row r="9582" spans="5:6" ht="12.75">
      <c r="E9582" s="2"/>
      <c r="F9582" s="2"/>
    </row>
    <row r="9583" spans="5:6" ht="12.75">
      <c r="E9583" s="2"/>
      <c r="F9583" s="2"/>
    </row>
    <row r="9584" spans="5:6" ht="12.75">
      <c r="E9584" s="2"/>
      <c r="F9584" s="2"/>
    </row>
    <row r="9585" spans="5:6" ht="12.75">
      <c r="E9585" s="2"/>
      <c r="F9585" s="2"/>
    </row>
    <row r="9586" spans="5:6" ht="12.75">
      <c r="E9586" s="2"/>
      <c r="F9586" s="2"/>
    </row>
    <row r="9587" spans="5:6" ht="12.75">
      <c r="E9587" s="2"/>
      <c r="F9587" s="2"/>
    </row>
    <row r="9588" spans="5:6" ht="12.75">
      <c r="E9588" s="2"/>
      <c r="F9588" s="2"/>
    </row>
    <row r="9589" spans="5:6" ht="12.75">
      <c r="E9589" s="2"/>
      <c r="F9589" s="2"/>
    </row>
    <row r="9590" spans="5:6" ht="12.75">
      <c r="E9590" s="2"/>
      <c r="F9590" s="2"/>
    </row>
    <row r="9591" spans="5:6" ht="12.75">
      <c r="E9591" s="2"/>
      <c r="F9591" s="2"/>
    </row>
    <row r="9592" spans="5:6" ht="12.75">
      <c r="E9592" s="2"/>
      <c r="F9592" s="2"/>
    </row>
    <row r="9593" spans="5:6" ht="12.75">
      <c r="E9593" s="2"/>
      <c r="F9593" s="2"/>
    </row>
    <row r="9594" spans="5:6" ht="12.75">
      <c r="E9594" s="2"/>
      <c r="F9594" s="2"/>
    </row>
    <row r="9595" spans="5:6" ht="12.75">
      <c r="E9595" s="2"/>
      <c r="F9595" s="2"/>
    </row>
    <row r="9596" spans="5:6" ht="12.75">
      <c r="E9596" s="2"/>
      <c r="F9596" s="2"/>
    </row>
    <row r="9597" spans="5:6" ht="12.75">
      <c r="E9597" s="2"/>
      <c r="F9597" s="2"/>
    </row>
    <row r="9598" spans="5:6" ht="12.75">
      <c r="E9598" s="2"/>
      <c r="F9598" s="2"/>
    </row>
    <row r="9599" spans="5:6" ht="12.75">
      <c r="E9599" s="2"/>
      <c r="F9599" s="2"/>
    </row>
    <row r="9600" spans="5:6" ht="12.75">
      <c r="E9600" s="2"/>
      <c r="F9600" s="2"/>
    </row>
    <row r="9601" spans="5:6" ht="12.75">
      <c r="E9601" s="2"/>
      <c r="F9601" s="2"/>
    </row>
    <row r="9602" spans="5:6" ht="12.75">
      <c r="E9602" s="2"/>
      <c r="F9602" s="2"/>
    </row>
    <row r="9603" spans="5:6" ht="12.75">
      <c r="E9603" s="2"/>
      <c r="F9603" s="2"/>
    </row>
    <row r="9604" spans="5:6" ht="12.75">
      <c r="E9604" s="2"/>
      <c r="F9604" s="2"/>
    </row>
    <row r="9605" spans="5:6" ht="12.75">
      <c r="E9605" s="2"/>
      <c r="F9605" s="2"/>
    </row>
    <row r="9606" spans="5:6" ht="12.75">
      <c r="E9606" s="2"/>
      <c r="F9606" s="2"/>
    </row>
    <row r="9607" spans="5:6" ht="12.75">
      <c r="E9607" s="2"/>
      <c r="F9607" s="2"/>
    </row>
    <row r="9608" spans="5:6" ht="12.75">
      <c r="E9608" s="2"/>
      <c r="F9608" s="2"/>
    </row>
    <row r="9609" spans="5:6" ht="12.75">
      <c r="E9609" s="2"/>
      <c r="F9609" s="2"/>
    </row>
    <row r="9610" spans="5:6" ht="12.75">
      <c r="E9610" s="2"/>
      <c r="F9610" s="2"/>
    </row>
    <row r="9611" spans="5:6" ht="12.75">
      <c r="E9611" s="2"/>
      <c r="F9611" s="2"/>
    </row>
    <row r="9612" spans="5:6" ht="12.75">
      <c r="E9612" s="2"/>
      <c r="F9612" s="2"/>
    </row>
    <row r="9613" spans="5:6" ht="12.75">
      <c r="E9613" s="2"/>
      <c r="F9613" s="2"/>
    </row>
    <row r="9614" spans="5:6" ht="12.75">
      <c r="E9614" s="2"/>
      <c r="F9614" s="2"/>
    </row>
    <row r="9615" spans="5:6" ht="12.75">
      <c r="E9615" s="2"/>
      <c r="F9615" s="2"/>
    </row>
    <row r="9616" spans="5:6" ht="12.75">
      <c r="E9616" s="2"/>
      <c r="F9616" s="2"/>
    </row>
    <row r="9617" spans="5:6" ht="12.75">
      <c r="E9617" s="2"/>
      <c r="F9617" s="2"/>
    </row>
    <row r="9618" spans="5:6" ht="12.75">
      <c r="E9618" s="2"/>
      <c r="F9618" s="2"/>
    </row>
    <row r="9619" spans="5:6" ht="12.75">
      <c r="E9619" s="2"/>
      <c r="F9619" s="2"/>
    </row>
    <row r="9620" spans="5:6" ht="12.75">
      <c r="E9620" s="2"/>
      <c r="F9620" s="2"/>
    </row>
    <row r="9621" spans="5:6" ht="12.75">
      <c r="E9621" s="2"/>
      <c r="F9621" s="2"/>
    </row>
    <row r="9622" spans="5:6" ht="12.75">
      <c r="E9622" s="2"/>
      <c r="F9622" s="2"/>
    </row>
    <row r="9623" spans="5:6" ht="12.75">
      <c r="E9623" s="2"/>
      <c r="F9623" s="2"/>
    </row>
    <row r="9624" spans="5:6" ht="12.75">
      <c r="E9624" s="2"/>
      <c r="F9624" s="2"/>
    </row>
    <row r="9625" spans="5:6" ht="12.75">
      <c r="E9625" s="2"/>
      <c r="F9625" s="2"/>
    </row>
    <row r="9626" spans="5:6" ht="12.75">
      <c r="E9626" s="2"/>
      <c r="F9626" s="2"/>
    </row>
    <row r="9627" spans="5:6" ht="12.75">
      <c r="E9627" s="2"/>
      <c r="F9627" s="2"/>
    </row>
    <row r="9628" spans="5:6" ht="12.75">
      <c r="E9628" s="2"/>
      <c r="F9628" s="2"/>
    </row>
    <row r="9629" spans="5:6" ht="12.75">
      <c r="E9629" s="2"/>
      <c r="F9629" s="2"/>
    </row>
    <row r="9630" spans="5:6" ht="12.75">
      <c r="E9630" s="2"/>
      <c r="F9630" s="2"/>
    </row>
    <row r="9631" spans="5:6" ht="12.75">
      <c r="E9631" s="2"/>
      <c r="F9631" s="2"/>
    </row>
    <row r="9632" spans="5:6" ht="12.75">
      <c r="E9632" s="2"/>
      <c r="F9632" s="2"/>
    </row>
    <row r="9633" spans="5:6" ht="12.75">
      <c r="E9633" s="2"/>
      <c r="F9633" s="2"/>
    </row>
    <row r="9634" spans="5:6" ht="12.75">
      <c r="E9634" s="2"/>
      <c r="F9634" s="2"/>
    </row>
    <row r="9635" spans="5:6" ht="12.75">
      <c r="E9635" s="2"/>
      <c r="F9635" s="2"/>
    </row>
    <row r="9636" spans="5:6" ht="12.75">
      <c r="E9636" s="2"/>
      <c r="F9636" s="2"/>
    </row>
    <row r="9637" spans="5:6" ht="12.75">
      <c r="E9637" s="2"/>
      <c r="F9637" s="2"/>
    </row>
    <row r="9638" spans="5:6" ht="12.75">
      <c r="E9638" s="2"/>
      <c r="F9638" s="2"/>
    </row>
    <row r="9639" spans="5:6" ht="12.75">
      <c r="E9639" s="2"/>
      <c r="F9639" s="2"/>
    </row>
    <row r="9640" spans="5:6" ht="12.75">
      <c r="E9640" s="2"/>
      <c r="F9640" s="2"/>
    </row>
    <row r="9641" spans="5:6" ht="12.75">
      <c r="E9641" s="2"/>
      <c r="F9641" s="2"/>
    </row>
    <row r="9642" spans="5:6" ht="12.75">
      <c r="E9642" s="2"/>
      <c r="F9642" s="2"/>
    </row>
    <row r="9643" spans="5:6" ht="12.75">
      <c r="E9643" s="2"/>
      <c r="F9643" s="2"/>
    </row>
    <row r="9644" spans="5:6" ht="12.75">
      <c r="E9644" s="2"/>
      <c r="F9644" s="2"/>
    </row>
    <row r="9645" spans="5:6" ht="12.75">
      <c r="E9645" s="2"/>
      <c r="F9645" s="2"/>
    </row>
    <row r="9646" spans="5:6" ht="12.75">
      <c r="E9646" s="2"/>
      <c r="F9646" s="2"/>
    </row>
    <row r="9647" spans="5:6" ht="12.75">
      <c r="E9647" s="2"/>
      <c r="F9647" s="2"/>
    </row>
    <row r="9648" spans="5:6" ht="12.75">
      <c r="E9648" s="2"/>
      <c r="F9648" s="2"/>
    </row>
    <row r="9649" spans="5:6" ht="12.75">
      <c r="E9649" s="2"/>
      <c r="F9649" s="2"/>
    </row>
    <row r="9650" spans="5:6" ht="12.75">
      <c r="E9650" s="2"/>
      <c r="F9650" s="2"/>
    </row>
    <row r="9651" spans="5:6" ht="12.75">
      <c r="E9651" s="2"/>
      <c r="F9651" s="2"/>
    </row>
    <row r="9652" spans="5:6" ht="12.75">
      <c r="E9652" s="2"/>
      <c r="F9652" s="2"/>
    </row>
    <row r="9653" spans="5:6" ht="12.75">
      <c r="E9653" s="2"/>
      <c r="F9653" s="2"/>
    </row>
    <row r="9654" spans="5:6" ht="12.75">
      <c r="E9654" s="2"/>
      <c r="F9654" s="2"/>
    </row>
    <row r="9655" spans="5:6" ht="12.75">
      <c r="E9655" s="2"/>
      <c r="F9655" s="2"/>
    </row>
    <row r="9656" spans="5:6" ht="12.75">
      <c r="E9656" s="2"/>
      <c r="F9656" s="2"/>
    </row>
    <row r="9657" spans="5:6" ht="12.75">
      <c r="E9657" s="2"/>
      <c r="F9657" s="2"/>
    </row>
    <row r="9658" spans="5:6" ht="12.75">
      <c r="E9658" s="2"/>
      <c r="F9658" s="2"/>
    </row>
    <row r="9659" spans="5:6" ht="12.75">
      <c r="E9659" s="2"/>
      <c r="F9659" s="2"/>
    </row>
    <row r="9660" spans="5:6" ht="12.75">
      <c r="E9660" s="2"/>
      <c r="F9660" s="2"/>
    </row>
    <row r="9661" spans="5:6" ht="12.75">
      <c r="E9661" s="2"/>
      <c r="F9661" s="2"/>
    </row>
    <row r="9662" spans="5:6" ht="12.75">
      <c r="E9662" s="2"/>
      <c r="F9662" s="2"/>
    </row>
    <row r="9663" spans="5:6" ht="12.75">
      <c r="E9663" s="2"/>
      <c r="F9663" s="2"/>
    </row>
    <row r="9664" spans="5:6" ht="12.75">
      <c r="E9664" s="2"/>
      <c r="F9664" s="2"/>
    </row>
    <row r="9665" spans="5:6" ht="12.75">
      <c r="E9665" s="2"/>
      <c r="F9665" s="2"/>
    </row>
    <row r="9666" spans="5:6" ht="12.75">
      <c r="E9666" s="2"/>
      <c r="F9666" s="2"/>
    </row>
    <row r="9667" spans="5:6" ht="12.75">
      <c r="E9667" s="2"/>
      <c r="F9667" s="2"/>
    </row>
    <row r="9668" spans="5:6" ht="12.75">
      <c r="E9668" s="2"/>
      <c r="F9668" s="2"/>
    </row>
    <row r="9669" spans="5:6" ht="12.75">
      <c r="E9669" s="2"/>
      <c r="F9669" s="2"/>
    </row>
    <row r="9670" spans="5:6" ht="12.75">
      <c r="E9670" s="2"/>
      <c r="F9670" s="2"/>
    </row>
    <row r="9671" spans="5:6" ht="12.75">
      <c r="E9671" s="2"/>
      <c r="F9671" s="2"/>
    </row>
    <row r="9672" spans="5:6" ht="12.75">
      <c r="E9672" s="2"/>
      <c r="F9672" s="2"/>
    </row>
    <row r="9673" spans="5:6" ht="12.75">
      <c r="E9673" s="2"/>
      <c r="F9673" s="2"/>
    </row>
    <row r="9674" spans="5:6" ht="12.75">
      <c r="E9674" s="2"/>
      <c r="F9674" s="2"/>
    </row>
    <row r="9675" spans="5:6" ht="12.75">
      <c r="E9675" s="2"/>
      <c r="F9675" s="2"/>
    </row>
    <row r="9676" spans="5:6" ht="12.75">
      <c r="E9676" s="2"/>
      <c r="F9676" s="2"/>
    </row>
    <row r="9677" spans="5:6" ht="12.75">
      <c r="E9677" s="2"/>
      <c r="F9677" s="2"/>
    </row>
    <row r="9678" spans="5:6" ht="12.75">
      <c r="E9678" s="2"/>
      <c r="F9678" s="2"/>
    </row>
    <row r="9679" spans="5:6" ht="12.75">
      <c r="E9679" s="2"/>
      <c r="F9679" s="2"/>
    </row>
    <row r="9680" spans="5:6" ht="12.75">
      <c r="E9680" s="2"/>
      <c r="F9680" s="2"/>
    </row>
    <row r="9681" spans="5:6" ht="12.75">
      <c r="E9681" s="2"/>
      <c r="F9681" s="2"/>
    </row>
    <row r="9682" spans="5:6" ht="12.75">
      <c r="E9682" s="2"/>
      <c r="F9682" s="2"/>
    </row>
    <row r="9683" spans="5:6" ht="12.75">
      <c r="E9683" s="2"/>
      <c r="F9683" s="2"/>
    </row>
    <row r="9684" spans="5:6" ht="12.75">
      <c r="E9684" s="2"/>
      <c r="F9684" s="2"/>
    </row>
    <row r="9685" spans="5:6" ht="12.75">
      <c r="E9685" s="2"/>
      <c r="F9685" s="2"/>
    </row>
    <row r="9686" spans="5:6" ht="12.75">
      <c r="E9686" s="2"/>
      <c r="F9686" s="2"/>
    </row>
    <row r="9687" spans="5:6" ht="12.75">
      <c r="E9687" s="2"/>
      <c r="F9687" s="2"/>
    </row>
    <row r="9688" spans="5:6" ht="12.75">
      <c r="E9688" s="2"/>
      <c r="F9688" s="2"/>
    </row>
    <row r="9689" spans="5:6" ht="12.75">
      <c r="E9689" s="2"/>
      <c r="F9689" s="2"/>
    </row>
    <row r="9690" spans="5:6" ht="12.75">
      <c r="E9690" s="2"/>
      <c r="F9690" s="2"/>
    </row>
    <row r="9691" spans="5:6" ht="12.75">
      <c r="E9691" s="2"/>
      <c r="F9691" s="2"/>
    </row>
    <row r="9692" spans="5:6" ht="12.75">
      <c r="E9692" s="2"/>
      <c r="F9692" s="2"/>
    </row>
    <row r="9693" spans="5:6" ht="12.75">
      <c r="E9693" s="2"/>
      <c r="F9693" s="2"/>
    </row>
    <row r="9694" spans="5:6" ht="12.75">
      <c r="E9694" s="2"/>
      <c r="F9694" s="2"/>
    </row>
    <row r="9695" spans="5:6" ht="12.75">
      <c r="E9695" s="2"/>
      <c r="F9695" s="2"/>
    </row>
    <row r="9696" spans="5:6" ht="12.75">
      <c r="E9696" s="2"/>
      <c r="F9696" s="2"/>
    </row>
    <row r="9697" spans="5:6" ht="12.75">
      <c r="E9697" s="2"/>
      <c r="F9697" s="2"/>
    </row>
    <row r="9698" spans="5:6" ht="12.75">
      <c r="E9698" s="2"/>
      <c r="F9698" s="2"/>
    </row>
    <row r="9699" spans="5:6" ht="12.75">
      <c r="E9699" s="2"/>
      <c r="F9699" s="2"/>
    </row>
    <row r="9700" spans="5:6" ht="12.75">
      <c r="E9700" s="2"/>
      <c r="F9700" s="2"/>
    </row>
    <row r="9701" spans="5:6" ht="12.75">
      <c r="E9701" s="2"/>
      <c r="F9701" s="2"/>
    </row>
    <row r="9702" spans="5:6" ht="12.75">
      <c r="E9702" s="2"/>
      <c r="F9702" s="2"/>
    </row>
    <row r="9703" spans="5:6" ht="12.75">
      <c r="E9703" s="2"/>
      <c r="F9703" s="2"/>
    </row>
    <row r="9704" spans="5:6" ht="12.75">
      <c r="E9704" s="2"/>
      <c r="F9704" s="2"/>
    </row>
    <row r="9705" spans="5:6" ht="12.75">
      <c r="E9705" s="2"/>
      <c r="F9705" s="2"/>
    </row>
    <row r="9706" spans="5:6" ht="12.75">
      <c r="E9706" s="2"/>
      <c r="F9706" s="2"/>
    </row>
    <row r="9707" spans="5:6" ht="12.75">
      <c r="E9707" s="2"/>
      <c r="F9707" s="2"/>
    </row>
    <row r="9708" spans="5:6" ht="12.75">
      <c r="E9708" s="2"/>
      <c r="F9708" s="2"/>
    </row>
    <row r="9709" spans="5:6" ht="12.75">
      <c r="E9709" s="2"/>
      <c r="F9709" s="2"/>
    </row>
    <row r="9710" spans="5:6" ht="12.75">
      <c r="E9710" s="2"/>
      <c r="F9710" s="2"/>
    </row>
    <row r="9711" spans="5:6" ht="12.75">
      <c r="E9711" s="2"/>
      <c r="F9711" s="2"/>
    </row>
    <row r="9712" spans="5:6" ht="12.75">
      <c r="E9712" s="2"/>
      <c r="F9712" s="2"/>
    </row>
    <row r="9713" spans="5:6" ht="12.75">
      <c r="E9713" s="2"/>
      <c r="F9713" s="2"/>
    </row>
    <row r="9714" spans="5:6" ht="12.75">
      <c r="E9714" s="2"/>
      <c r="F9714" s="2"/>
    </row>
    <row r="9715" spans="5:6" ht="12.75">
      <c r="E9715" s="2"/>
      <c r="F9715" s="2"/>
    </row>
    <row r="9716" spans="5:6" ht="12.75">
      <c r="E9716" s="2"/>
      <c r="F9716" s="2"/>
    </row>
    <row r="9717" spans="5:6" ht="12.75">
      <c r="E9717" s="2"/>
      <c r="F9717" s="2"/>
    </row>
    <row r="9718" spans="5:6" ht="12.75">
      <c r="E9718" s="2"/>
      <c r="F9718" s="2"/>
    </row>
    <row r="9719" spans="5:6" ht="12.75">
      <c r="E9719" s="2"/>
      <c r="F9719" s="2"/>
    </row>
    <row r="9720" spans="5:6" ht="12.75">
      <c r="E9720" s="2"/>
      <c r="F9720" s="2"/>
    </row>
    <row r="9721" spans="5:6" ht="12.75">
      <c r="E9721" s="2"/>
      <c r="F9721" s="2"/>
    </row>
    <row r="9722" spans="5:6" ht="12.75">
      <c r="E9722" s="2"/>
      <c r="F9722" s="2"/>
    </row>
    <row r="9723" spans="5:6" ht="12.75">
      <c r="E9723" s="2"/>
      <c r="F9723" s="2"/>
    </row>
    <row r="9724" spans="5:6" ht="12.75">
      <c r="E9724" s="2"/>
      <c r="F9724" s="2"/>
    </row>
    <row r="9725" spans="5:6" ht="12.75">
      <c r="E9725" s="2"/>
      <c r="F9725" s="2"/>
    </row>
    <row r="9726" spans="5:6" ht="12.75">
      <c r="E9726" s="2"/>
      <c r="F9726" s="2"/>
    </row>
    <row r="9727" spans="5:6" ht="12.75">
      <c r="E9727" s="2"/>
      <c r="F9727" s="2"/>
    </row>
    <row r="9728" spans="5:6" ht="12.75">
      <c r="E9728" s="2"/>
      <c r="F9728" s="2"/>
    </row>
    <row r="9729" spans="5:6" ht="12.75">
      <c r="E9729" s="2"/>
      <c r="F9729" s="2"/>
    </row>
    <row r="9730" spans="5:6" ht="12.75">
      <c r="E9730" s="2"/>
      <c r="F9730" s="2"/>
    </row>
    <row r="9731" spans="5:6" ht="12.75">
      <c r="E9731" s="2"/>
      <c r="F9731" s="2"/>
    </row>
    <row r="9732" spans="5:6" ht="12.75">
      <c r="E9732" s="2"/>
      <c r="F9732" s="2"/>
    </row>
    <row r="9733" spans="5:6" ht="12.75">
      <c r="E9733" s="2"/>
      <c r="F9733" s="2"/>
    </row>
    <row r="9734" spans="5:6" ht="12.75">
      <c r="E9734" s="2"/>
      <c r="F9734" s="2"/>
    </row>
    <row r="9735" spans="5:6" ht="12.75">
      <c r="E9735" s="2"/>
      <c r="F9735" s="2"/>
    </row>
    <row r="9736" spans="5:6" ht="12.75">
      <c r="E9736" s="2"/>
      <c r="F9736" s="2"/>
    </row>
    <row r="9737" spans="5:6" ht="12.75">
      <c r="E9737" s="2"/>
      <c r="F9737" s="2"/>
    </row>
    <row r="9738" spans="5:6" ht="12.75">
      <c r="E9738" s="2"/>
      <c r="F9738" s="2"/>
    </row>
    <row r="9739" spans="5:6" ht="12.75">
      <c r="E9739" s="2"/>
      <c r="F9739" s="2"/>
    </row>
    <row r="9740" spans="5:6" ht="12.75">
      <c r="E9740" s="2"/>
      <c r="F9740" s="2"/>
    </row>
    <row r="9741" spans="5:6" ht="12.75">
      <c r="E9741" s="2"/>
      <c r="F9741" s="2"/>
    </row>
    <row r="9742" spans="5:6" ht="12.75">
      <c r="E9742" s="2"/>
      <c r="F9742" s="2"/>
    </row>
    <row r="9743" spans="5:6" ht="12.75">
      <c r="E9743" s="2"/>
      <c r="F9743" s="2"/>
    </row>
    <row r="9744" spans="5:6" ht="12.75">
      <c r="E9744" s="2"/>
      <c r="F9744" s="2"/>
    </row>
    <row r="9745" spans="5:6" ht="12.75">
      <c r="E9745" s="2"/>
      <c r="F9745" s="2"/>
    </row>
    <row r="9746" spans="5:6" ht="12.75">
      <c r="E9746" s="2"/>
      <c r="F9746" s="2"/>
    </row>
    <row r="9747" spans="5:6" ht="12.75">
      <c r="E9747" s="2"/>
      <c r="F9747" s="2"/>
    </row>
    <row r="9748" spans="5:6" ht="12.75">
      <c r="E9748" s="2"/>
      <c r="F9748" s="2"/>
    </row>
    <row r="9749" spans="5:6" ht="12.75">
      <c r="E9749" s="2"/>
      <c r="F9749" s="2"/>
    </row>
    <row r="9750" spans="5:6" ht="12.75">
      <c r="E9750" s="2"/>
      <c r="F9750" s="2"/>
    </row>
    <row r="9751" spans="5:6" ht="12.75">
      <c r="E9751" s="2"/>
      <c r="F9751" s="2"/>
    </row>
    <row r="9752" spans="5:6" ht="12.75">
      <c r="E9752" s="2"/>
      <c r="F9752" s="2"/>
    </row>
    <row r="9753" spans="5:6" ht="12.75">
      <c r="E9753" s="2"/>
      <c r="F9753" s="2"/>
    </row>
    <row r="9754" spans="5:6" ht="12.75">
      <c r="E9754" s="2"/>
      <c r="F9754" s="2"/>
    </row>
    <row r="9755" spans="5:6" ht="12.75">
      <c r="E9755" s="2"/>
      <c r="F9755" s="2"/>
    </row>
    <row r="9756" spans="5:6" ht="12.75">
      <c r="E9756" s="2"/>
      <c r="F9756" s="2"/>
    </row>
    <row r="9757" spans="5:6" ht="12.75">
      <c r="E9757" s="2"/>
      <c r="F9757" s="2"/>
    </row>
    <row r="9758" spans="5:6" ht="12.75">
      <c r="E9758" s="2"/>
      <c r="F9758" s="2"/>
    </row>
    <row r="9759" spans="5:6" ht="12.75">
      <c r="E9759" s="2"/>
      <c r="F9759" s="2"/>
    </row>
    <row r="9760" spans="5:6" ht="12.75">
      <c r="E9760" s="2"/>
      <c r="F9760" s="2"/>
    </row>
    <row r="9761" spans="5:6" ht="12.75">
      <c r="E9761" s="2"/>
      <c r="F9761" s="2"/>
    </row>
    <row r="9762" spans="5:6" ht="12.75">
      <c r="E9762" s="2"/>
      <c r="F9762" s="2"/>
    </row>
    <row r="9763" spans="5:6" ht="12.75">
      <c r="E9763" s="2"/>
      <c r="F9763" s="2"/>
    </row>
    <row r="9764" spans="5:6" ht="12.75">
      <c r="E9764" s="2"/>
      <c r="F9764" s="2"/>
    </row>
    <row r="9765" spans="5:6" ht="12.75">
      <c r="E9765" s="2"/>
      <c r="F9765" s="2"/>
    </row>
    <row r="9766" spans="5:6" ht="12.75">
      <c r="E9766" s="2"/>
      <c r="F9766" s="2"/>
    </row>
    <row r="9767" spans="5:6" ht="12.75">
      <c r="E9767" s="2"/>
      <c r="F9767" s="2"/>
    </row>
    <row r="9768" spans="5:6" ht="12.75">
      <c r="E9768" s="2"/>
      <c r="F9768" s="2"/>
    </row>
    <row r="9769" spans="5:6" ht="12.75">
      <c r="E9769" s="2"/>
      <c r="F9769" s="2"/>
    </row>
    <row r="9770" spans="5:6" ht="12.75">
      <c r="E9770" s="2"/>
      <c r="F9770" s="2"/>
    </row>
    <row r="9771" spans="5:6" ht="12.75">
      <c r="E9771" s="2"/>
      <c r="F9771" s="2"/>
    </row>
    <row r="9772" spans="5:6" ht="12.75">
      <c r="E9772" s="2"/>
      <c r="F9772" s="2"/>
    </row>
    <row r="9773" spans="5:6" ht="12.75">
      <c r="E9773" s="2"/>
      <c r="F9773" s="2"/>
    </row>
    <row r="9774" spans="5:6" ht="12.75">
      <c r="E9774" s="2"/>
      <c r="F9774" s="2"/>
    </row>
    <row r="9775" spans="5:6" ht="12.75">
      <c r="E9775" s="2"/>
      <c r="F9775" s="2"/>
    </row>
    <row r="9776" spans="5:6" ht="12.75">
      <c r="E9776" s="2"/>
      <c r="F9776" s="2"/>
    </row>
    <row r="9777" spans="5:6" ht="12.75">
      <c r="E9777" s="2"/>
      <c r="F9777" s="2"/>
    </row>
    <row r="9778" spans="5:6" ht="12.75">
      <c r="E9778" s="2"/>
      <c r="F9778" s="2"/>
    </row>
    <row r="9779" spans="5:6" ht="12.75">
      <c r="E9779" s="2"/>
      <c r="F9779" s="2"/>
    </row>
    <row r="9780" spans="5:6" ht="12.75">
      <c r="E9780" s="2"/>
      <c r="F9780" s="2"/>
    </row>
    <row r="9781" spans="5:6" ht="12.75">
      <c r="E9781" s="2"/>
      <c r="F9781" s="2"/>
    </row>
    <row r="9782" spans="5:6" ht="12.75">
      <c r="E9782" s="2"/>
      <c r="F9782" s="2"/>
    </row>
    <row r="9783" spans="5:6" ht="12.75">
      <c r="E9783" s="2"/>
      <c r="F9783" s="2"/>
    </row>
    <row r="9784" spans="5:6" ht="12.75">
      <c r="E9784" s="2"/>
      <c r="F9784" s="2"/>
    </row>
    <row r="9785" spans="5:6" ht="12.75">
      <c r="E9785" s="2"/>
      <c r="F9785" s="2"/>
    </row>
    <row r="9786" spans="5:6" ht="12.75">
      <c r="E9786" s="2"/>
      <c r="F9786" s="2"/>
    </row>
    <row r="9787" spans="5:6" ht="12.75">
      <c r="E9787" s="2"/>
      <c r="F9787" s="2"/>
    </row>
    <row r="9788" spans="5:6" ht="12.75">
      <c r="E9788" s="2"/>
      <c r="F9788" s="2"/>
    </row>
    <row r="9789" spans="5:6" ht="12.75">
      <c r="E9789" s="2"/>
      <c r="F9789" s="2"/>
    </row>
    <row r="9790" spans="5:6" ht="12.75">
      <c r="E9790" s="2"/>
      <c r="F9790" s="2"/>
    </row>
    <row r="9791" spans="5:6" ht="12.75">
      <c r="E9791" s="2"/>
      <c r="F9791" s="2"/>
    </row>
    <row r="9792" spans="5:6" ht="12.75">
      <c r="E9792" s="2"/>
      <c r="F9792" s="2"/>
    </row>
    <row r="9793" spans="5:6" ht="12.75">
      <c r="E9793" s="2"/>
      <c r="F9793" s="2"/>
    </row>
    <row r="9794" spans="5:6" ht="12.75">
      <c r="E9794" s="2"/>
      <c r="F9794" s="2"/>
    </row>
    <row r="9795" spans="5:6" ht="12.75">
      <c r="E9795" s="2"/>
      <c r="F9795" s="2"/>
    </row>
    <row r="9796" spans="5:6" ht="12.75">
      <c r="E9796" s="2"/>
      <c r="F9796" s="2"/>
    </row>
    <row r="9797" spans="5:6" ht="12.75">
      <c r="E9797" s="2"/>
      <c r="F9797" s="2"/>
    </row>
    <row r="9798" spans="5:6" ht="12.75">
      <c r="E9798" s="2"/>
      <c r="F9798" s="2"/>
    </row>
    <row r="9799" spans="5:6" ht="12.75">
      <c r="E9799" s="2"/>
      <c r="F9799" s="2"/>
    </row>
    <row r="9800" spans="5:6" ht="12.75">
      <c r="E9800" s="2"/>
      <c r="F9800" s="2"/>
    </row>
    <row r="9801" spans="5:6" ht="12.75">
      <c r="E9801" s="2"/>
      <c r="F9801" s="2"/>
    </row>
    <row r="9802" spans="5:6" ht="12.75">
      <c r="E9802" s="2"/>
      <c r="F9802" s="2"/>
    </row>
    <row r="9803" spans="5:6" ht="12.75">
      <c r="E9803" s="2"/>
      <c r="F9803" s="2"/>
    </row>
    <row r="9804" spans="5:6" ht="12.75">
      <c r="E9804" s="2"/>
      <c r="F9804" s="2"/>
    </row>
    <row r="9805" spans="5:6" ht="12.75">
      <c r="E9805" s="2"/>
      <c r="F9805" s="2"/>
    </row>
    <row r="9806" spans="5:6" ht="12.75">
      <c r="E9806" s="2"/>
      <c r="F9806" s="2"/>
    </row>
    <row r="9807" spans="5:6" ht="12.75">
      <c r="E9807" s="2"/>
      <c r="F9807" s="2"/>
    </row>
    <row r="9808" spans="5:6" ht="12.75">
      <c r="E9808" s="2"/>
      <c r="F9808" s="2"/>
    </row>
    <row r="9809" spans="5:6" ht="12.75">
      <c r="E9809" s="2"/>
      <c r="F9809" s="2"/>
    </row>
    <row r="9810" spans="5:6" ht="12.75">
      <c r="E9810" s="2"/>
      <c r="F9810" s="2"/>
    </row>
    <row r="9811" spans="5:6" ht="12.75">
      <c r="E9811" s="2"/>
      <c r="F9811" s="2"/>
    </row>
    <row r="9812" spans="5:6" ht="12.75">
      <c r="E9812" s="2"/>
      <c r="F9812" s="2"/>
    </row>
    <row r="9813" spans="5:6" ht="12.75">
      <c r="E9813" s="2"/>
      <c r="F9813" s="2"/>
    </row>
    <row r="9814" spans="5:6" ht="12.75">
      <c r="E9814" s="2"/>
      <c r="F9814" s="2"/>
    </row>
    <row r="9815" spans="5:6" ht="12.75">
      <c r="E9815" s="2"/>
      <c r="F9815" s="2"/>
    </row>
    <row r="9816" spans="5:6" ht="12.75">
      <c r="E9816" s="2"/>
      <c r="F9816" s="2"/>
    </row>
    <row r="9817" spans="5:6" ht="12.75">
      <c r="E9817" s="2"/>
      <c r="F9817" s="2"/>
    </row>
    <row r="9818" spans="5:6" ht="12.75">
      <c r="E9818" s="2"/>
      <c r="F9818" s="2"/>
    </row>
    <row r="9819" spans="5:6" ht="12.75">
      <c r="E9819" s="2"/>
      <c r="F9819" s="2"/>
    </row>
    <row r="9820" spans="5:6" ht="12.75">
      <c r="E9820" s="2"/>
      <c r="F9820" s="2"/>
    </row>
    <row r="9821" spans="5:6" ht="12.75">
      <c r="E9821" s="2"/>
      <c r="F9821" s="2"/>
    </row>
    <row r="9822" spans="5:6" ht="12.75">
      <c r="E9822" s="2"/>
      <c r="F9822" s="2"/>
    </row>
    <row r="9823" spans="5:6" ht="12.75">
      <c r="E9823" s="2"/>
      <c r="F9823" s="2"/>
    </row>
    <row r="9824" spans="5:6" ht="12.75">
      <c r="E9824" s="2"/>
      <c r="F9824" s="2"/>
    </row>
    <row r="9825" spans="5:6" ht="12.75">
      <c r="E9825" s="2"/>
      <c r="F9825" s="2"/>
    </row>
    <row r="9826" spans="5:6" ht="12.75">
      <c r="E9826" s="2"/>
      <c r="F9826" s="2"/>
    </row>
    <row r="9827" spans="5:6" ht="12.75">
      <c r="E9827" s="2"/>
      <c r="F9827" s="2"/>
    </row>
    <row r="9828" spans="5:6" ht="12.75">
      <c r="E9828" s="2"/>
      <c r="F9828" s="2"/>
    </row>
    <row r="9829" spans="5:6" ht="12.75">
      <c r="E9829" s="2"/>
      <c r="F9829" s="2"/>
    </row>
    <row r="9830" spans="5:6" ht="12.75">
      <c r="E9830" s="2"/>
      <c r="F9830" s="2"/>
    </row>
    <row r="9831" spans="5:6" ht="12.75">
      <c r="E9831" s="2"/>
      <c r="F9831" s="2"/>
    </row>
    <row r="9832" spans="5:6" ht="12.75">
      <c r="E9832" s="2"/>
      <c r="F9832" s="2"/>
    </row>
    <row r="9833" spans="5:6" ht="12.75">
      <c r="E9833" s="2"/>
      <c r="F9833" s="2"/>
    </row>
    <row r="9834" spans="5:6" ht="12.75">
      <c r="E9834" s="2"/>
      <c r="F9834" s="2"/>
    </row>
    <row r="9835" spans="5:6" ht="12.75">
      <c r="E9835" s="2"/>
      <c r="F9835" s="2"/>
    </row>
    <row r="9836" spans="5:6" ht="12.75">
      <c r="E9836" s="2"/>
      <c r="F9836" s="2"/>
    </row>
    <row r="9837" spans="5:6" ht="12.75">
      <c r="E9837" s="2"/>
      <c r="F9837" s="2"/>
    </row>
    <row r="9838" spans="5:6" ht="12.75">
      <c r="E9838" s="2"/>
      <c r="F9838" s="2"/>
    </row>
    <row r="9839" spans="5:6" ht="12.75">
      <c r="E9839" s="2"/>
      <c r="F9839" s="2"/>
    </row>
    <row r="9840" spans="5:6" ht="12.75">
      <c r="E9840" s="2"/>
      <c r="F9840" s="2"/>
    </row>
    <row r="9841" spans="5:6" ht="12.75">
      <c r="E9841" s="2"/>
      <c r="F9841" s="2"/>
    </row>
    <row r="9842" spans="5:6" ht="12.75">
      <c r="E9842" s="2"/>
      <c r="F9842" s="2"/>
    </row>
    <row r="9843" spans="5:6" ht="12.75">
      <c r="E9843" s="2"/>
      <c r="F9843" s="2"/>
    </row>
    <row r="9844" spans="5:6" ht="12.75">
      <c r="E9844" s="2"/>
      <c r="F9844" s="2"/>
    </row>
    <row r="9845" spans="5:6" ht="12.75">
      <c r="E9845" s="2"/>
      <c r="F9845" s="2"/>
    </row>
    <row r="9846" spans="5:6" ht="12.75">
      <c r="E9846" s="2"/>
      <c r="F9846" s="2"/>
    </row>
    <row r="9847" spans="5:6" ht="12.75">
      <c r="E9847" s="2"/>
      <c r="F9847" s="2"/>
    </row>
    <row r="9848" spans="5:6" ht="12.75">
      <c r="E9848" s="2"/>
      <c r="F9848" s="2"/>
    </row>
    <row r="9849" spans="5:6" ht="12.75">
      <c r="E9849" s="2"/>
      <c r="F9849" s="2"/>
    </row>
    <row r="9850" spans="5:6" ht="12.75">
      <c r="E9850" s="2"/>
      <c r="F9850" s="2"/>
    </row>
    <row r="9851" spans="5:6" ht="12.75">
      <c r="E9851" s="2"/>
      <c r="F9851" s="2"/>
    </row>
    <row r="9852" spans="5:6" ht="12.75">
      <c r="E9852" s="2"/>
      <c r="F9852" s="2"/>
    </row>
    <row r="9853" spans="5:6" ht="12.75">
      <c r="E9853" s="2"/>
      <c r="F9853" s="2"/>
    </row>
    <row r="9854" spans="5:6" ht="12.75">
      <c r="E9854" s="2"/>
      <c r="F9854" s="2"/>
    </row>
    <row r="9855" spans="5:6" ht="12.75">
      <c r="E9855" s="2"/>
      <c r="F9855" s="2"/>
    </row>
    <row r="9856" spans="5:6" ht="12.75">
      <c r="E9856" s="2"/>
      <c r="F9856" s="2"/>
    </row>
    <row r="9857" spans="5:6" ht="12.75">
      <c r="E9857" s="2"/>
      <c r="F9857" s="2"/>
    </row>
    <row r="9858" spans="5:6" ht="12.75">
      <c r="E9858" s="2"/>
      <c r="F9858" s="2"/>
    </row>
    <row r="9859" spans="5:6" ht="12.75">
      <c r="E9859" s="2"/>
      <c r="F9859" s="2"/>
    </row>
    <row r="9860" spans="5:6" ht="12.75">
      <c r="E9860" s="2"/>
      <c r="F9860" s="2"/>
    </row>
    <row r="9861" spans="5:6" ht="12.75">
      <c r="E9861" s="2"/>
      <c r="F9861" s="2"/>
    </row>
    <row r="9862" spans="5:6" ht="12.75">
      <c r="E9862" s="2"/>
      <c r="F9862" s="2"/>
    </row>
    <row r="9863" spans="5:6" ht="12.75">
      <c r="E9863" s="2"/>
      <c r="F9863" s="2"/>
    </row>
    <row r="9864" spans="5:6" ht="12.75">
      <c r="E9864" s="2"/>
      <c r="F9864" s="2"/>
    </row>
    <row r="9865" spans="5:6" ht="12.75">
      <c r="E9865" s="2"/>
      <c r="F9865" s="2"/>
    </row>
    <row r="9866" spans="5:6" ht="12.75">
      <c r="E9866" s="2"/>
      <c r="F9866" s="2"/>
    </row>
    <row r="9867" spans="5:6" ht="12.75">
      <c r="E9867" s="2"/>
      <c r="F9867" s="2"/>
    </row>
    <row r="9868" spans="5:6" ht="12.75">
      <c r="E9868" s="2"/>
      <c r="F9868" s="2"/>
    </row>
    <row r="9869" spans="5:6" ht="12.75">
      <c r="E9869" s="2"/>
      <c r="F9869" s="2"/>
    </row>
    <row r="9870" spans="5:6" ht="12.75">
      <c r="E9870" s="2"/>
      <c r="F9870" s="2"/>
    </row>
    <row r="9871" spans="5:6" ht="12.75">
      <c r="E9871" s="2"/>
      <c r="F9871" s="2"/>
    </row>
    <row r="9872" spans="5:6" ht="12.75">
      <c r="E9872" s="2"/>
      <c r="F9872" s="2"/>
    </row>
    <row r="9873" spans="5:6" ht="12.75">
      <c r="E9873" s="2"/>
      <c r="F9873" s="2"/>
    </row>
    <row r="9874" spans="5:6" ht="12.75">
      <c r="E9874" s="2"/>
      <c r="F9874" s="2"/>
    </row>
    <row r="9875" spans="5:6" ht="12.75">
      <c r="E9875" s="2"/>
      <c r="F9875" s="2"/>
    </row>
    <row r="9876" spans="5:6" ht="12.75">
      <c r="E9876" s="2"/>
      <c r="F9876" s="2"/>
    </row>
    <row r="9877" spans="5:6" ht="12.75">
      <c r="E9877" s="2"/>
      <c r="F9877" s="2"/>
    </row>
    <row r="9878" spans="5:6" ht="12.75">
      <c r="E9878" s="2"/>
      <c r="F9878" s="2"/>
    </row>
    <row r="9879" spans="5:6" ht="12.75">
      <c r="E9879" s="2"/>
      <c r="F9879" s="2"/>
    </row>
    <row r="9880" spans="5:6" ht="12.75">
      <c r="E9880" s="2"/>
      <c r="F9880" s="2"/>
    </row>
    <row r="9881" spans="5:6" ht="12.75">
      <c r="E9881" s="2"/>
      <c r="F9881" s="2"/>
    </row>
    <row r="9882" spans="5:6" ht="12.75">
      <c r="E9882" s="2"/>
      <c r="F9882" s="2"/>
    </row>
    <row r="9883" spans="5:6" ht="12.75">
      <c r="E9883" s="2"/>
      <c r="F9883" s="2"/>
    </row>
    <row r="9884" spans="5:6" ht="12.75">
      <c r="E9884" s="2"/>
      <c r="F9884" s="2"/>
    </row>
    <row r="9885" spans="5:6" ht="12.75">
      <c r="E9885" s="2"/>
      <c r="F9885" s="2"/>
    </row>
    <row r="9886" spans="5:6" ht="12.75">
      <c r="E9886" s="2"/>
      <c r="F9886" s="2"/>
    </row>
    <row r="9887" spans="5:6" ht="12.75">
      <c r="E9887" s="2"/>
      <c r="F9887" s="2"/>
    </row>
    <row r="9888" spans="5:6" ht="12.75">
      <c r="E9888" s="2"/>
      <c r="F9888" s="2"/>
    </row>
    <row r="9889" spans="5:6" ht="12.75">
      <c r="E9889" s="2"/>
      <c r="F9889" s="2"/>
    </row>
    <row r="9890" spans="5:6" ht="12.75">
      <c r="E9890" s="2"/>
      <c r="F9890" s="2"/>
    </row>
    <row r="9891" spans="5:6" ht="12.75">
      <c r="E9891" s="2"/>
      <c r="F9891" s="2"/>
    </row>
    <row r="9892" spans="5:6" ht="12.75">
      <c r="E9892" s="2"/>
      <c r="F9892" s="2"/>
    </row>
    <row r="9893" spans="5:6" ht="12.75">
      <c r="E9893" s="2"/>
      <c r="F9893" s="2"/>
    </row>
    <row r="9894" spans="5:6" ht="12.75">
      <c r="E9894" s="2"/>
      <c r="F9894" s="2"/>
    </row>
    <row r="9895" spans="5:6" ht="12.75">
      <c r="E9895" s="2"/>
      <c r="F9895" s="2"/>
    </row>
    <row r="9896" spans="5:6" ht="12.75">
      <c r="E9896" s="2"/>
      <c r="F9896" s="2"/>
    </row>
    <row r="9897" spans="5:6" ht="12.75">
      <c r="E9897" s="2"/>
      <c r="F9897" s="2"/>
    </row>
    <row r="9898" spans="5:6" ht="12.75">
      <c r="E9898" s="2"/>
      <c r="F9898" s="2"/>
    </row>
    <row r="9899" spans="5:6" ht="12.75">
      <c r="E9899" s="2"/>
      <c r="F9899" s="2"/>
    </row>
    <row r="9900" spans="5:6" ht="12.75">
      <c r="E9900" s="2"/>
      <c r="F9900" s="2"/>
    </row>
    <row r="9901" spans="5:6" ht="12.75">
      <c r="E9901" s="2"/>
      <c r="F9901" s="2"/>
    </row>
    <row r="9902" spans="5:6" ht="12.75">
      <c r="E9902" s="2"/>
      <c r="F9902" s="2"/>
    </row>
    <row r="9903" spans="5:6" ht="12.75">
      <c r="E9903" s="2"/>
      <c r="F9903" s="2"/>
    </row>
    <row r="9904" spans="5:6" ht="12.75">
      <c r="E9904" s="2"/>
      <c r="F9904" s="2"/>
    </row>
    <row r="9905" spans="5:6" ht="12.75">
      <c r="E9905" s="2"/>
      <c r="F9905" s="2"/>
    </row>
    <row r="9906" spans="5:6" ht="12.75">
      <c r="E9906" s="2"/>
      <c r="F9906" s="2"/>
    </row>
    <row r="9907" spans="5:6" ht="12.75">
      <c r="E9907" s="2"/>
      <c r="F9907" s="2"/>
    </row>
    <row r="9908" spans="5:6" ht="12.75">
      <c r="E9908" s="2"/>
      <c r="F9908" s="2"/>
    </row>
    <row r="9909" spans="5:6" ht="12.75">
      <c r="E9909" s="2"/>
      <c r="F9909" s="2"/>
    </row>
    <row r="9910" spans="5:6" ht="12.75">
      <c r="E9910" s="2"/>
      <c r="F9910" s="2"/>
    </row>
    <row r="9911" spans="5:6" ht="12.75">
      <c r="E9911" s="2"/>
      <c r="F9911" s="2"/>
    </row>
    <row r="9912" spans="5:6" ht="12.75">
      <c r="E9912" s="2"/>
      <c r="F9912" s="2"/>
    </row>
    <row r="9913" spans="5:6" ht="12.75">
      <c r="E9913" s="2"/>
      <c r="F9913" s="2"/>
    </row>
    <row r="9914" spans="5:6" ht="12.75">
      <c r="E9914" s="2"/>
      <c r="F9914" s="2"/>
    </row>
    <row r="9915" spans="5:6" ht="12.75">
      <c r="E9915" s="2"/>
      <c r="F9915" s="2"/>
    </row>
    <row r="9916" spans="5:6" ht="12.75">
      <c r="E9916" s="2"/>
      <c r="F9916" s="2"/>
    </row>
    <row r="9917" spans="5:6" ht="12.75">
      <c r="E9917" s="2"/>
      <c r="F9917" s="2"/>
    </row>
    <row r="9918" spans="5:6" ht="12.75">
      <c r="E9918" s="2"/>
      <c r="F9918" s="2"/>
    </row>
    <row r="9919" spans="5:6" ht="12.75">
      <c r="E9919" s="2"/>
      <c r="F9919" s="2"/>
    </row>
    <row r="9920" spans="5:6" ht="12.75">
      <c r="E9920" s="2"/>
      <c r="F9920" s="2"/>
    </row>
    <row r="9921" spans="5:6" ht="12.75">
      <c r="E9921" s="2"/>
      <c r="F9921" s="2"/>
    </row>
    <row r="9922" spans="5:6" ht="12.75">
      <c r="E9922" s="2"/>
      <c r="F9922" s="2"/>
    </row>
    <row r="9923" spans="5:6" ht="12.75">
      <c r="E9923" s="2"/>
      <c r="F9923" s="2"/>
    </row>
    <row r="9924" spans="5:6" ht="12.75">
      <c r="E9924" s="2"/>
      <c r="F9924" s="2"/>
    </row>
    <row r="9925" spans="5:6" ht="12.75">
      <c r="E9925" s="2"/>
      <c r="F9925" s="2"/>
    </row>
    <row r="9926" spans="5:6" ht="12.75">
      <c r="E9926" s="2"/>
      <c r="F9926" s="2"/>
    </row>
    <row r="9927" spans="5:6" ht="12.75">
      <c r="E9927" s="2"/>
      <c r="F9927" s="2"/>
    </row>
    <row r="9928" spans="5:6" ht="12.75">
      <c r="E9928" s="2"/>
      <c r="F9928" s="2"/>
    </row>
    <row r="9929" spans="5:6" ht="12.75">
      <c r="E9929" s="2"/>
      <c r="F9929" s="2"/>
    </row>
    <row r="9930" spans="5:6" ht="12.75">
      <c r="E9930" s="2"/>
      <c r="F9930" s="2"/>
    </row>
    <row r="9931" spans="5:6" ht="12.75">
      <c r="E9931" s="2"/>
      <c r="F9931" s="2"/>
    </row>
    <row r="9932" spans="5:6" ht="12.75">
      <c r="E9932" s="2"/>
      <c r="F9932" s="2"/>
    </row>
    <row r="9933" spans="5:6" ht="12.75">
      <c r="E9933" s="2"/>
      <c r="F9933" s="2"/>
    </row>
    <row r="9934" spans="5:6" ht="12.75">
      <c r="E9934" s="2"/>
      <c r="F9934" s="2"/>
    </row>
    <row r="9935" spans="5:6" ht="12.75">
      <c r="E9935" s="2"/>
      <c r="F9935" s="2"/>
    </row>
    <row r="9936" spans="5:6" ht="12.75">
      <c r="E9936" s="2"/>
      <c r="F9936" s="2"/>
    </row>
    <row r="9937" spans="5:6" ht="12.75">
      <c r="E9937" s="2"/>
      <c r="F9937" s="2"/>
    </row>
    <row r="9938" spans="5:6" ht="12.75">
      <c r="E9938" s="2"/>
      <c r="F9938" s="2"/>
    </row>
    <row r="9939" spans="5:6" ht="12.75">
      <c r="E9939" s="2"/>
      <c r="F9939" s="2"/>
    </row>
    <row r="9940" spans="5:6" ht="12.75">
      <c r="E9940" s="2"/>
      <c r="F9940" s="2"/>
    </row>
    <row r="9941" spans="5:6" ht="12.75">
      <c r="E9941" s="2"/>
      <c r="F9941" s="2"/>
    </row>
    <row r="9942" spans="5:6" ht="12.75">
      <c r="E9942" s="2"/>
      <c r="F9942" s="2"/>
    </row>
    <row r="9943" spans="5:6" ht="12.75">
      <c r="E9943" s="2"/>
      <c r="F9943" s="2"/>
    </row>
    <row r="9944" spans="5:6" ht="12.75">
      <c r="E9944" s="2"/>
      <c r="F9944" s="2"/>
    </row>
    <row r="9945" spans="5:6" ht="12.75">
      <c r="E9945" s="2"/>
      <c r="F9945" s="2"/>
    </row>
    <row r="9946" spans="5:6" ht="12.75">
      <c r="E9946" s="2"/>
      <c r="F9946" s="2"/>
    </row>
    <row r="9947" spans="5:6" ht="12.75">
      <c r="E9947" s="2"/>
      <c r="F9947" s="2"/>
    </row>
    <row r="9948" spans="5:6" ht="12.75">
      <c r="E9948" s="2"/>
      <c r="F9948" s="2"/>
    </row>
    <row r="9949" spans="5:6" ht="12.75">
      <c r="E9949" s="2"/>
      <c r="F9949" s="2"/>
    </row>
    <row r="9950" spans="5:6" ht="12.75">
      <c r="E9950" s="2"/>
      <c r="F9950" s="2"/>
    </row>
    <row r="9951" spans="5:6" ht="12.75">
      <c r="E9951" s="2"/>
      <c r="F9951" s="2"/>
    </row>
    <row r="9952" spans="5:6" ht="12.75">
      <c r="E9952" s="2"/>
      <c r="F9952" s="2"/>
    </row>
    <row r="9953" spans="5:6" ht="12.75">
      <c r="E9953" s="2"/>
      <c r="F9953" s="2"/>
    </row>
    <row r="9954" spans="5:6" ht="12.75">
      <c r="E9954" s="2"/>
      <c r="F9954" s="2"/>
    </row>
    <row r="9955" spans="5:6" ht="12.75">
      <c r="E9955" s="2"/>
      <c r="F9955" s="2"/>
    </row>
    <row r="9956" spans="5:6" ht="12.75">
      <c r="E9956" s="2"/>
      <c r="F9956" s="2"/>
    </row>
    <row r="9957" spans="5:6" ht="12.75">
      <c r="E9957" s="2"/>
      <c r="F9957" s="2"/>
    </row>
    <row r="9958" spans="5:6" ht="12.75">
      <c r="E9958" s="2"/>
      <c r="F9958" s="2"/>
    </row>
    <row r="9959" spans="5:6" ht="12.75">
      <c r="E9959" s="2"/>
      <c r="F9959" s="2"/>
    </row>
    <row r="9960" spans="5:6" ht="12.75">
      <c r="E9960" s="2"/>
      <c r="F9960" s="2"/>
    </row>
    <row r="9961" spans="5:6" ht="12.75">
      <c r="E9961" s="2"/>
      <c r="F9961" s="2"/>
    </row>
    <row r="9962" spans="5:6" ht="12.75">
      <c r="E9962" s="2"/>
      <c r="F9962" s="2"/>
    </row>
    <row r="9963" spans="5:6" ht="12.75">
      <c r="E9963" s="2"/>
      <c r="F9963" s="2"/>
    </row>
    <row r="9964" spans="5:6" ht="12.75">
      <c r="E9964" s="2"/>
      <c r="F9964" s="2"/>
    </row>
    <row r="9965" spans="5:6" ht="12.75">
      <c r="E9965" s="2"/>
      <c r="F9965" s="2"/>
    </row>
    <row r="9966" spans="5:6" ht="12.75">
      <c r="E9966" s="2"/>
      <c r="F9966" s="2"/>
    </row>
    <row r="9967" spans="5:6" ht="12.75">
      <c r="E9967" s="2"/>
      <c r="F9967" s="2"/>
    </row>
    <row r="9968" spans="5:6" ht="12.75">
      <c r="E9968" s="2"/>
      <c r="F9968" s="2"/>
    </row>
    <row r="9969" spans="5:6" ht="12.75">
      <c r="E9969" s="2"/>
      <c r="F9969" s="2"/>
    </row>
    <row r="9970" spans="5:6" ht="12.75">
      <c r="E9970" s="2"/>
      <c r="F9970" s="2"/>
    </row>
    <row r="9971" spans="5:6" ht="12.75">
      <c r="E9971" s="2"/>
      <c r="F9971" s="2"/>
    </row>
    <row r="9972" spans="5:6" ht="12.75">
      <c r="E9972" s="2"/>
      <c r="F9972" s="2"/>
    </row>
    <row r="9973" spans="5:6" ht="12.75">
      <c r="E9973" s="2"/>
      <c r="F9973" s="2"/>
    </row>
    <row r="9974" spans="5:6" ht="12.75">
      <c r="E9974" s="2"/>
      <c r="F9974" s="2"/>
    </row>
    <row r="9975" spans="5:6" ht="12.75">
      <c r="E9975" s="2"/>
      <c r="F9975" s="2"/>
    </row>
    <row r="9976" spans="5:6" ht="12.75">
      <c r="E9976" s="2"/>
      <c r="F9976" s="2"/>
    </row>
    <row r="9977" spans="5:6" ht="12.75">
      <c r="E9977" s="2"/>
      <c r="F9977" s="2"/>
    </row>
    <row r="9978" spans="5:6" ht="12.75">
      <c r="E9978" s="2"/>
      <c r="F9978" s="2"/>
    </row>
    <row r="9979" spans="5:6" ht="12.75">
      <c r="E9979" s="2"/>
      <c r="F9979" s="2"/>
    </row>
    <row r="9980" spans="5:6" ht="12.75">
      <c r="E9980" s="2"/>
      <c r="F9980" s="2"/>
    </row>
    <row r="9981" spans="5:6" ht="12.75">
      <c r="E9981" s="2"/>
      <c r="F9981" s="2"/>
    </row>
    <row r="9982" spans="5:6" ht="12.75">
      <c r="E9982" s="2"/>
      <c r="F9982" s="2"/>
    </row>
    <row r="9983" spans="5:6" ht="12.75">
      <c r="E9983" s="2"/>
      <c r="F9983" s="2"/>
    </row>
    <row r="9984" spans="5:6" ht="12.75">
      <c r="E9984" s="2"/>
      <c r="F9984" s="2"/>
    </row>
    <row r="9985" spans="5:6" ht="12.75">
      <c r="E9985" s="2"/>
      <c r="F9985" s="2"/>
    </row>
    <row r="9986" spans="5:6" ht="12.75">
      <c r="E9986" s="2"/>
      <c r="F9986" s="2"/>
    </row>
    <row r="9987" spans="5:6" ht="12.75">
      <c r="E9987" s="2"/>
      <c r="F9987" s="2"/>
    </row>
    <row r="9988" spans="5:6" ht="12.75">
      <c r="E9988" s="2"/>
      <c r="F9988" s="2"/>
    </row>
    <row r="9989" spans="5:6" ht="12.75">
      <c r="E9989" s="2"/>
      <c r="F9989" s="2"/>
    </row>
    <row r="9990" spans="5:6" ht="12.75">
      <c r="E9990" s="2"/>
      <c r="F9990" s="2"/>
    </row>
    <row r="9991" spans="5:6" ht="12.75">
      <c r="E9991" s="2"/>
      <c r="F9991" s="2"/>
    </row>
    <row r="9992" spans="5:6" ht="12.75">
      <c r="E9992" s="2"/>
      <c r="F9992" s="2"/>
    </row>
    <row r="9993" spans="5:6" ht="12.75">
      <c r="E9993" s="2"/>
      <c r="F9993" s="2"/>
    </row>
    <row r="9994" spans="5:6" ht="12.75">
      <c r="E9994" s="2"/>
      <c r="F9994" s="2"/>
    </row>
    <row r="9995" spans="5:6" ht="12.75">
      <c r="E9995" s="2"/>
      <c r="F9995" s="2"/>
    </row>
    <row r="9996" spans="5:6" ht="12.75">
      <c r="E9996" s="2"/>
      <c r="F9996" s="2"/>
    </row>
    <row r="9997" spans="5:6" ht="12.75">
      <c r="E9997" s="2"/>
      <c r="F9997" s="2"/>
    </row>
    <row r="9998" spans="5:6" ht="12.75">
      <c r="E9998" s="2"/>
      <c r="F9998" s="2"/>
    </row>
    <row r="9999" spans="5:6" ht="12.75">
      <c r="E9999" s="2"/>
      <c r="F9999" s="2"/>
    </row>
    <row r="10000" spans="5:6" ht="12.75">
      <c r="E10000" s="2"/>
      <c r="F10000" s="2"/>
    </row>
    <row r="10001" spans="5:6" ht="12.75">
      <c r="E10001" s="2"/>
      <c r="F10001" s="2"/>
    </row>
    <row r="10002" spans="5:6" ht="12.75">
      <c r="E10002" s="2"/>
      <c r="F10002" s="2"/>
    </row>
    <row r="10003" spans="5:6" ht="12.75">
      <c r="E10003" s="2"/>
      <c r="F10003" s="2"/>
    </row>
    <row r="10004" spans="5:6" ht="12.75">
      <c r="E10004" s="2"/>
      <c r="F10004" s="2"/>
    </row>
    <row r="10005" spans="5:6" ht="12.75">
      <c r="E10005" s="2"/>
      <c r="F10005" s="2"/>
    </row>
    <row r="10006" spans="5:6" ht="12.75">
      <c r="E10006" s="2"/>
      <c r="F10006" s="2"/>
    </row>
    <row r="10007" spans="5:6" ht="12.75">
      <c r="E10007" s="2"/>
      <c r="F10007" s="2"/>
    </row>
    <row r="10008" spans="5:6" ht="12.75">
      <c r="E10008" s="2"/>
      <c r="F10008" s="2"/>
    </row>
    <row r="10009" spans="5:6" ht="12.75">
      <c r="E10009" s="2"/>
      <c r="F10009" s="2"/>
    </row>
    <row r="10010" spans="5:6" ht="12.75">
      <c r="E10010" s="2"/>
      <c r="F10010" s="2"/>
    </row>
    <row r="10011" spans="5:6" ht="12.75">
      <c r="E10011" s="2"/>
      <c r="F10011" s="2"/>
    </row>
    <row r="10012" spans="5:6" ht="12.75">
      <c r="E10012" s="2"/>
      <c r="F10012" s="2"/>
    </row>
    <row r="10013" spans="5:6" ht="12.75">
      <c r="E10013" s="2"/>
      <c r="F10013" s="2"/>
    </row>
    <row r="10014" spans="5:6" ht="12.75">
      <c r="E10014" s="2"/>
      <c r="F10014" s="2"/>
    </row>
    <row r="10015" spans="5:6" ht="12.75">
      <c r="E10015" s="2"/>
      <c r="F10015" s="2"/>
    </row>
    <row r="10016" spans="5:6" ht="12.75">
      <c r="E10016" s="2"/>
      <c r="F10016" s="2"/>
    </row>
    <row r="10017" spans="5:6" ht="12.75">
      <c r="E10017" s="2"/>
      <c r="F10017" s="2"/>
    </row>
    <row r="10018" spans="5:6" ht="12.75">
      <c r="E10018" s="2"/>
      <c r="F10018" s="2"/>
    </row>
    <row r="10019" spans="5:6" ht="12.75">
      <c r="E10019" s="2"/>
      <c r="F10019" s="2"/>
    </row>
    <row r="10020" spans="5:6" ht="12.75">
      <c r="E10020" s="2"/>
      <c r="F10020" s="2"/>
    </row>
    <row r="10021" spans="5:6" ht="12.75">
      <c r="E10021" s="2"/>
      <c r="F10021" s="2"/>
    </row>
    <row r="10022" spans="5:6" ht="12.75">
      <c r="E10022" s="2"/>
      <c r="F10022" s="2"/>
    </row>
    <row r="10023" spans="5:6" ht="12.75">
      <c r="E10023" s="2"/>
      <c r="F10023" s="2"/>
    </row>
    <row r="10024" spans="5:6" ht="12.75">
      <c r="E10024" s="2"/>
      <c r="F10024" s="2"/>
    </row>
    <row r="10025" spans="5:6" ht="12.75">
      <c r="E10025" s="2"/>
      <c r="F10025" s="2"/>
    </row>
    <row r="10026" spans="5:6" ht="12.75">
      <c r="E10026" s="2"/>
      <c r="F10026" s="2"/>
    </row>
    <row r="10027" spans="5:6" ht="12.75">
      <c r="E10027" s="2"/>
      <c r="F10027" s="2"/>
    </row>
    <row r="10028" spans="5:6" ht="12.75">
      <c r="E10028" s="2"/>
      <c r="F10028" s="2"/>
    </row>
    <row r="10029" spans="5:6" ht="12.75">
      <c r="E10029" s="2"/>
      <c r="F10029" s="2"/>
    </row>
    <row r="10030" spans="5:6" ht="12.75">
      <c r="E10030" s="2"/>
      <c r="F10030" s="2"/>
    </row>
    <row r="10031" spans="5:6" ht="12.75">
      <c r="E10031" s="2"/>
      <c r="F10031" s="2"/>
    </row>
    <row r="10032" spans="5:6" ht="12.75">
      <c r="E10032" s="2"/>
      <c r="F10032" s="2"/>
    </row>
    <row r="10033" spans="5:6" ht="12.75">
      <c r="E10033" s="2"/>
      <c r="F10033" s="2"/>
    </row>
    <row r="10034" spans="5:6" ht="12.75">
      <c r="E10034" s="2"/>
      <c r="F10034" s="2"/>
    </row>
    <row r="10035" spans="5:6" ht="12.75">
      <c r="E10035" s="2"/>
      <c r="F10035" s="2"/>
    </row>
    <row r="10036" spans="5:6" ht="12.75">
      <c r="E10036" s="2"/>
      <c r="F10036" s="2"/>
    </row>
    <row r="10037" spans="5:6" ht="12.75">
      <c r="E10037" s="2"/>
      <c r="F10037" s="2"/>
    </row>
    <row r="10038" spans="5:6" ht="12.75">
      <c r="E10038" s="2"/>
      <c r="F10038" s="2"/>
    </row>
    <row r="10039" spans="5:6" ht="12.75">
      <c r="E10039" s="2"/>
      <c r="F10039" s="2"/>
    </row>
    <row r="10040" spans="5:6" ht="12.75">
      <c r="E10040" s="2"/>
      <c r="F10040" s="2"/>
    </row>
    <row r="10041" spans="5:6" ht="12.75">
      <c r="E10041" s="2"/>
      <c r="F10041" s="2"/>
    </row>
    <row r="10042" spans="5:6" ht="12.75">
      <c r="E10042" s="2"/>
      <c r="F10042" s="2"/>
    </row>
    <row r="10043" spans="5:6" ht="12.75">
      <c r="E10043" s="2"/>
      <c r="F10043" s="2"/>
    </row>
    <row r="10044" spans="5:6" ht="12.75">
      <c r="E10044" s="2"/>
      <c r="F10044" s="2"/>
    </row>
    <row r="10045" spans="5:6" ht="12.75">
      <c r="E10045" s="2"/>
      <c r="F10045" s="2"/>
    </row>
    <row r="10046" spans="5:6" ht="12.75">
      <c r="E10046" s="2"/>
      <c r="F10046" s="2"/>
    </row>
    <row r="10047" spans="5:6" ht="12.75">
      <c r="E10047" s="2"/>
      <c r="F10047" s="2"/>
    </row>
    <row r="10048" spans="5:6" ht="12.75">
      <c r="E10048" s="2"/>
      <c r="F10048" s="2"/>
    </row>
    <row r="10049" spans="5:6" ht="12.75">
      <c r="E10049" s="2"/>
      <c r="F10049" s="2"/>
    </row>
    <row r="10050" spans="5:6" ht="12.75">
      <c r="E10050" s="2"/>
      <c r="F10050" s="2"/>
    </row>
    <row r="10051" spans="5:6" ht="12.75">
      <c r="E10051" s="2"/>
      <c r="F10051" s="2"/>
    </row>
    <row r="10052" spans="5:6" ht="12.75">
      <c r="E10052" s="2"/>
      <c r="F10052" s="2"/>
    </row>
    <row r="10053" spans="5:6" ht="12.75">
      <c r="E10053" s="2"/>
      <c r="F10053" s="2"/>
    </row>
    <row r="10054" spans="5:6" ht="12.75">
      <c r="E10054" s="2"/>
      <c r="F10054" s="2"/>
    </row>
    <row r="10055" spans="5:6" ht="12.75">
      <c r="E10055" s="2"/>
      <c r="F10055" s="2"/>
    </row>
    <row r="10056" spans="5:6" ht="12.75">
      <c r="E10056" s="2"/>
      <c r="F10056" s="2"/>
    </row>
    <row r="10057" spans="5:6" ht="12.75">
      <c r="E10057" s="2"/>
      <c r="F10057" s="2"/>
    </row>
    <row r="10058" spans="5:6" ht="12.75">
      <c r="E10058" s="2"/>
      <c r="F10058" s="2"/>
    </row>
    <row r="10059" spans="5:6" ht="12.75">
      <c r="E10059" s="2"/>
      <c r="F10059" s="2"/>
    </row>
    <row r="10060" spans="5:6" ht="12.75">
      <c r="E10060" s="2"/>
      <c r="F10060" s="2"/>
    </row>
    <row r="10061" spans="5:6" ht="12.75">
      <c r="E10061" s="2"/>
      <c r="F10061" s="2"/>
    </row>
    <row r="10062" spans="5:6" ht="12.75">
      <c r="E10062" s="2"/>
      <c r="F10062" s="2"/>
    </row>
    <row r="10063" spans="5:6" ht="12.75">
      <c r="E10063" s="2"/>
      <c r="F10063" s="2"/>
    </row>
    <row r="10064" spans="5:6" ht="12.75">
      <c r="E10064" s="2"/>
      <c r="F10064" s="2"/>
    </row>
    <row r="10065" spans="5:6" ht="12.75">
      <c r="E10065" s="2"/>
      <c r="F10065" s="2"/>
    </row>
    <row r="10066" spans="5:6" ht="12.75">
      <c r="E10066" s="2"/>
      <c r="F10066" s="2"/>
    </row>
    <row r="10067" spans="5:6" ht="12.75">
      <c r="E10067" s="2"/>
      <c r="F10067" s="2"/>
    </row>
    <row r="10068" spans="5:6" ht="12.75">
      <c r="E10068" s="2"/>
      <c r="F10068" s="2"/>
    </row>
    <row r="10069" spans="5:6" ht="12.75">
      <c r="E10069" s="2"/>
      <c r="F10069" s="2"/>
    </row>
    <row r="10070" spans="5:6" ht="12.75">
      <c r="E10070" s="2"/>
      <c r="F10070" s="2"/>
    </row>
    <row r="10071" spans="5:6" ht="12.75">
      <c r="E10071" s="2"/>
      <c r="F10071" s="2"/>
    </row>
    <row r="10072" spans="5:6" ht="12.75">
      <c r="E10072" s="2"/>
      <c r="F10072" s="2"/>
    </row>
    <row r="10073" spans="5:6" ht="12.75">
      <c r="E10073" s="2"/>
      <c r="F10073" s="2"/>
    </row>
    <row r="10074" spans="5:6" ht="12.75">
      <c r="E10074" s="2"/>
      <c r="F10074" s="2"/>
    </row>
    <row r="10075" spans="5:6" ht="12.75">
      <c r="E10075" s="2"/>
      <c r="F10075" s="2"/>
    </row>
    <row r="10076" spans="5:6" ht="12.75">
      <c r="E10076" s="2"/>
      <c r="F10076" s="2"/>
    </row>
    <row r="10077" spans="5:6" ht="12.75">
      <c r="E10077" s="2"/>
      <c r="F10077" s="2"/>
    </row>
    <row r="10078" spans="5:6" ht="12.75">
      <c r="E10078" s="2"/>
      <c r="F10078" s="2"/>
    </row>
    <row r="10079" spans="5:6" ht="12.75">
      <c r="E10079" s="2"/>
      <c r="F10079" s="2"/>
    </row>
    <row r="10080" spans="5:6" ht="12.75">
      <c r="E10080" s="2"/>
      <c r="F10080" s="2"/>
    </row>
    <row r="10081" spans="5:6" ht="12.75">
      <c r="E10081" s="2"/>
      <c r="F10081" s="2"/>
    </row>
    <row r="10082" spans="5:6" ht="12.75">
      <c r="E10082" s="2"/>
      <c r="F10082" s="2"/>
    </row>
    <row r="10083" spans="5:6" ht="12.75">
      <c r="E10083" s="2"/>
      <c r="F10083" s="2"/>
    </row>
    <row r="10084" spans="5:6" ht="12.75">
      <c r="E10084" s="2"/>
      <c r="F10084" s="2"/>
    </row>
    <row r="10085" spans="5:6" ht="12.75">
      <c r="E10085" s="2"/>
      <c r="F10085" s="2"/>
    </row>
    <row r="10086" spans="5:6" ht="12.75">
      <c r="E10086" s="2"/>
      <c r="F10086" s="2"/>
    </row>
    <row r="10087" spans="5:6" ht="12.75">
      <c r="E10087" s="2"/>
      <c r="F10087" s="2"/>
    </row>
    <row r="10088" spans="5:6" ht="12.75">
      <c r="E10088" s="2"/>
      <c r="F10088" s="2"/>
    </row>
    <row r="10089" spans="5:6" ht="12.75">
      <c r="E10089" s="2"/>
      <c r="F10089" s="2"/>
    </row>
    <row r="10090" spans="5:6" ht="12.75">
      <c r="E10090" s="2"/>
      <c r="F10090" s="2"/>
    </row>
    <row r="10091" spans="5:6" ht="12.75">
      <c r="E10091" s="2"/>
      <c r="F10091" s="2"/>
    </row>
    <row r="10092" spans="5:6" ht="12.75">
      <c r="E10092" s="2"/>
      <c r="F10092" s="2"/>
    </row>
    <row r="10093" spans="5:6" ht="12.75">
      <c r="E10093" s="2"/>
      <c r="F10093" s="2"/>
    </row>
    <row r="10094" spans="5:6" ht="12.75">
      <c r="E10094" s="2"/>
      <c r="F10094" s="2"/>
    </row>
    <row r="10095" spans="5:6" ht="12.75">
      <c r="E10095" s="2"/>
      <c r="F10095" s="2"/>
    </row>
    <row r="10096" spans="5:6" ht="12.75">
      <c r="E10096" s="2"/>
      <c r="F10096" s="2"/>
    </row>
    <row r="10097" spans="5:6" ht="12.75">
      <c r="E10097" s="2"/>
      <c r="F10097" s="2"/>
    </row>
    <row r="10098" spans="5:6" ht="12.75">
      <c r="E10098" s="2"/>
      <c r="F10098" s="2"/>
    </row>
    <row r="10099" spans="5:6" ht="12.75">
      <c r="E10099" s="2"/>
      <c r="F10099" s="2"/>
    </row>
    <row r="10100" spans="5:6" ht="12.75">
      <c r="E10100" s="2"/>
      <c r="F10100" s="2"/>
    </row>
    <row r="10101" spans="5:6" ht="12.75">
      <c r="E10101" s="2"/>
      <c r="F10101" s="2"/>
    </row>
    <row r="10102" spans="5:6" ht="12.75">
      <c r="E10102" s="2"/>
      <c r="F10102" s="2"/>
    </row>
    <row r="10103" spans="5:6" ht="12.75">
      <c r="E10103" s="2"/>
      <c r="F10103" s="2"/>
    </row>
    <row r="10104" spans="5:6" ht="12.75">
      <c r="E10104" s="2"/>
      <c r="F10104" s="2"/>
    </row>
    <row r="10105" spans="5:6" ht="12.75">
      <c r="E10105" s="2"/>
      <c r="F10105" s="2"/>
    </row>
    <row r="10106" spans="5:6" ht="12.75">
      <c r="E10106" s="2"/>
      <c r="F10106" s="2"/>
    </row>
    <row r="10107" spans="5:6" ht="12.75">
      <c r="E10107" s="2"/>
      <c r="F10107" s="2"/>
    </row>
    <row r="10108" spans="5:6" ht="12.75">
      <c r="E10108" s="2"/>
      <c r="F10108" s="2"/>
    </row>
    <row r="10109" spans="5:6" ht="12.75">
      <c r="E10109" s="2"/>
      <c r="F10109" s="2"/>
    </row>
    <row r="10110" spans="5:6" ht="12.75">
      <c r="E10110" s="2"/>
      <c r="F10110" s="2"/>
    </row>
    <row r="10111" spans="5:6" ht="12.75">
      <c r="E10111" s="2"/>
      <c r="F10111" s="2"/>
    </row>
    <row r="10112" spans="5:6" ht="12.75">
      <c r="E10112" s="2"/>
      <c r="F10112" s="2"/>
    </row>
    <row r="10113" spans="5:6" ht="12.75">
      <c r="E10113" s="2"/>
      <c r="F10113" s="2"/>
    </row>
    <row r="10114" spans="5:6" ht="12.75">
      <c r="E10114" s="2"/>
      <c r="F10114" s="2"/>
    </row>
    <row r="10115" spans="5:6" ht="12.75">
      <c r="E10115" s="2"/>
      <c r="F10115" s="2"/>
    </row>
    <row r="10116" spans="5:6" ht="12.75">
      <c r="E10116" s="2"/>
      <c r="F10116" s="2"/>
    </row>
    <row r="10117" spans="5:6" ht="12.75">
      <c r="E10117" s="2"/>
      <c r="F10117" s="2"/>
    </row>
    <row r="10118" spans="5:6" ht="12.75">
      <c r="E10118" s="2"/>
      <c r="F10118" s="2"/>
    </row>
    <row r="10119" spans="5:6" ht="12.75">
      <c r="E10119" s="2"/>
      <c r="F10119" s="2"/>
    </row>
    <row r="10120" spans="5:6" ht="12.75">
      <c r="E10120" s="2"/>
      <c r="F10120" s="2"/>
    </row>
    <row r="10121" spans="5:6" ht="12.75">
      <c r="E10121" s="2"/>
      <c r="F10121" s="2"/>
    </row>
    <row r="10122" spans="5:6" ht="12.75">
      <c r="E10122" s="2"/>
      <c r="F10122" s="2"/>
    </row>
    <row r="10123" spans="5:6" ht="12.75">
      <c r="E10123" s="2"/>
      <c r="F10123" s="2"/>
    </row>
    <row r="10124" spans="5:6" ht="12.75">
      <c r="E10124" s="2"/>
      <c r="F10124" s="2"/>
    </row>
    <row r="10125" spans="5:6" ht="12.75">
      <c r="E10125" s="2"/>
      <c r="F10125" s="2"/>
    </row>
    <row r="10126" spans="5:6" ht="12.75">
      <c r="E10126" s="2"/>
      <c r="F10126" s="2"/>
    </row>
    <row r="10127" spans="5:6" ht="12.75">
      <c r="E10127" s="2"/>
      <c r="F10127" s="2"/>
    </row>
    <row r="10128" spans="5:6" ht="12.75">
      <c r="E10128" s="2"/>
      <c r="F10128" s="2"/>
    </row>
    <row r="10129" spans="5:6" ht="12.75">
      <c r="E10129" s="2"/>
      <c r="F10129" s="2"/>
    </row>
    <row r="10130" spans="5:6" ht="12.75">
      <c r="E10130" s="2"/>
      <c r="F10130" s="2"/>
    </row>
    <row r="10131" spans="5:6" ht="12.75">
      <c r="E10131" s="2"/>
      <c r="F10131" s="2"/>
    </row>
    <row r="10132" spans="5:6" ht="12.75">
      <c r="E10132" s="2"/>
      <c r="F10132" s="2"/>
    </row>
    <row r="10133" spans="5:6" ht="12.75">
      <c r="E10133" s="2"/>
      <c r="F10133" s="2"/>
    </row>
    <row r="10134" spans="5:6" ht="12.75">
      <c r="E10134" s="2"/>
      <c r="F10134" s="2"/>
    </row>
    <row r="10135" spans="5:6" ht="12.75">
      <c r="E10135" s="2"/>
      <c r="F10135" s="2"/>
    </row>
    <row r="10136" spans="5:6" ht="12.75">
      <c r="E10136" s="2"/>
      <c r="F10136" s="2"/>
    </row>
    <row r="10137" spans="5:6" ht="12.75">
      <c r="E10137" s="2"/>
      <c r="F10137" s="2"/>
    </row>
    <row r="10138" spans="5:6" ht="12.75">
      <c r="E10138" s="2"/>
      <c r="F10138" s="2"/>
    </row>
    <row r="10139" spans="5:6" ht="12.75">
      <c r="E10139" s="2"/>
      <c r="F10139" s="2"/>
    </row>
    <row r="10140" spans="5:6" ht="12.75">
      <c r="E10140" s="2"/>
      <c r="F10140" s="2"/>
    </row>
    <row r="10141" spans="5:6" ht="12.75">
      <c r="E10141" s="2"/>
      <c r="F10141" s="2"/>
    </row>
    <row r="10142" spans="5:6" ht="12.75">
      <c r="E10142" s="2"/>
      <c r="F10142" s="2"/>
    </row>
    <row r="10143" spans="5:6" ht="12.75">
      <c r="E10143" s="2"/>
      <c r="F10143" s="2"/>
    </row>
    <row r="10144" spans="5:6" ht="12.75">
      <c r="E10144" s="2"/>
      <c r="F10144" s="2"/>
    </row>
    <row r="10145" spans="5:6" ht="12.75">
      <c r="E10145" s="2"/>
      <c r="F10145" s="2"/>
    </row>
    <row r="10146" spans="5:6" ht="12.75">
      <c r="E10146" s="2"/>
      <c r="F10146" s="2"/>
    </row>
    <row r="10147" spans="5:6" ht="12.75">
      <c r="E10147" s="2"/>
      <c r="F10147" s="2"/>
    </row>
    <row r="10148" spans="5:6" ht="12.75">
      <c r="E10148" s="2"/>
      <c r="F10148" s="2"/>
    </row>
    <row r="10149" spans="5:6" ht="12.75">
      <c r="E10149" s="2"/>
      <c r="F10149" s="2"/>
    </row>
    <row r="10150" spans="5:6" ht="12.75">
      <c r="E10150" s="2"/>
      <c r="F10150" s="2"/>
    </row>
    <row r="10151" spans="5:6" ht="12.75">
      <c r="E10151" s="2"/>
      <c r="F10151" s="2"/>
    </row>
    <row r="10152" spans="5:6" ht="12.75">
      <c r="E10152" s="2"/>
      <c r="F10152" s="2"/>
    </row>
    <row r="10153" spans="5:6" ht="12.75">
      <c r="E10153" s="2"/>
      <c r="F10153" s="2"/>
    </row>
    <row r="10154" spans="5:6" ht="12.75">
      <c r="E10154" s="2"/>
      <c r="F10154" s="2"/>
    </row>
    <row r="10155" spans="5:6" ht="12.75">
      <c r="E10155" s="2"/>
      <c r="F10155" s="2"/>
    </row>
    <row r="10156" spans="5:6" ht="12.75">
      <c r="E10156" s="2"/>
      <c r="F10156" s="2"/>
    </row>
    <row r="10157" spans="5:6" ht="12.75">
      <c r="E10157" s="2"/>
      <c r="F10157" s="2"/>
    </row>
    <row r="10158" spans="5:6" ht="12.75">
      <c r="E10158" s="2"/>
      <c r="F10158" s="2"/>
    </row>
    <row r="10159" spans="5:6" ht="12.75">
      <c r="E10159" s="2"/>
      <c r="F10159" s="2"/>
    </row>
    <row r="10160" spans="5:6" ht="12.75">
      <c r="E10160" s="2"/>
      <c r="F10160" s="2"/>
    </row>
    <row r="10161" spans="5:6" ht="12.75">
      <c r="E10161" s="2"/>
      <c r="F10161" s="2"/>
    </row>
    <row r="10162" spans="5:6" ht="12.75">
      <c r="E10162" s="2"/>
      <c r="F10162" s="2"/>
    </row>
    <row r="10163" spans="5:6" ht="12.75">
      <c r="E10163" s="2"/>
      <c r="F10163" s="2"/>
    </row>
    <row r="10164" spans="5:6" ht="12.75">
      <c r="E10164" s="2"/>
      <c r="F10164" s="2"/>
    </row>
    <row r="10165" spans="5:6" ht="12.75">
      <c r="E10165" s="2"/>
      <c r="F10165" s="2"/>
    </row>
    <row r="10166" spans="5:6" ht="12.75">
      <c r="E10166" s="2"/>
      <c r="F10166" s="2"/>
    </row>
    <row r="10167" spans="5:6" ht="12.75">
      <c r="E10167" s="2"/>
      <c r="F10167" s="2"/>
    </row>
    <row r="10168" spans="5:6" ht="12.75">
      <c r="E10168" s="2"/>
      <c r="F10168" s="2"/>
    </row>
    <row r="10169" spans="5:6" ht="12.75">
      <c r="E10169" s="2"/>
      <c r="F10169" s="2"/>
    </row>
    <row r="10170" spans="5:6" ht="12.75">
      <c r="E10170" s="2"/>
      <c r="F10170" s="2"/>
    </row>
    <row r="10171" spans="5:6" ht="12.75">
      <c r="E10171" s="2"/>
      <c r="F10171" s="2"/>
    </row>
    <row r="10172" spans="5:6" ht="12.75">
      <c r="E10172" s="2"/>
      <c r="F10172" s="2"/>
    </row>
    <row r="10173" spans="5:6" ht="12.75">
      <c r="E10173" s="2"/>
      <c r="F10173" s="2"/>
    </row>
    <row r="10174" spans="5:6" ht="12.75">
      <c r="E10174" s="2"/>
      <c r="F10174" s="2"/>
    </row>
    <row r="10175" spans="5:6" ht="12.75">
      <c r="E10175" s="2"/>
      <c r="F10175" s="2"/>
    </row>
    <row r="10176" spans="5:6" ht="12.75">
      <c r="E10176" s="2"/>
      <c r="F10176" s="2"/>
    </row>
    <row r="10177" spans="5:6" ht="12.75">
      <c r="E10177" s="2"/>
      <c r="F10177" s="2"/>
    </row>
    <row r="10178" spans="5:6" ht="12.75">
      <c r="E10178" s="2"/>
      <c r="F10178" s="2"/>
    </row>
    <row r="10179" spans="5:6" ht="12.75">
      <c r="E10179" s="2"/>
      <c r="F10179" s="2"/>
    </row>
    <row r="10180" spans="5:6" ht="12.75">
      <c r="E10180" s="2"/>
      <c r="F10180" s="2"/>
    </row>
    <row r="10181" spans="5:6" ht="12.75">
      <c r="E10181" s="2"/>
      <c r="F10181" s="2"/>
    </row>
    <row r="10182" spans="5:6" ht="12.75">
      <c r="E10182" s="2"/>
      <c r="F10182" s="2"/>
    </row>
    <row r="10183" spans="5:6" ht="12.75">
      <c r="E10183" s="2"/>
      <c r="F10183" s="2"/>
    </row>
    <row r="10184" spans="5:6" ht="12.75">
      <c r="E10184" s="2"/>
      <c r="F10184" s="2"/>
    </row>
    <row r="10185" spans="5:6" ht="12.75">
      <c r="E10185" s="2"/>
      <c r="F10185" s="2"/>
    </row>
    <row r="10186" spans="5:6" ht="12.75">
      <c r="E10186" s="2"/>
      <c r="F10186" s="2"/>
    </row>
    <row r="10187" spans="5:6" ht="12.75">
      <c r="E10187" s="2"/>
      <c r="F10187" s="2"/>
    </row>
    <row r="10188" spans="5:6" ht="12.75">
      <c r="E10188" s="2"/>
      <c r="F10188" s="2"/>
    </row>
    <row r="10189" spans="5:6" ht="12.75">
      <c r="E10189" s="2"/>
      <c r="F10189" s="2"/>
    </row>
    <row r="10190" spans="5:6" ht="12.75">
      <c r="E10190" s="2"/>
      <c r="F10190" s="2"/>
    </row>
    <row r="10191" spans="5:6" ht="12.75">
      <c r="E10191" s="2"/>
      <c r="F10191" s="2"/>
    </row>
    <row r="10192" spans="5:6" ht="12.75">
      <c r="E10192" s="2"/>
      <c r="F10192" s="2"/>
    </row>
    <row r="10193" spans="5:6" ht="12.75">
      <c r="E10193" s="2"/>
      <c r="F10193" s="2"/>
    </row>
    <row r="10194" spans="5:6" ht="12.75">
      <c r="E10194" s="2"/>
      <c r="F10194" s="2"/>
    </row>
    <row r="10195" spans="5:6" ht="12.75">
      <c r="E10195" s="2"/>
      <c r="F10195" s="2"/>
    </row>
    <row r="10196" spans="5:6" ht="12.75">
      <c r="E10196" s="2"/>
      <c r="F10196" s="2"/>
    </row>
    <row r="10197" spans="5:6" ht="12.75">
      <c r="E10197" s="2"/>
      <c r="F10197" s="2"/>
    </row>
    <row r="10198" spans="5:6" ht="12.75">
      <c r="E10198" s="2"/>
      <c r="F10198" s="2"/>
    </row>
    <row r="10199" spans="5:6" ht="12.75">
      <c r="E10199" s="2"/>
      <c r="F10199" s="2"/>
    </row>
    <row r="10200" spans="5:6" ht="12.75">
      <c r="E10200" s="2"/>
      <c r="F10200" s="2"/>
    </row>
    <row r="10201" spans="5:6" ht="12.75">
      <c r="E10201" s="2"/>
      <c r="F10201" s="2"/>
    </row>
    <row r="10202" spans="5:6" ht="12.75">
      <c r="E10202" s="2"/>
      <c r="F10202" s="2"/>
    </row>
    <row r="10203" spans="5:6" ht="12.75">
      <c r="E10203" s="2"/>
      <c r="F10203" s="2"/>
    </row>
    <row r="10204" spans="5:6" ht="12.75">
      <c r="E10204" s="2"/>
      <c r="F10204" s="2"/>
    </row>
    <row r="10205" spans="5:6" ht="12.75">
      <c r="E10205" s="2"/>
      <c r="F10205" s="2"/>
    </row>
    <row r="10206" spans="5:6" ht="12.75">
      <c r="E10206" s="2"/>
      <c r="F10206" s="2"/>
    </row>
    <row r="10207" spans="5:6" ht="12.75">
      <c r="E10207" s="2"/>
      <c r="F10207" s="2"/>
    </row>
    <row r="10208" spans="5:6" ht="12.75">
      <c r="E10208" s="2"/>
      <c r="F10208" s="2"/>
    </row>
    <row r="10209" spans="5:6" ht="12.75">
      <c r="E10209" s="2"/>
      <c r="F10209" s="2"/>
    </row>
    <row r="10210" spans="5:6" ht="12.75">
      <c r="E10210" s="2"/>
      <c r="F10210" s="2"/>
    </row>
    <row r="10211" spans="5:6" ht="12.75">
      <c r="E10211" s="2"/>
      <c r="F10211" s="2"/>
    </row>
    <row r="10212" spans="5:6" ht="12.75">
      <c r="E10212" s="2"/>
      <c r="F10212" s="2"/>
    </row>
    <row r="10213" spans="5:6" ht="12.75">
      <c r="E10213" s="2"/>
      <c r="F10213" s="2"/>
    </row>
    <row r="10214" spans="5:6" ht="12.75">
      <c r="E10214" s="2"/>
      <c r="F10214" s="2"/>
    </row>
    <row r="10215" spans="5:6" ht="12.75">
      <c r="E10215" s="2"/>
      <c r="F10215" s="2"/>
    </row>
    <row r="10216" spans="5:6" ht="12.75">
      <c r="E10216" s="2"/>
      <c r="F10216" s="2"/>
    </row>
    <row r="10217" spans="5:6" ht="12.75">
      <c r="E10217" s="2"/>
      <c r="F10217" s="2"/>
    </row>
    <row r="10218" spans="5:6" ht="12.75">
      <c r="E10218" s="2"/>
      <c r="F10218" s="2"/>
    </row>
    <row r="10219" spans="5:6" ht="12.75">
      <c r="E10219" s="2"/>
      <c r="F10219" s="2"/>
    </row>
    <row r="10220" spans="5:6" ht="12.75">
      <c r="E10220" s="2"/>
      <c r="F10220" s="2"/>
    </row>
    <row r="10221" spans="5:6" ht="12.75">
      <c r="E10221" s="2"/>
      <c r="F10221" s="2"/>
    </row>
    <row r="10222" spans="5:6" ht="12.75">
      <c r="E10222" s="2"/>
      <c r="F10222" s="2"/>
    </row>
    <row r="10223" spans="5:6" ht="12.75">
      <c r="E10223" s="2"/>
      <c r="F10223" s="2"/>
    </row>
    <row r="10224" spans="5:6" ht="12.75">
      <c r="E10224" s="2"/>
      <c r="F10224" s="2"/>
    </row>
    <row r="10225" spans="5:6" ht="12.75">
      <c r="E10225" s="2"/>
      <c r="F10225" s="2"/>
    </row>
    <row r="10226" spans="5:6" ht="12.75">
      <c r="E10226" s="2"/>
      <c r="F10226" s="2"/>
    </row>
    <row r="10227" spans="5:6" ht="12.75">
      <c r="E10227" s="2"/>
      <c r="F10227" s="2"/>
    </row>
    <row r="10228" spans="5:6" ht="12.75">
      <c r="E10228" s="2"/>
      <c r="F10228" s="2"/>
    </row>
    <row r="10229" spans="5:6" ht="12.75">
      <c r="E10229" s="2"/>
      <c r="F10229" s="2"/>
    </row>
    <row r="10230" spans="5:6" ht="12.75">
      <c r="E10230" s="2"/>
      <c r="F10230" s="2"/>
    </row>
    <row r="10231" spans="5:6" ht="12.75">
      <c r="E10231" s="2"/>
      <c r="F10231" s="2"/>
    </row>
    <row r="10232" spans="5:6" ht="12.75">
      <c r="E10232" s="2"/>
      <c r="F10232" s="2"/>
    </row>
    <row r="10233" spans="5:6" ht="12.75">
      <c r="E10233" s="2"/>
      <c r="F10233" s="2"/>
    </row>
    <row r="10234" spans="5:6" ht="12.75">
      <c r="E10234" s="2"/>
      <c r="F10234" s="2"/>
    </row>
    <row r="10235" spans="5:6" ht="12.75">
      <c r="E10235" s="2"/>
      <c r="F10235" s="2"/>
    </row>
    <row r="10236" spans="5:6" ht="12.75">
      <c r="E10236" s="2"/>
      <c r="F10236" s="2"/>
    </row>
    <row r="10237" spans="5:6" ht="12.75">
      <c r="E10237" s="2"/>
      <c r="F10237" s="2"/>
    </row>
    <row r="10238" spans="5:6" ht="12.75">
      <c r="E10238" s="2"/>
      <c r="F10238" s="2"/>
    </row>
    <row r="10239" spans="5:6" ht="12.75">
      <c r="E10239" s="2"/>
      <c r="F10239" s="2"/>
    </row>
    <row r="10240" spans="5:6" ht="12.75">
      <c r="E10240" s="2"/>
      <c r="F10240" s="2"/>
    </row>
    <row r="10241" spans="5:6" ht="12.75">
      <c r="E10241" s="2"/>
      <c r="F10241" s="2"/>
    </row>
    <row r="10242" spans="5:6" ht="12.75">
      <c r="E10242" s="2"/>
      <c r="F10242" s="2"/>
    </row>
    <row r="10243" spans="5:6" ht="12.75">
      <c r="E10243" s="2"/>
      <c r="F10243" s="2"/>
    </row>
    <row r="10244" spans="5:6" ht="12.75">
      <c r="E10244" s="2"/>
      <c r="F10244" s="2"/>
    </row>
    <row r="10245" spans="5:6" ht="12.75">
      <c r="E10245" s="2"/>
      <c r="F10245" s="2"/>
    </row>
    <row r="10246" spans="5:6" ht="12.75">
      <c r="E10246" s="2"/>
      <c r="F10246" s="2"/>
    </row>
    <row r="10247" spans="5:6" ht="12.75">
      <c r="E10247" s="2"/>
      <c r="F10247" s="2"/>
    </row>
    <row r="10248" spans="5:6" ht="12.75">
      <c r="E10248" s="2"/>
      <c r="F10248" s="2"/>
    </row>
    <row r="10249" spans="5:6" ht="12.75">
      <c r="E10249" s="2"/>
      <c r="F10249" s="2"/>
    </row>
    <row r="10250" spans="5:6" ht="12.75">
      <c r="E10250" s="2"/>
      <c r="F10250" s="2"/>
    </row>
    <row r="10251" spans="5:6" ht="12.75">
      <c r="E10251" s="2"/>
      <c r="F10251" s="2"/>
    </row>
    <row r="10252" spans="5:6" ht="12.75">
      <c r="E10252" s="2"/>
      <c r="F10252" s="2"/>
    </row>
    <row r="10253" spans="5:6" ht="12.75">
      <c r="E10253" s="2"/>
      <c r="F10253" s="2"/>
    </row>
    <row r="10254" spans="5:6" ht="12.75">
      <c r="E10254" s="2"/>
      <c r="F10254" s="2"/>
    </row>
    <row r="10255" spans="5:6" ht="12.75">
      <c r="E10255" s="2"/>
      <c r="F10255" s="2"/>
    </row>
    <row r="10256" spans="5:6" ht="12.75">
      <c r="E10256" s="2"/>
      <c r="F10256" s="2"/>
    </row>
    <row r="10257" spans="5:6" ht="12.75">
      <c r="E10257" s="2"/>
      <c r="F10257" s="2"/>
    </row>
    <row r="10258" spans="5:6" ht="12.75">
      <c r="E10258" s="2"/>
      <c r="F10258" s="2"/>
    </row>
    <row r="10259" spans="5:6" ht="12.75">
      <c r="E10259" s="2"/>
      <c r="F10259" s="2"/>
    </row>
    <row r="10260" spans="5:6" ht="12.75">
      <c r="E10260" s="2"/>
      <c r="F10260" s="2"/>
    </row>
    <row r="10261" spans="5:6" ht="12.75">
      <c r="E10261" s="2"/>
      <c r="F10261" s="2"/>
    </row>
    <row r="10262" spans="5:6" ht="12.75">
      <c r="E10262" s="2"/>
      <c r="F10262" s="2"/>
    </row>
    <row r="10263" spans="5:6" ht="12.75">
      <c r="E10263" s="2"/>
      <c r="F10263" s="2"/>
    </row>
    <row r="10264" spans="5:6" ht="12.75">
      <c r="E10264" s="2"/>
      <c r="F10264" s="2"/>
    </row>
    <row r="10265" spans="5:6" ht="12.75">
      <c r="E10265" s="2"/>
      <c r="F10265" s="2"/>
    </row>
    <row r="10266" spans="5:6" ht="12.75">
      <c r="E10266" s="2"/>
      <c r="F10266" s="2"/>
    </row>
    <row r="10267" spans="5:6" ht="12.75">
      <c r="E10267" s="2"/>
      <c r="F10267" s="2"/>
    </row>
    <row r="10268" spans="5:6" ht="12.75">
      <c r="E10268" s="2"/>
      <c r="F10268" s="2"/>
    </row>
    <row r="10269" spans="5:6" ht="12.75">
      <c r="E10269" s="2"/>
      <c r="F10269" s="2"/>
    </row>
    <row r="10270" spans="5:6" ht="12.75">
      <c r="E10270" s="2"/>
      <c r="F10270" s="2"/>
    </row>
    <row r="10271" spans="5:6" ht="12.75">
      <c r="E10271" s="2"/>
      <c r="F10271" s="2"/>
    </row>
    <row r="10272" spans="5:6" ht="12.75">
      <c r="E10272" s="2"/>
      <c r="F10272" s="2"/>
    </row>
    <row r="10273" spans="5:6" ht="12.75">
      <c r="E10273" s="2"/>
      <c r="F10273" s="2"/>
    </row>
    <row r="10274" spans="5:6" ht="12.75">
      <c r="E10274" s="2"/>
      <c r="F10274" s="2"/>
    </row>
    <row r="10275" spans="5:6" ht="12.75">
      <c r="E10275" s="2"/>
      <c r="F10275" s="2"/>
    </row>
    <row r="10276" spans="5:6" ht="12.75">
      <c r="E10276" s="2"/>
      <c r="F10276" s="2"/>
    </row>
    <row r="10277" spans="5:6" ht="12.75">
      <c r="E10277" s="2"/>
      <c r="F10277" s="2"/>
    </row>
    <row r="10278" spans="5:6" ht="12.75">
      <c r="E10278" s="2"/>
      <c r="F10278" s="2"/>
    </row>
    <row r="10279" spans="5:6" ht="12.75">
      <c r="E10279" s="2"/>
      <c r="F10279" s="2"/>
    </row>
    <row r="10280" spans="5:6" ht="12.75">
      <c r="E10280" s="2"/>
      <c r="F10280" s="2"/>
    </row>
    <row r="10281" spans="5:6" ht="12.75">
      <c r="E10281" s="2"/>
      <c r="F10281" s="2"/>
    </row>
    <row r="10282" spans="5:6" ht="12.75">
      <c r="E10282" s="2"/>
      <c r="F10282" s="2"/>
    </row>
    <row r="10283" spans="5:6" ht="12.75">
      <c r="E10283" s="2"/>
      <c r="F10283" s="2"/>
    </row>
    <row r="10284" spans="5:6" ht="12.75">
      <c r="E10284" s="2"/>
      <c r="F10284" s="2"/>
    </row>
    <row r="10285" spans="5:6" ht="12.75">
      <c r="E10285" s="2"/>
      <c r="F10285" s="2"/>
    </row>
    <row r="10286" spans="5:6" ht="12.75">
      <c r="E10286" s="2"/>
      <c r="F10286" s="2"/>
    </row>
    <row r="10287" spans="5:6" ht="12.75">
      <c r="E10287" s="2"/>
      <c r="F10287" s="2"/>
    </row>
    <row r="10288" spans="5:6" ht="12.75">
      <c r="E10288" s="2"/>
      <c r="F10288" s="2"/>
    </row>
    <row r="10289" spans="5:6" ht="12.75">
      <c r="E10289" s="2"/>
      <c r="F10289" s="2"/>
    </row>
    <row r="10290" spans="5:6" ht="12.75">
      <c r="E10290" s="2"/>
      <c r="F10290" s="2"/>
    </row>
    <row r="10291" spans="5:6" ht="12.75">
      <c r="E10291" s="2"/>
      <c r="F10291" s="2"/>
    </row>
    <row r="10292" spans="5:6" ht="12.75">
      <c r="E10292" s="2"/>
      <c r="F10292" s="2"/>
    </row>
    <row r="10293" spans="5:6" ht="12.75">
      <c r="E10293" s="2"/>
      <c r="F10293" s="2"/>
    </row>
    <row r="10294" spans="5:6" ht="12.75">
      <c r="E10294" s="2"/>
      <c r="F10294" s="2"/>
    </row>
    <row r="10295" spans="5:6" ht="12.75">
      <c r="E10295" s="2"/>
      <c r="F10295" s="2"/>
    </row>
    <row r="10296" spans="5:6" ht="12.75">
      <c r="E10296" s="2"/>
      <c r="F10296" s="2"/>
    </row>
    <row r="10297" spans="5:6" ht="12.75">
      <c r="E10297" s="2"/>
      <c r="F10297" s="2"/>
    </row>
    <row r="10298" spans="5:6" ht="12.75">
      <c r="E10298" s="2"/>
      <c r="F10298" s="2"/>
    </row>
    <row r="10299" spans="5:6" ht="12.75">
      <c r="E10299" s="2"/>
      <c r="F10299" s="2"/>
    </row>
    <row r="10300" spans="5:6" ht="12.75">
      <c r="E10300" s="2"/>
      <c r="F10300" s="2"/>
    </row>
    <row r="10301" spans="5:6" ht="12.75">
      <c r="E10301" s="2"/>
      <c r="F10301" s="2"/>
    </row>
    <row r="10302" spans="5:6" ht="12.75">
      <c r="E10302" s="2"/>
      <c r="F10302" s="2"/>
    </row>
    <row r="10303" spans="5:6" ht="12.75">
      <c r="E10303" s="2"/>
      <c r="F10303" s="2"/>
    </row>
    <row r="10304" spans="5:6" ht="12.75">
      <c r="E10304" s="2"/>
      <c r="F10304" s="2"/>
    </row>
    <row r="10305" spans="5:6" ht="12.75">
      <c r="E10305" s="2"/>
      <c r="F10305" s="2"/>
    </row>
    <row r="10306" spans="5:6" ht="12.75">
      <c r="E10306" s="2"/>
      <c r="F10306" s="2"/>
    </row>
    <row r="10307" spans="5:6" ht="12.75">
      <c r="E10307" s="2"/>
      <c r="F10307" s="2"/>
    </row>
    <row r="10308" spans="5:6" ht="12.75">
      <c r="E10308" s="2"/>
      <c r="F10308" s="2"/>
    </row>
    <row r="10309" spans="5:6" ht="12.75">
      <c r="E10309" s="2"/>
      <c r="F10309" s="2"/>
    </row>
    <row r="10310" spans="5:6" ht="12.75">
      <c r="E10310" s="2"/>
      <c r="F10310" s="2"/>
    </row>
    <row r="10311" spans="5:6" ht="12.75">
      <c r="E10311" s="2"/>
      <c r="F10311" s="2"/>
    </row>
    <row r="10312" spans="5:6" ht="12.75">
      <c r="E10312" s="2"/>
      <c r="F10312" s="2"/>
    </row>
    <row r="10313" spans="5:6" ht="12.75">
      <c r="E10313" s="2"/>
      <c r="F10313" s="2"/>
    </row>
    <row r="10314" spans="5:6" ht="12.75">
      <c r="E10314" s="2"/>
      <c r="F10314" s="2"/>
    </row>
    <row r="10315" spans="5:6" ht="12.75">
      <c r="E10315" s="2"/>
      <c r="F10315" s="2"/>
    </row>
    <row r="10316" spans="5:6" ht="12.75">
      <c r="E10316" s="2"/>
      <c r="F10316" s="2"/>
    </row>
    <row r="10317" spans="5:6" ht="12.75">
      <c r="E10317" s="2"/>
      <c r="F10317" s="2"/>
    </row>
    <row r="10318" spans="5:6" ht="12.75">
      <c r="E10318" s="2"/>
      <c r="F10318" s="2"/>
    </row>
    <row r="10319" spans="5:6" ht="12.75">
      <c r="E10319" s="2"/>
      <c r="F10319" s="2"/>
    </row>
    <row r="10320" spans="5:6" ht="12.75">
      <c r="E10320" s="2"/>
      <c r="F10320" s="2"/>
    </row>
    <row r="10321" spans="5:6" ht="12.75">
      <c r="E10321" s="2"/>
      <c r="F10321" s="2"/>
    </row>
    <row r="10322" spans="5:6" ht="12.75">
      <c r="E10322" s="2"/>
      <c r="F10322" s="2"/>
    </row>
    <row r="10323" spans="5:6" ht="12.75">
      <c r="E10323" s="2"/>
      <c r="F10323" s="2"/>
    </row>
    <row r="10324" spans="5:6" ht="12.75">
      <c r="E10324" s="2"/>
      <c r="F10324" s="2"/>
    </row>
    <row r="10325" spans="5:6" ht="12.75">
      <c r="E10325" s="2"/>
      <c r="F10325" s="2"/>
    </row>
    <row r="10326" spans="5:6" ht="12.75">
      <c r="E10326" s="2"/>
      <c r="F10326" s="2"/>
    </row>
    <row r="10327" spans="5:6" ht="12.75">
      <c r="E10327" s="2"/>
      <c r="F10327" s="2"/>
    </row>
    <row r="10328" spans="5:6" ht="12.75">
      <c r="E10328" s="2"/>
      <c r="F10328" s="2"/>
    </row>
    <row r="10329" spans="5:6" ht="12.75">
      <c r="E10329" s="2"/>
      <c r="F10329" s="2"/>
    </row>
    <row r="10330" spans="5:6" ht="12.75">
      <c r="E10330" s="2"/>
      <c r="F10330" s="2"/>
    </row>
    <row r="10331" spans="5:6" ht="12.75">
      <c r="E10331" s="2"/>
      <c r="F10331" s="2"/>
    </row>
    <row r="10332" spans="5:6" ht="12.75">
      <c r="E10332" s="2"/>
      <c r="F10332" s="2"/>
    </row>
    <row r="10333" spans="5:6" ht="12.75">
      <c r="E10333" s="2"/>
      <c r="F10333" s="2"/>
    </row>
    <row r="10334" spans="5:6" ht="12.75">
      <c r="E10334" s="2"/>
      <c r="F10334" s="2"/>
    </row>
    <row r="10335" spans="5:6" ht="12.75">
      <c r="E10335" s="2"/>
      <c r="F10335" s="2"/>
    </row>
    <row r="10336" spans="5:6" ht="12.75">
      <c r="E10336" s="2"/>
      <c r="F10336" s="2"/>
    </row>
    <row r="10337" spans="5:6" ht="12.75">
      <c r="E10337" s="2"/>
      <c r="F10337" s="2"/>
    </row>
    <row r="10338" spans="5:6" ht="12.75">
      <c r="E10338" s="2"/>
      <c r="F10338" s="2"/>
    </row>
    <row r="10339" spans="5:6" ht="12.75">
      <c r="E10339" s="2"/>
      <c r="F10339" s="2"/>
    </row>
    <row r="10340" spans="5:6" ht="12.75">
      <c r="E10340" s="2"/>
      <c r="F10340" s="2"/>
    </row>
    <row r="10341" spans="5:6" ht="12.75">
      <c r="E10341" s="2"/>
      <c r="F10341" s="2"/>
    </row>
    <row r="10342" spans="5:6" ht="12.75">
      <c r="E10342" s="2"/>
      <c r="F10342" s="2"/>
    </row>
    <row r="10343" spans="5:6" ht="12.75">
      <c r="E10343" s="2"/>
      <c r="F10343" s="2"/>
    </row>
    <row r="10344" spans="5:6" ht="12.75">
      <c r="E10344" s="2"/>
      <c r="F10344" s="2"/>
    </row>
    <row r="10345" spans="5:6" ht="12.75">
      <c r="E10345" s="2"/>
      <c r="F10345" s="2"/>
    </row>
    <row r="10346" spans="5:6" ht="12.75">
      <c r="E10346" s="2"/>
      <c r="F10346" s="2"/>
    </row>
    <row r="10347" spans="5:6" ht="12.75">
      <c r="E10347" s="2"/>
      <c r="F10347" s="2"/>
    </row>
    <row r="10348" spans="5:6" ht="12.75">
      <c r="E10348" s="2"/>
      <c r="F10348" s="2"/>
    </row>
    <row r="10349" spans="5:6" ht="12.75">
      <c r="E10349" s="2"/>
      <c r="F10349" s="2"/>
    </row>
    <row r="10350" spans="5:6" ht="12.75">
      <c r="E10350" s="2"/>
      <c r="F10350" s="2"/>
    </row>
    <row r="10351" spans="5:6" ht="12.75">
      <c r="E10351" s="2"/>
      <c r="F10351" s="2"/>
    </row>
    <row r="10352" spans="5:6" ht="12.75">
      <c r="E10352" s="2"/>
      <c r="F10352" s="2"/>
    </row>
    <row r="10353" spans="5:6" ht="12.75">
      <c r="E10353" s="2"/>
      <c r="F10353" s="2"/>
    </row>
    <row r="10354" spans="5:6" ht="12.75">
      <c r="E10354" s="2"/>
      <c r="F10354" s="2"/>
    </row>
    <row r="10355" spans="5:6" ht="12.75">
      <c r="E10355" s="2"/>
      <c r="F10355" s="2"/>
    </row>
    <row r="10356" spans="5:6" ht="12.75">
      <c r="E10356" s="2"/>
      <c r="F10356" s="2"/>
    </row>
    <row r="10357" spans="5:6" ht="12.75">
      <c r="E10357" s="2"/>
      <c r="F10357" s="2"/>
    </row>
    <row r="10358" spans="5:6" ht="12.75">
      <c r="E10358" s="2"/>
      <c r="F10358" s="2"/>
    </row>
    <row r="10359" spans="5:6" ht="12.75">
      <c r="E10359" s="2"/>
      <c r="F10359" s="2"/>
    </row>
    <row r="10360" spans="5:6" ht="12.75">
      <c r="E10360" s="2"/>
      <c r="F10360" s="2"/>
    </row>
    <row r="10361" spans="5:6" ht="12.75">
      <c r="E10361" s="2"/>
      <c r="F10361" s="2"/>
    </row>
    <row r="10362" spans="5:6" ht="12.75">
      <c r="E10362" s="2"/>
      <c r="F10362" s="2"/>
    </row>
    <row r="10363" spans="5:6" ht="12.75">
      <c r="E10363" s="2"/>
      <c r="F10363" s="2"/>
    </row>
    <row r="10364" spans="5:6" ht="12.75">
      <c r="E10364" s="2"/>
      <c r="F10364" s="2"/>
    </row>
    <row r="10365" spans="5:6" ht="12.75">
      <c r="E10365" s="2"/>
      <c r="F10365" s="2"/>
    </row>
    <row r="10366" spans="5:6" ht="12.75">
      <c r="E10366" s="2"/>
      <c r="F10366" s="2"/>
    </row>
    <row r="10367" spans="5:6" ht="12.75">
      <c r="E10367" s="2"/>
      <c r="F10367" s="2"/>
    </row>
    <row r="10368" spans="5:6" ht="12.75">
      <c r="E10368" s="2"/>
      <c r="F10368" s="2"/>
    </row>
    <row r="10369" spans="5:6" ht="12.75">
      <c r="E10369" s="2"/>
      <c r="F10369" s="2"/>
    </row>
    <row r="10370" spans="5:6" ht="12.75">
      <c r="E10370" s="2"/>
      <c r="F10370" s="2"/>
    </row>
    <row r="10371" spans="5:6" ht="12.75">
      <c r="E10371" s="2"/>
      <c r="F10371" s="2"/>
    </row>
    <row r="10372" spans="5:6" ht="12.75">
      <c r="E10372" s="2"/>
      <c r="F10372" s="2"/>
    </row>
    <row r="10373" spans="5:6" ht="12.75">
      <c r="E10373" s="2"/>
      <c r="F10373" s="2"/>
    </row>
    <row r="10374" spans="5:6" ht="12.75">
      <c r="E10374" s="2"/>
      <c r="F10374" s="2"/>
    </row>
    <row r="10375" spans="5:6" ht="12.75">
      <c r="E10375" s="2"/>
      <c r="F10375" s="2"/>
    </row>
    <row r="10376" spans="5:6" ht="12.75">
      <c r="E10376" s="2"/>
      <c r="F10376" s="2"/>
    </row>
    <row r="10377" spans="5:6" ht="12.75">
      <c r="E10377" s="2"/>
      <c r="F10377" s="2"/>
    </row>
    <row r="10378" spans="5:6" ht="12.75">
      <c r="E10378" s="2"/>
      <c r="F10378" s="2"/>
    </row>
    <row r="10379" spans="5:6" ht="12.75">
      <c r="E10379" s="2"/>
      <c r="F10379" s="2"/>
    </row>
    <row r="10380" spans="5:6" ht="12.75">
      <c r="E10380" s="2"/>
      <c r="F10380" s="2"/>
    </row>
    <row r="10381" spans="5:6" ht="12.75">
      <c r="E10381" s="2"/>
      <c r="F10381" s="2"/>
    </row>
    <row r="10382" spans="5:6" ht="12.75">
      <c r="E10382" s="2"/>
      <c r="F10382" s="2"/>
    </row>
    <row r="10383" spans="5:6" ht="12.75">
      <c r="E10383" s="2"/>
      <c r="F10383" s="2"/>
    </row>
    <row r="10384" spans="5:6" ht="12.75">
      <c r="E10384" s="2"/>
      <c r="F10384" s="2"/>
    </row>
    <row r="10385" spans="5:6" ht="12.75">
      <c r="E10385" s="2"/>
      <c r="F10385" s="2"/>
    </row>
    <row r="10386" spans="5:6" ht="12.75">
      <c r="E10386" s="2"/>
      <c r="F10386" s="2"/>
    </row>
    <row r="10387" spans="5:6" ht="12.75">
      <c r="E10387" s="2"/>
      <c r="F10387" s="2"/>
    </row>
    <row r="10388" spans="5:6" ht="12.75">
      <c r="E10388" s="2"/>
      <c r="F10388" s="2"/>
    </row>
    <row r="10389" spans="5:6" ht="12.75">
      <c r="E10389" s="2"/>
      <c r="F10389" s="2"/>
    </row>
    <row r="10390" spans="5:6" ht="12.75">
      <c r="E10390" s="2"/>
      <c r="F10390" s="2"/>
    </row>
    <row r="10391" spans="5:6" ht="12.75">
      <c r="E10391" s="2"/>
      <c r="F10391" s="2"/>
    </row>
    <row r="10392" spans="5:6" ht="12.75">
      <c r="E10392" s="2"/>
      <c r="F10392" s="2"/>
    </row>
    <row r="10393" spans="5:6" ht="12.75">
      <c r="E10393" s="2"/>
      <c r="F10393" s="2"/>
    </row>
    <row r="10394" spans="5:6" ht="12.75">
      <c r="E10394" s="2"/>
      <c r="F10394" s="2"/>
    </row>
    <row r="10395" spans="5:6" ht="12.75">
      <c r="E10395" s="2"/>
      <c r="F10395" s="2"/>
    </row>
    <row r="10396" spans="5:6" ht="12.75">
      <c r="E10396" s="2"/>
      <c r="F10396" s="2"/>
    </row>
    <row r="10397" spans="5:6" ht="12.75">
      <c r="E10397" s="2"/>
      <c r="F10397" s="2"/>
    </row>
    <row r="10398" spans="5:6" ht="12.75">
      <c r="E10398" s="2"/>
      <c r="F10398" s="2"/>
    </row>
    <row r="10399" spans="5:6" ht="12.75">
      <c r="E10399" s="2"/>
      <c r="F10399" s="2"/>
    </row>
    <row r="10400" spans="5:6" ht="12.75">
      <c r="E10400" s="2"/>
      <c r="F10400" s="2"/>
    </row>
    <row r="10401" spans="5:6" ht="12.75">
      <c r="E10401" s="2"/>
      <c r="F10401" s="2"/>
    </row>
    <row r="10402" spans="5:6" ht="12.75">
      <c r="E10402" s="2"/>
      <c r="F10402" s="2"/>
    </row>
    <row r="10403" spans="5:6" ht="12.75">
      <c r="E10403" s="2"/>
      <c r="F10403" s="2"/>
    </row>
    <row r="10404" spans="5:6" ht="12.75">
      <c r="E10404" s="2"/>
      <c r="F10404" s="2"/>
    </row>
    <row r="10405" spans="5:6" ht="12.75">
      <c r="E10405" s="2"/>
      <c r="F10405" s="2"/>
    </row>
    <row r="10406" spans="5:6" ht="12.75">
      <c r="E10406" s="2"/>
      <c r="F10406" s="2"/>
    </row>
    <row r="10407" spans="5:6" ht="12.75">
      <c r="E10407" s="2"/>
      <c r="F10407" s="2"/>
    </row>
    <row r="10408" spans="5:6" ht="12.75">
      <c r="E10408" s="2"/>
      <c r="F10408" s="2"/>
    </row>
    <row r="10409" spans="5:6" ht="12.75">
      <c r="E10409" s="2"/>
      <c r="F10409" s="2"/>
    </row>
    <row r="10410" spans="5:6" ht="12.75">
      <c r="E10410" s="2"/>
      <c r="F10410" s="2"/>
    </row>
    <row r="10411" spans="5:6" ht="12.75">
      <c r="E10411" s="2"/>
      <c r="F10411" s="2"/>
    </row>
    <row r="10412" spans="5:6" ht="12.75">
      <c r="E10412" s="2"/>
      <c r="F10412" s="2"/>
    </row>
    <row r="10413" spans="5:6" ht="12.75">
      <c r="E10413" s="2"/>
      <c r="F10413" s="2"/>
    </row>
    <row r="10414" spans="5:6" ht="12.75">
      <c r="E10414" s="2"/>
      <c r="F10414" s="2"/>
    </row>
    <row r="10415" spans="5:6" ht="12.75">
      <c r="E10415" s="2"/>
      <c r="F10415" s="2"/>
    </row>
    <row r="10416" spans="5:6" ht="12.75">
      <c r="E10416" s="2"/>
      <c r="F10416" s="2"/>
    </row>
    <row r="10417" spans="5:6" ht="12.75">
      <c r="E10417" s="2"/>
      <c r="F10417" s="2"/>
    </row>
    <row r="10418" spans="5:6" ht="12.75">
      <c r="E10418" s="2"/>
      <c r="F10418" s="2"/>
    </row>
    <row r="10419" spans="5:6" ht="12.75">
      <c r="E10419" s="2"/>
      <c r="F10419" s="2"/>
    </row>
    <row r="10420" spans="5:6" ht="12.75">
      <c r="E10420" s="2"/>
      <c r="F10420" s="2"/>
    </row>
    <row r="10421" spans="5:6" ht="12.75">
      <c r="E10421" s="2"/>
      <c r="F10421" s="2"/>
    </row>
    <row r="10422" spans="5:6" ht="12.75">
      <c r="E10422" s="2"/>
      <c r="F10422" s="2"/>
    </row>
    <row r="10423" spans="5:6" ht="12.75">
      <c r="E10423" s="2"/>
      <c r="F10423" s="2"/>
    </row>
    <row r="10424" spans="5:6" ht="12.75">
      <c r="E10424" s="2"/>
      <c r="F10424" s="2"/>
    </row>
    <row r="10425" spans="5:6" ht="12.75">
      <c r="E10425" s="2"/>
      <c r="F10425" s="2"/>
    </row>
    <row r="10426" spans="5:6" ht="12.75">
      <c r="E10426" s="2"/>
      <c r="F10426" s="2"/>
    </row>
    <row r="10427" spans="5:6" ht="12.75">
      <c r="E10427" s="2"/>
      <c r="F10427" s="2"/>
    </row>
    <row r="10428" spans="5:6" ht="12.75">
      <c r="E10428" s="2"/>
      <c r="F10428" s="2"/>
    </row>
    <row r="10429" spans="5:6" ht="12.75">
      <c r="E10429" s="2"/>
      <c r="F10429" s="2"/>
    </row>
    <row r="10430" spans="5:6" ht="12.75">
      <c r="E10430" s="2"/>
      <c r="F10430" s="2"/>
    </row>
    <row r="10431" spans="5:6" ht="12.75">
      <c r="E10431" s="2"/>
      <c r="F10431" s="2"/>
    </row>
    <row r="10432" spans="5:6" ht="12.75">
      <c r="E10432" s="2"/>
      <c r="F10432" s="2"/>
    </row>
    <row r="10433" spans="5:6" ht="12.75">
      <c r="E10433" s="2"/>
      <c r="F10433" s="2"/>
    </row>
    <row r="10434" spans="5:6" ht="12.75">
      <c r="E10434" s="2"/>
      <c r="F10434" s="2"/>
    </row>
    <row r="10435" spans="5:6" ht="12.75">
      <c r="E10435" s="2"/>
      <c r="F10435" s="2"/>
    </row>
    <row r="10436" spans="5:6" ht="12.75">
      <c r="E10436" s="2"/>
      <c r="F10436" s="2"/>
    </row>
    <row r="10437" spans="5:6" ht="12.75">
      <c r="E10437" s="2"/>
      <c r="F10437" s="2"/>
    </row>
    <row r="10438" spans="5:6" ht="12.75">
      <c r="E10438" s="2"/>
      <c r="F10438" s="2"/>
    </row>
    <row r="10439" spans="5:6" ht="12.75">
      <c r="E10439" s="2"/>
      <c r="F10439" s="2"/>
    </row>
    <row r="10440" spans="5:6" ht="12.75">
      <c r="E10440" s="2"/>
      <c r="F10440" s="2"/>
    </row>
    <row r="10441" spans="5:6" ht="12.75">
      <c r="E10441" s="2"/>
      <c r="F10441" s="2"/>
    </row>
    <row r="10442" spans="5:6" ht="12.75">
      <c r="E10442" s="2"/>
      <c r="F10442" s="2"/>
    </row>
    <row r="10443" spans="5:6" ht="12.75">
      <c r="E10443" s="2"/>
      <c r="F10443" s="2"/>
    </row>
    <row r="10444" spans="5:6" ht="12.75">
      <c r="E10444" s="2"/>
      <c r="F10444" s="2"/>
    </row>
    <row r="10445" spans="5:6" ht="12.75">
      <c r="E10445" s="2"/>
      <c r="F10445" s="2"/>
    </row>
    <row r="10446" spans="5:6" ht="12.75">
      <c r="E10446" s="2"/>
      <c r="F10446" s="2"/>
    </row>
    <row r="10447" spans="5:6" ht="12.75">
      <c r="E10447" s="2"/>
      <c r="F10447" s="2"/>
    </row>
    <row r="10448" spans="5:6" ht="12.75">
      <c r="E10448" s="2"/>
      <c r="F10448" s="2"/>
    </row>
    <row r="10449" spans="5:6" ht="12.75">
      <c r="E10449" s="2"/>
      <c r="F10449" s="2"/>
    </row>
    <row r="10450" spans="5:6" ht="12.75">
      <c r="E10450" s="2"/>
      <c r="F10450" s="2"/>
    </row>
    <row r="10451" spans="5:6" ht="12.75">
      <c r="E10451" s="2"/>
      <c r="F10451" s="2"/>
    </row>
    <row r="10452" spans="5:6" ht="12.75">
      <c r="E10452" s="2"/>
      <c r="F10452" s="2"/>
    </row>
    <row r="10453" spans="5:6" ht="12.75">
      <c r="E10453" s="2"/>
      <c r="F10453" s="2"/>
    </row>
    <row r="10454" spans="5:6" ht="12.75">
      <c r="E10454" s="2"/>
      <c r="F10454" s="2"/>
    </row>
    <row r="10455" spans="5:6" ht="12.75">
      <c r="E10455" s="2"/>
      <c r="F10455" s="2"/>
    </row>
    <row r="10456" spans="5:6" ht="12.75">
      <c r="E10456" s="2"/>
      <c r="F10456" s="2"/>
    </row>
    <row r="10457" spans="5:6" ht="12.75">
      <c r="E10457" s="2"/>
      <c r="F10457" s="2"/>
    </row>
    <row r="10458" spans="5:6" ht="12.75">
      <c r="E10458" s="2"/>
      <c r="F10458" s="2"/>
    </row>
    <row r="10459" spans="5:6" ht="12.75">
      <c r="E10459" s="2"/>
      <c r="F10459" s="2"/>
    </row>
    <row r="10460" spans="5:6" ht="12.75">
      <c r="E10460" s="2"/>
      <c r="F10460" s="2"/>
    </row>
    <row r="10461" spans="5:6" ht="12.75">
      <c r="E10461" s="2"/>
      <c r="F10461" s="2"/>
    </row>
    <row r="10462" spans="5:6" ht="12.75">
      <c r="E10462" s="2"/>
      <c r="F10462" s="2"/>
    </row>
    <row r="10463" spans="5:6" ht="12.75">
      <c r="E10463" s="2"/>
      <c r="F10463" s="2"/>
    </row>
    <row r="10464" spans="5:6" ht="12.75">
      <c r="E10464" s="2"/>
      <c r="F10464" s="2"/>
    </row>
    <row r="10465" spans="5:6" ht="12.75">
      <c r="E10465" s="2"/>
      <c r="F10465" s="2"/>
    </row>
    <row r="10466" spans="5:6" ht="12.75">
      <c r="E10466" s="2"/>
      <c r="F10466" s="2"/>
    </row>
    <row r="10467" spans="5:6" ht="12.75">
      <c r="E10467" s="2"/>
      <c r="F10467" s="2"/>
    </row>
    <row r="10468" spans="5:6" ht="12.75">
      <c r="E10468" s="2"/>
      <c r="F10468" s="2"/>
    </row>
    <row r="10469" spans="5:6" ht="12.75">
      <c r="E10469" s="2"/>
      <c r="F10469" s="2"/>
    </row>
    <row r="10470" spans="5:6" ht="12.75">
      <c r="E10470" s="2"/>
      <c r="F10470" s="2"/>
    </row>
    <row r="10471" spans="5:6" ht="12.75">
      <c r="E10471" s="2"/>
      <c r="F10471" s="2"/>
    </row>
    <row r="10472" spans="5:6" ht="12.75">
      <c r="E10472" s="2"/>
      <c r="F10472" s="2"/>
    </row>
    <row r="10473" spans="5:6" ht="12.75">
      <c r="E10473" s="2"/>
      <c r="F10473" s="2"/>
    </row>
    <row r="10474" spans="5:6" ht="12.75">
      <c r="E10474" s="2"/>
      <c r="F10474" s="2"/>
    </row>
    <row r="10475" spans="5:6" ht="12.75">
      <c r="E10475" s="2"/>
      <c r="F10475" s="2"/>
    </row>
    <row r="10476" spans="5:6" ht="12.75">
      <c r="E10476" s="2"/>
      <c r="F10476" s="2"/>
    </row>
    <row r="10477" spans="5:6" ht="12.75">
      <c r="E10477" s="2"/>
      <c r="F10477" s="2"/>
    </row>
    <row r="10478" spans="5:6" ht="12.75">
      <c r="E10478" s="2"/>
      <c r="F10478" s="2"/>
    </row>
    <row r="10479" spans="5:6" ht="12.75">
      <c r="E10479" s="2"/>
      <c r="F10479" s="2"/>
    </row>
    <row r="10480" spans="5:6" ht="12.75">
      <c r="E10480" s="2"/>
      <c r="F10480" s="2"/>
    </row>
    <row r="10481" spans="5:6" ht="12.75">
      <c r="E10481" s="2"/>
      <c r="F10481" s="2"/>
    </row>
    <row r="10482" spans="5:6" ht="12.75">
      <c r="E10482" s="2"/>
      <c r="F10482" s="2"/>
    </row>
    <row r="10483" spans="5:6" ht="12.75">
      <c r="E10483" s="2"/>
      <c r="F10483" s="2"/>
    </row>
    <row r="10484" spans="5:6" ht="12.75">
      <c r="E10484" s="2"/>
      <c r="F10484" s="2"/>
    </row>
    <row r="10485" spans="5:6" ht="12.75">
      <c r="E10485" s="2"/>
      <c r="F10485" s="2"/>
    </row>
    <row r="10486" spans="5:6" ht="12.75">
      <c r="E10486" s="2"/>
      <c r="F10486" s="2"/>
    </row>
    <row r="10487" spans="5:6" ht="12.75">
      <c r="E10487" s="2"/>
      <c r="F10487" s="2"/>
    </row>
    <row r="10488" spans="5:6" ht="12.75">
      <c r="E10488" s="2"/>
      <c r="F10488" s="2"/>
    </row>
    <row r="10489" spans="5:6" ht="12.75">
      <c r="E10489" s="2"/>
      <c r="F10489" s="2"/>
    </row>
    <row r="10490" spans="5:6" ht="12.75">
      <c r="E10490" s="2"/>
      <c r="F10490" s="2"/>
    </row>
    <row r="10491" spans="5:6" ht="12.75">
      <c r="E10491" s="2"/>
      <c r="F10491" s="2"/>
    </row>
    <row r="10492" spans="5:6" ht="12.75">
      <c r="E10492" s="2"/>
      <c r="F10492" s="2"/>
    </row>
    <row r="10493" spans="5:6" ht="12.75">
      <c r="E10493" s="2"/>
      <c r="F10493" s="2"/>
    </row>
    <row r="10494" spans="5:6" ht="12.75">
      <c r="E10494" s="2"/>
      <c r="F10494" s="2"/>
    </row>
    <row r="10495" spans="5:6" ht="12.75">
      <c r="E10495" s="2"/>
      <c r="F10495" s="2"/>
    </row>
    <row r="10496" spans="5:6" ht="12.75">
      <c r="E10496" s="2"/>
      <c r="F10496" s="2"/>
    </row>
    <row r="10497" spans="5:6" ht="12.75">
      <c r="E10497" s="2"/>
      <c r="F10497" s="2"/>
    </row>
    <row r="10498" spans="5:6" ht="12.75">
      <c r="E10498" s="2"/>
      <c r="F10498" s="2"/>
    </row>
    <row r="10499" spans="5:6" ht="12.75">
      <c r="E10499" s="2"/>
      <c r="F10499" s="2"/>
    </row>
    <row r="10500" spans="5:6" ht="12.75">
      <c r="E10500" s="2"/>
      <c r="F10500" s="2"/>
    </row>
    <row r="10501" spans="5:6" ht="12.75">
      <c r="E10501" s="2"/>
      <c r="F10501" s="2"/>
    </row>
    <row r="10502" spans="5:6" ht="12.75">
      <c r="E10502" s="2"/>
      <c r="F10502" s="2"/>
    </row>
    <row r="10503" spans="5:6" ht="12.75">
      <c r="E10503" s="2"/>
      <c r="F10503" s="2"/>
    </row>
    <row r="10504" spans="5:6" ht="12.75">
      <c r="E10504" s="2"/>
      <c r="F10504" s="2"/>
    </row>
    <row r="10505" spans="5:6" ht="12.75">
      <c r="E10505" s="2"/>
      <c r="F10505" s="2"/>
    </row>
    <row r="10506" spans="5:6" ht="12.75">
      <c r="E10506" s="2"/>
      <c r="F10506" s="2"/>
    </row>
    <row r="10507" spans="5:6" ht="12.75">
      <c r="E10507" s="2"/>
      <c r="F10507" s="2"/>
    </row>
    <row r="10508" spans="5:6" ht="12.75">
      <c r="E10508" s="2"/>
      <c r="F10508" s="2"/>
    </row>
    <row r="10509" spans="5:6" ht="12.75">
      <c r="E10509" s="2"/>
      <c r="F10509" s="2"/>
    </row>
    <row r="10510" spans="5:6" ht="12.75">
      <c r="E10510" s="2"/>
      <c r="F10510" s="2"/>
    </row>
    <row r="10511" spans="5:6" ht="12.75">
      <c r="E10511" s="2"/>
      <c r="F10511" s="2"/>
    </row>
    <row r="10512" spans="5:6" ht="12.75">
      <c r="E10512" s="2"/>
      <c r="F10512" s="2"/>
    </row>
    <row r="10513" spans="5:6" ht="12.75">
      <c r="E10513" s="2"/>
      <c r="F10513" s="2"/>
    </row>
    <row r="10514" spans="5:6" ht="12.75">
      <c r="E10514" s="2"/>
      <c r="F10514" s="2"/>
    </row>
    <row r="10515" spans="5:6" ht="12.75">
      <c r="E10515" s="2"/>
      <c r="F10515" s="2"/>
    </row>
    <row r="10516" spans="5:6" ht="12.75">
      <c r="E10516" s="2"/>
      <c r="F10516" s="2"/>
    </row>
    <row r="10517" spans="5:6" ht="12.75">
      <c r="E10517" s="2"/>
      <c r="F10517" s="2"/>
    </row>
    <row r="10518" spans="5:6" ht="12.75">
      <c r="E10518" s="2"/>
      <c r="F10518" s="2"/>
    </row>
    <row r="10519" spans="5:6" ht="12.75">
      <c r="E10519" s="2"/>
      <c r="F10519" s="2"/>
    </row>
    <row r="10520" spans="5:6" ht="12.75">
      <c r="E10520" s="2"/>
      <c r="F10520" s="2"/>
    </row>
    <row r="10521" spans="5:6" ht="12.75">
      <c r="E10521" s="2"/>
      <c r="F10521" s="2"/>
    </row>
    <row r="10522" spans="5:6" ht="12.75">
      <c r="E10522" s="2"/>
      <c r="F10522" s="2"/>
    </row>
    <row r="10523" spans="5:6" ht="12.75">
      <c r="E10523" s="2"/>
      <c r="F10523" s="2"/>
    </row>
    <row r="10524" spans="5:6" ht="12.75">
      <c r="E10524" s="2"/>
      <c r="F10524" s="2"/>
    </row>
    <row r="10525" spans="5:6" ht="12.75">
      <c r="E10525" s="2"/>
      <c r="F10525" s="2"/>
    </row>
    <row r="10526" spans="5:6" ht="12.75">
      <c r="E10526" s="2"/>
      <c r="F10526" s="2"/>
    </row>
    <row r="10527" spans="5:6" ht="12.75">
      <c r="E10527" s="2"/>
      <c r="F10527" s="2"/>
    </row>
    <row r="10528" spans="5:6" ht="12.75">
      <c r="E10528" s="2"/>
      <c r="F10528" s="2"/>
    </row>
    <row r="10529" spans="5:6" ht="12.75">
      <c r="E10529" s="2"/>
      <c r="F10529" s="2"/>
    </row>
    <row r="10530" spans="5:6" ht="12.75">
      <c r="E10530" s="2"/>
      <c r="F10530" s="2"/>
    </row>
    <row r="10531" spans="5:6" ht="12.75">
      <c r="E10531" s="2"/>
      <c r="F10531" s="2"/>
    </row>
    <row r="10532" spans="5:6" ht="12.75">
      <c r="E10532" s="2"/>
      <c r="F10532" s="2"/>
    </row>
    <row r="10533" spans="5:6" ht="12.75">
      <c r="E10533" s="2"/>
      <c r="F10533" s="2"/>
    </row>
    <row r="10534" spans="5:6" ht="12.75">
      <c r="E10534" s="2"/>
      <c r="F10534" s="2"/>
    </row>
    <row r="10535" spans="5:6" ht="12.75">
      <c r="E10535" s="2"/>
      <c r="F10535" s="2"/>
    </row>
    <row r="10536" spans="5:6" ht="12.75">
      <c r="E10536" s="2"/>
      <c r="F10536" s="2"/>
    </row>
    <row r="10537" spans="5:6" ht="12.75">
      <c r="E10537" s="2"/>
      <c r="F10537" s="2"/>
    </row>
    <row r="10538" spans="5:6" ht="12.75">
      <c r="E10538" s="2"/>
      <c r="F10538" s="2"/>
    </row>
    <row r="10539" spans="5:6" ht="12.75">
      <c r="E10539" s="2"/>
      <c r="F10539" s="2"/>
    </row>
    <row r="10540" spans="5:6" ht="12.75">
      <c r="E10540" s="2"/>
      <c r="F10540" s="2"/>
    </row>
    <row r="10541" spans="5:6" ht="12.75">
      <c r="E10541" s="2"/>
      <c r="F10541" s="2"/>
    </row>
    <row r="10542" spans="5:6" ht="12.75">
      <c r="E10542" s="2"/>
      <c r="F10542" s="2"/>
    </row>
    <row r="10543" spans="5:6" ht="12.75">
      <c r="E10543" s="2"/>
      <c r="F10543" s="2"/>
    </row>
    <row r="10544" spans="5:6" ht="12.75">
      <c r="E10544" s="2"/>
      <c r="F10544" s="2"/>
    </row>
    <row r="10545" spans="5:6" ht="12.75">
      <c r="E10545" s="2"/>
      <c r="F10545" s="2"/>
    </row>
    <row r="10546" spans="5:6" ht="12.75">
      <c r="E10546" s="2"/>
      <c r="F10546" s="2"/>
    </row>
    <row r="10547" spans="5:6" ht="12.75">
      <c r="E10547" s="2"/>
      <c r="F10547" s="2"/>
    </row>
    <row r="10548" spans="5:6" ht="12.75">
      <c r="E10548" s="2"/>
      <c r="F10548" s="2"/>
    </row>
    <row r="10549" spans="5:6" ht="12.75">
      <c r="E10549" s="2"/>
      <c r="F10549" s="2"/>
    </row>
    <row r="10550" spans="5:6" ht="12.75">
      <c r="E10550" s="2"/>
      <c r="F10550" s="2"/>
    </row>
    <row r="10551" spans="5:6" ht="12.75">
      <c r="E10551" s="2"/>
      <c r="F10551" s="2"/>
    </row>
    <row r="10552" spans="5:6" ht="12.75">
      <c r="E10552" s="2"/>
      <c r="F10552" s="2"/>
    </row>
    <row r="10553" spans="5:6" ht="12.75">
      <c r="E10553" s="2"/>
      <c r="F10553" s="2"/>
    </row>
    <row r="10554" spans="5:6" ht="12.75">
      <c r="E10554" s="2"/>
      <c r="F10554" s="2"/>
    </row>
    <row r="10555" spans="5:6" ht="12.75">
      <c r="E10555" s="2"/>
      <c r="F10555" s="2"/>
    </row>
    <row r="10556" spans="5:6" ht="12.75">
      <c r="E10556" s="2"/>
      <c r="F10556" s="2"/>
    </row>
    <row r="10557" spans="5:6" ht="12.75">
      <c r="E10557" s="2"/>
      <c r="F10557" s="2"/>
    </row>
    <row r="10558" spans="5:6" ht="12.75">
      <c r="E10558" s="2"/>
      <c r="F10558" s="2"/>
    </row>
    <row r="10559" spans="5:6" ht="12.75">
      <c r="E10559" s="2"/>
      <c r="F10559" s="2"/>
    </row>
    <row r="10560" spans="5:6" ht="12.75">
      <c r="E10560" s="2"/>
      <c r="F10560" s="2"/>
    </row>
    <row r="10561" spans="5:6" ht="12.75">
      <c r="E10561" s="2"/>
      <c r="F10561" s="2"/>
    </row>
    <row r="10562" spans="5:6" ht="12.75">
      <c r="E10562" s="2"/>
      <c r="F10562" s="2"/>
    </row>
    <row r="10563" spans="5:6" ht="12.75">
      <c r="E10563" s="2"/>
      <c r="F10563" s="2"/>
    </row>
    <row r="10564" spans="5:6" ht="12.75">
      <c r="E10564" s="2"/>
      <c r="F10564" s="2"/>
    </row>
    <row r="10565" spans="5:6" ht="12.75">
      <c r="E10565" s="2"/>
      <c r="F10565" s="2"/>
    </row>
    <row r="10566" spans="5:6" ht="12.75">
      <c r="E10566" s="2"/>
      <c r="F10566" s="2"/>
    </row>
    <row r="10567" spans="5:6" ht="12.75">
      <c r="E10567" s="2"/>
      <c r="F10567" s="2"/>
    </row>
    <row r="10568" spans="5:6" ht="12.75">
      <c r="E10568" s="2"/>
      <c r="F10568" s="2"/>
    </row>
    <row r="10569" spans="5:6" ht="12.75">
      <c r="E10569" s="2"/>
      <c r="F10569" s="2"/>
    </row>
    <row r="10570" spans="5:6" ht="12.75">
      <c r="E10570" s="2"/>
      <c r="F10570" s="2"/>
    </row>
    <row r="10571" spans="5:6" ht="12.75">
      <c r="E10571" s="2"/>
      <c r="F10571" s="2"/>
    </row>
    <row r="10572" spans="5:6" ht="12.75">
      <c r="E10572" s="2"/>
      <c r="F10572" s="2"/>
    </row>
    <row r="10573" spans="5:6" ht="12.75">
      <c r="E10573" s="2"/>
      <c r="F10573" s="2"/>
    </row>
    <row r="10574" spans="5:6" ht="12.75">
      <c r="E10574" s="2"/>
      <c r="F10574" s="2"/>
    </row>
    <row r="10575" spans="5:6" ht="12.75">
      <c r="E10575" s="2"/>
      <c r="F10575" s="2"/>
    </row>
    <row r="10576" spans="5:6" ht="12.75">
      <c r="E10576" s="2"/>
      <c r="F10576" s="2"/>
    </row>
    <row r="10577" spans="5:6" ht="12.75">
      <c r="E10577" s="2"/>
      <c r="F10577" s="2"/>
    </row>
    <row r="10578" spans="5:6" ht="12.75">
      <c r="E10578" s="2"/>
      <c r="F10578" s="2"/>
    </row>
    <row r="10579" spans="5:6" ht="12.75">
      <c r="E10579" s="2"/>
      <c r="F10579" s="2"/>
    </row>
    <row r="10580" spans="5:6" ht="12.75">
      <c r="E10580" s="2"/>
      <c r="F10580" s="2"/>
    </row>
    <row r="10581" spans="5:6" ht="12.75">
      <c r="E10581" s="2"/>
      <c r="F10581" s="2"/>
    </row>
    <row r="10582" spans="5:6" ht="12.75">
      <c r="E10582" s="2"/>
      <c r="F10582" s="2"/>
    </row>
    <row r="10583" spans="5:6" ht="12.75">
      <c r="E10583" s="2"/>
      <c r="F10583" s="2"/>
    </row>
    <row r="10584" spans="5:6" ht="12.75">
      <c r="E10584" s="2"/>
      <c r="F10584" s="2"/>
    </row>
    <row r="10585" spans="5:6" ht="12.75">
      <c r="E10585" s="2"/>
      <c r="F10585" s="2"/>
    </row>
    <row r="10586" spans="5:6" ht="12.75">
      <c r="E10586" s="2"/>
      <c r="F10586" s="2"/>
    </row>
    <row r="10587" spans="5:6" ht="12.75">
      <c r="E10587" s="2"/>
      <c r="F10587" s="2"/>
    </row>
    <row r="10588" spans="5:6" ht="12.75">
      <c r="E10588" s="2"/>
      <c r="F10588" s="2"/>
    </row>
    <row r="10589" spans="5:6" ht="12.75">
      <c r="E10589" s="2"/>
      <c r="F10589" s="2"/>
    </row>
    <row r="10590" spans="5:6" ht="12.75">
      <c r="E10590" s="2"/>
      <c r="F10590" s="2"/>
    </row>
    <row r="10591" spans="5:6" ht="12.75">
      <c r="E10591" s="2"/>
      <c r="F10591" s="2"/>
    </row>
    <row r="10592" spans="5:6" ht="12.75">
      <c r="E10592" s="2"/>
      <c r="F10592" s="2"/>
    </row>
    <row r="10593" spans="5:6" ht="12.75">
      <c r="E10593" s="2"/>
      <c r="F10593" s="2"/>
    </row>
    <row r="10594" spans="5:6" ht="12.75">
      <c r="E10594" s="2"/>
      <c r="F10594" s="2"/>
    </row>
    <row r="10595" spans="5:6" ht="12.75">
      <c r="E10595" s="2"/>
      <c r="F10595" s="2"/>
    </row>
    <row r="10596" spans="5:6" ht="12.75">
      <c r="E10596" s="2"/>
      <c r="F10596" s="2"/>
    </row>
    <row r="10597" spans="5:6" ht="12.75">
      <c r="E10597" s="2"/>
      <c r="F10597" s="2"/>
    </row>
    <row r="10598" spans="5:6" ht="12.75">
      <c r="E10598" s="2"/>
      <c r="F10598" s="2"/>
    </row>
    <row r="10599" spans="5:6" ht="12.75">
      <c r="E10599" s="2"/>
      <c r="F10599" s="2"/>
    </row>
    <row r="10600" spans="5:6" ht="12.75">
      <c r="E10600" s="2"/>
      <c r="F10600" s="2"/>
    </row>
    <row r="10601" spans="5:6" ht="12.75">
      <c r="E10601" s="2"/>
      <c r="F10601" s="2"/>
    </row>
    <row r="10602" spans="5:6" ht="12.75">
      <c r="E10602" s="2"/>
      <c r="F10602" s="2"/>
    </row>
    <row r="10603" spans="5:6" ht="12.75">
      <c r="E10603" s="2"/>
      <c r="F10603" s="2"/>
    </row>
    <row r="10604" spans="5:6" ht="12.75">
      <c r="E10604" s="2"/>
      <c r="F10604" s="2"/>
    </row>
    <row r="10605" spans="5:6" ht="12.75">
      <c r="E10605" s="2"/>
      <c r="F10605" s="2"/>
    </row>
    <row r="10606" spans="5:6" ht="12.75">
      <c r="E10606" s="2"/>
      <c r="F10606" s="2"/>
    </row>
    <row r="10607" spans="5:6" ht="12.75">
      <c r="E10607" s="2"/>
      <c r="F10607" s="2"/>
    </row>
    <row r="10608" spans="5:6" ht="12.75">
      <c r="E10608" s="2"/>
      <c r="F10608" s="2"/>
    </row>
    <row r="10609" spans="5:6" ht="12.75">
      <c r="E10609" s="2"/>
      <c r="F10609" s="2"/>
    </row>
    <row r="10610" spans="5:6" ht="12.75">
      <c r="E10610" s="2"/>
      <c r="F10610" s="2"/>
    </row>
    <row r="10611" spans="5:6" ht="12.75">
      <c r="E10611" s="2"/>
      <c r="F10611" s="2"/>
    </row>
    <row r="10612" spans="5:6" ht="12.75">
      <c r="E10612" s="2"/>
      <c r="F10612" s="2"/>
    </row>
    <row r="10613" spans="5:6" ht="12.75">
      <c r="E10613" s="2"/>
      <c r="F10613" s="2"/>
    </row>
    <row r="10614" spans="5:6" ht="12.75">
      <c r="E10614" s="2"/>
      <c r="F10614" s="2"/>
    </row>
    <row r="10615" spans="5:6" ht="12.75">
      <c r="E10615" s="2"/>
      <c r="F10615" s="2"/>
    </row>
    <row r="10616" spans="5:6" ht="12.75">
      <c r="E10616" s="2"/>
      <c r="F10616" s="2"/>
    </row>
    <row r="10617" spans="5:6" ht="12.75">
      <c r="E10617" s="2"/>
      <c r="F10617" s="2"/>
    </row>
    <row r="10618" spans="5:6" ht="12.75">
      <c r="E10618" s="2"/>
      <c r="F10618" s="2"/>
    </row>
    <row r="10619" spans="5:6" ht="12.75">
      <c r="E10619" s="2"/>
      <c r="F10619" s="2"/>
    </row>
    <row r="10620" spans="5:6" ht="12.75">
      <c r="E10620" s="2"/>
      <c r="F10620" s="2"/>
    </row>
    <row r="10621" spans="5:6" ht="12.75">
      <c r="E10621" s="2"/>
      <c r="F10621" s="2"/>
    </row>
    <row r="10622" spans="5:6" ht="12.75">
      <c r="E10622" s="2"/>
      <c r="F10622" s="2"/>
    </row>
    <row r="10623" spans="5:6" ht="12.75">
      <c r="E10623" s="2"/>
      <c r="F10623" s="2"/>
    </row>
    <row r="10624" spans="5:6" ht="12.75">
      <c r="E10624" s="2"/>
      <c r="F10624" s="2"/>
    </row>
    <row r="10625" spans="5:6" ht="12.75">
      <c r="E10625" s="2"/>
      <c r="F10625" s="2"/>
    </row>
    <row r="10626" spans="5:6" ht="12.75">
      <c r="E10626" s="2"/>
      <c r="F10626" s="2"/>
    </row>
    <row r="10627" spans="5:6" ht="12.75">
      <c r="E10627" s="2"/>
      <c r="F10627" s="2"/>
    </row>
    <row r="10628" spans="5:6" ht="12.75">
      <c r="E10628" s="2"/>
      <c r="F10628" s="2"/>
    </row>
    <row r="10629" spans="5:6" ht="12.75">
      <c r="E10629" s="2"/>
      <c r="F10629" s="2"/>
    </row>
    <row r="10630" spans="5:6" ht="12.75">
      <c r="E10630" s="2"/>
      <c r="F10630" s="2"/>
    </row>
    <row r="10631" spans="5:6" ht="12.75">
      <c r="E10631" s="2"/>
      <c r="F10631" s="2"/>
    </row>
    <row r="10632" spans="5:6" ht="12.75">
      <c r="E10632" s="2"/>
      <c r="F10632" s="2"/>
    </row>
    <row r="10633" spans="5:6" ht="12.75">
      <c r="E10633" s="2"/>
      <c r="F10633" s="2"/>
    </row>
    <row r="10634" spans="5:6" ht="12.75">
      <c r="E10634" s="2"/>
      <c r="F10634" s="2"/>
    </row>
    <row r="10635" spans="5:6" ht="12.75">
      <c r="E10635" s="2"/>
      <c r="F10635" s="2"/>
    </row>
    <row r="10636" spans="5:6" ht="12.75">
      <c r="E10636" s="2"/>
      <c r="F10636" s="2"/>
    </row>
    <row r="10637" spans="5:6" ht="12.75">
      <c r="E10637" s="2"/>
      <c r="F10637" s="2"/>
    </row>
    <row r="10638" spans="5:6" ht="12.75">
      <c r="E10638" s="2"/>
      <c r="F10638" s="2"/>
    </row>
    <row r="10639" spans="5:6" ht="12.75">
      <c r="E10639" s="2"/>
      <c r="F10639" s="2"/>
    </row>
    <row r="10640" spans="5:6" ht="12.75">
      <c r="E10640" s="2"/>
      <c r="F10640" s="2"/>
    </row>
    <row r="10641" spans="5:6" ht="12.75">
      <c r="E10641" s="2"/>
      <c r="F10641" s="2"/>
    </row>
    <row r="10642" spans="5:6" ht="12.75">
      <c r="E10642" s="2"/>
      <c r="F10642" s="2"/>
    </row>
    <row r="10643" spans="5:6" ht="12.75">
      <c r="E10643" s="2"/>
      <c r="F10643" s="2"/>
    </row>
    <row r="10644" spans="5:6" ht="12.75">
      <c r="E10644" s="2"/>
      <c r="F10644" s="2"/>
    </row>
    <row r="10645" spans="5:6" ht="12.75">
      <c r="E10645" s="2"/>
      <c r="F10645" s="2"/>
    </row>
    <row r="10646" spans="5:6" ht="12.75">
      <c r="E10646" s="2"/>
      <c r="F10646" s="2"/>
    </row>
    <row r="10647" spans="5:6" ht="12.75">
      <c r="E10647" s="2"/>
      <c r="F10647" s="2"/>
    </row>
    <row r="10648" spans="5:6" ht="12.75">
      <c r="E10648" s="2"/>
      <c r="F10648" s="2"/>
    </row>
    <row r="10649" spans="5:6" ht="12.75">
      <c r="E10649" s="2"/>
      <c r="F10649" s="2"/>
    </row>
    <row r="10650" spans="5:6" ht="12.75">
      <c r="E10650" s="2"/>
      <c r="F10650" s="2"/>
    </row>
    <row r="10651" spans="5:6" ht="12.75">
      <c r="E10651" s="2"/>
      <c r="F10651" s="2"/>
    </row>
    <row r="10652" spans="5:6" ht="12.75">
      <c r="E10652" s="2"/>
      <c r="F10652" s="2"/>
    </row>
    <row r="10653" spans="5:6" ht="12.75">
      <c r="E10653" s="2"/>
      <c r="F10653" s="2"/>
    </row>
    <row r="10654" spans="5:6" ht="12.75">
      <c r="E10654" s="2"/>
      <c r="F10654" s="2"/>
    </row>
    <row r="10655" spans="5:6" ht="12.75">
      <c r="E10655" s="2"/>
      <c r="F10655" s="2"/>
    </row>
    <row r="10656" spans="5:6" ht="12.75">
      <c r="E10656" s="2"/>
      <c r="F10656" s="2"/>
    </row>
    <row r="10657" spans="5:6" ht="12.75">
      <c r="E10657" s="2"/>
      <c r="F10657" s="2"/>
    </row>
    <row r="10658" spans="5:6" ht="12.75">
      <c r="E10658" s="2"/>
      <c r="F10658" s="2"/>
    </row>
    <row r="10659" spans="5:6" ht="12.75">
      <c r="E10659" s="2"/>
      <c r="F10659" s="2"/>
    </row>
    <row r="10660" spans="5:6" ht="12.75">
      <c r="E10660" s="2"/>
      <c r="F10660" s="2"/>
    </row>
    <row r="10661" spans="5:6" ht="12.75">
      <c r="E10661" s="2"/>
      <c r="F10661" s="2"/>
    </row>
    <row r="10662" spans="5:6" ht="12.75">
      <c r="E10662" s="2"/>
      <c r="F10662" s="2"/>
    </row>
    <row r="10663" spans="5:6" ht="12.75">
      <c r="E10663" s="2"/>
      <c r="F10663" s="2"/>
    </row>
    <row r="10664" spans="5:6" ht="12.75">
      <c r="E10664" s="2"/>
      <c r="F10664" s="2"/>
    </row>
    <row r="10665" spans="5:6" ht="12.75">
      <c r="E10665" s="2"/>
      <c r="F10665" s="2"/>
    </row>
    <row r="10666" spans="5:6" ht="12.75">
      <c r="E10666" s="2"/>
      <c r="F10666" s="2"/>
    </row>
    <row r="10667" spans="5:6" ht="12.75">
      <c r="E10667" s="2"/>
      <c r="F10667" s="2"/>
    </row>
    <row r="10668" spans="5:6" ht="12.75">
      <c r="E10668" s="2"/>
      <c r="F10668" s="2"/>
    </row>
    <row r="10669" spans="5:6" ht="12.75">
      <c r="E10669" s="2"/>
      <c r="F10669" s="2"/>
    </row>
    <row r="10670" spans="5:6" ht="12.75">
      <c r="E10670" s="2"/>
      <c r="F10670" s="2"/>
    </row>
    <row r="10671" spans="5:6" ht="12.75">
      <c r="E10671" s="2"/>
      <c r="F10671" s="2"/>
    </row>
    <row r="10672" spans="5:6" ht="12.75">
      <c r="E10672" s="2"/>
      <c r="F10672" s="2"/>
    </row>
    <row r="10673" spans="5:6" ht="12.75">
      <c r="E10673" s="2"/>
      <c r="F10673" s="2"/>
    </row>
    <row r="10674" spans="5:6" ht="12.75">
      <c r="E10674" s="2"/>
      <c r="F10674" s="2"/>
    </row>
    <row r="10675" spans="5:6" ht="12.75">
      <c r="E10675" s="2"/>
      <c r="F10675" s="2"/>
    </row>
    <row r="10676" spans="5:6" ht="12.75">
      <c r="E10676" s="2"/>
      <c r="F10676" s="2"/>
    </row>
    <row r="10677" spans="5:6" ht="12.75">
      <c r="E10677" s="2"/>
      <c r="F10677" s="2"/>
    </row>
    <row r="10678" spans="5:6" ht="12.75">
      <c r="E10678" s="2"/>
      <c r="F10678" s="2"/>
    </row>
    <row r="10679" spans="5:6" ht="12.75">
      <c r="E10679" s="2"/>
      <c r="F10679" s="2"/>
    </row>
    <row r="10680" spans="5:6" ht="12.75">
      <c r="E10680" s="2"/>
      <c r="F10680" s="2"/>
    </row>
    <row r="10681" spans="5:6" ht="12.75">
      <c r="E10681" s="2"/>
      <c r="F10681" s="2"/>
    </row>
    <row r="10682" spans="5:6" ht="12.75">
      <c r="E10682" s="2"/>
      <c r="F10682" s="2"/>
    </row>
    <row r="10683" spans="5:6" ht="12.75">
      <c r="E10683" s="2"/>
      <c r="F10683" s="2"/>
    </row>
    <row r="10684" spans="5:6" ht="12.75">
      <c r="E10684" s="2"/>
      <c r="F10684" s="2"/>
    </row>
    <row r="10685" spans="5:6" ht="12.75">
      <c r="E10685" s="2"/>
      <c r="F10685" s="2"/>
    </row>
    <row r="10686" spans="5:6" ht="12.75">
      <c r="E10686" s="2"/>
      <c r="F10686" s="2"/>
    </row>
    <row r="10687" spans="5:6" ht="12.75">
      <c r="E10687" s="2"/>
      <c r="F10687" s="2"/>
    </row>
    <row r="10688" spans="5:6" ht="12.75">
      <c r="E10688" s="2"/>
      <c r="F10688" s="2"/>
    </row>
    <row r="10689" spans="5:6" ht="12.75">
      <c r="E10689" s="2"/>
      <c r="F10689" s="2"/>
    </row>
    <row r="10690" spans="5:6" ht="12.75">
      <c r="E10690" s="2"/>
      <c r="F10690" s="2"/>
    </row>
    <row r="10691" spans="5:6" ht="12.75">
      <c r="E10691" s="2"/>
      <c r="F10691" s="2"/>
    </row>
    <row r="10692" spans="5:6" ht="12.75">
      <c r="E10692" s="2"/>
      <c r="F10692" s="2"/>
    </row>
    <row r="10693" spans="5:6" ht="12.75">
      <c r="E10693" s="2"/>
      <c r="F10693" s="2"/>
    </row>
    <row r="10694" spans="5:6" ht="12.75">
      <c r="E10694" s="2"/>
      <c r="F10694" s="2"/>
    </row>
    <row r="10695" spans="5:6" ht="12.75">
      <c r="E10695" s="2"/>
      <c r="F10695" s="2"/>
    </row>
    <row r="10696" spans="5:6" ht="12.75">
      <c r="E10696" s="2"/>
      <c r="F10696" s="2"/>
    </row>
    <row r="10697" spans="5:6" ht="12.75">
      <c r="E10697" s="2"/>
      <c r="F10697" s="2"/>
    </row>
    <row r="10698" spans="5:6" ht="12.75">
      <c r="E10698" s="2"/>
      <c r="F10698" s="2"/>
    </row>
    <row r="10699" spans="5:6" ht="12.75">
      <c r="E10699" s="2"/>
      <c r="F10699" s="2"/>
    </row>
    <row r="10700" spans="5:6" ht="12.75">
      <c r="E10700" s="2"/>
      <c r="F10700" s="2"/>
    </row>
    <row r="10701" spans="5:6" ht="12.75">
      <c r="E10701" s="2"/>
      <c r="F10701" s="2"/>
    </row>
    <row r="10702" spans="5:6" ht="12.75">
      <c r="E10702" s="2"/>
      <c r="F10702" s="2"/>
    </row>
    <row r="10703" spans="5:6" ht="12.75">
      <c r="E10703" s="2"/>
      <c r="F10703" s="2"/>
    </row>
    <row r="10704" spans="5:6" ht="12.75">
      <c r="E10704" s="2"/>
      <c r="F10704" s="2"/>
    </row>
    <row r="10705" spans="5:6" ht="12.75">
      <c r="E10705" s="2"/>
      <c r="F10705" s="2"/>
    </row>
    <row r="10706" spans="5:6" ht="12.75">
      <c r="E10706" s="2"/>
      <c r="F10706" s="2"/>
    </row>
    <row r="10707" spans="5:6" ht="12.75">
      <c r="E10707" s="2"/>
      <c r="F10707" s="2"/>
    </row>
    <row r="10708" spans="5:6" ht="12.75">
      <c r="E10708" s="2"/>
      <c r="F10708" s="2"/>
    </row>
    <row r="10709" spans="5:6" ht="12.75">
      <c r="E10709" s="2"/>
      <c r="F10709" s="2"/>
    </row>
    <row r="10710" spans="5:6" ht="12.75">
      <c r="E10710" s="2"/>
      <c r="F10710" s="2"/>
    </row>
    <row r="10711" spans="5:6" ht="12.75">
      <c r="E10711" s="2"/>
      <c r="F10711" s="2"/>
    </row>
    <row r="10712" spans="5:6" ht="12.75">
      <c r="E10712" s="2"/>
      <c r="F10712" s="2"/>
    </row>
    <row r="10713" spans="5:6" ht="12.75">
      <c r="E10713" s="2"/>
      <c r="F10713" s="2"/>
    </row>
    <row r="10714" spans="5:6" ht="12.75">
      <c r="E10714" s="2"/>
      <c r="F10714" s="2"/>
    </row>
    <row r="10715" spans="5:6" ht="12.75">
      <c r="E10715" s="2"/>
      <c r="F10715" s="2"/>
    </row>
    <row r="10716" spans="5:6" ht="12.75">
      <c r="E10716" s="2"/>
      <c r="F10716" s="2"/>
    </row>
    <row r="10717" spans="5:6" ht="12.75">
      <c r="E10717" s="2"/>
      <c r="F10717" s="2"/>
    </row>
    <row r="10718" spans="5:6" ht="12.75">
      <c r="E10718" s="2"/>
      <c r="F10718" s="2"/>
    </row>
    <row r="10719" spans="5:6" ht="12.75">
      <c r="E10719" s="2"/>
      <c r="F10719" s="2"/>
    </row>
    <row r="10720" spans="5:6" ht="12.75">
      <c r="E10720" s="2"/>
      <c r="F10720" s="2"/>
    </row>
    <row r="10721" spans="5:6" ht="12.75">
      <c r="E10721" s="2"/>
      <c r="F10721" s="2"/>
    </row>
    <row r="10722" spans="5:6" ht="12.75">
      <c r="E10722" s="2"/>
      <c r="F10722" s="2"/>
    </row>
    <row r="10723" spans="5:6" ht="12.75">
      <c r="E10723" s="2"/>
      <c r="F10723" s="2"/>
    </row>
    <row r="10724" spans="5:6" ht="12.75">
      <c r="E10724" s="2"/>
      <c r="F10724" s="2"/>
    </row>
    <row r="10725" spans="5:6" ht="12.75">
      <c r="E10725" s="2"/>
      <c r="F10725" s="2"/>
    </row>
    <row r="10726" spans="5:6" ht="12.75">
      <c r="E10726" s="2"/>
      <c r="F10726" s="2"/>
    </row>
    <row r="10727" spans="5:6" ht="12.75">
      <c r="E10727" s="2"/>
      <c r="F10727" s="2"/>
    </row>
    <row r="10728" spans="5:6" ht="12.75">
      <c r="E10728" s="2"/>
      <c r="F10728" s="2"/>
    </row>
    <row r="10729" spans="5:6" ht="12.75">
      <c r="E10729" s="2"/>
      <c r="F10729" s="2"/>
    </row>
    <row r="10730" spans="5:6" ht="12.75">
      <c r="E10730" s="2"/>
      <c r="F10730" s="2"/>
    </row>
    <row r="10731" spans="5:6" ht="12.75">
      <c r="E10731" s="2"/>
      <c r="F10731" s="2"/>
    </row>
    <row r="10732" spans="5:6" ht="12.75">
      <c r="E10732" s="2"/>
      <c r="F10732" s="2"/>
    </row>
    <row r="10733" spans="5:6" ht="12.75">
      <c r="E10733" s="2"/>
      <c r="F10733" s="2"/>
    </row>
    <row r="10734" spans="5:6" ht="12.75">
      <c r="E10734" s="2"/>
      <c r="F10734" s="2"/>
    </row>
    <row r="10735" spans="5:6" ht="12.75">
      <c r="E10735" s="2"/>
      <c r="F10735" s="2"/>
    </row>
    <row r="10736" spans="5:6" ht="12.75">
      <c r="E10736" s="2"/>
      <c r="F10736" s="2"/>
    </row>
    <row r="10737" spans="5:6" ht="12.75">
      <c r="E10737" s="2"/>
      <c r="F10737" s="2"/>
    </row>
    <row r="10738" spans="5:6" ht="12.75">
      <c r="E10738" s="2"/>
      <c r="F10738" s="2"/>
    </row>
    <row r="10739" spans="5:6" ht="12.75">
      <c r="E10739" s="2"/>
      <c r="F10739" s="2"/>
    </row>
    <row r="10740" spans="5:6" ht="12.75">
      <c r="E10740" s="2"/>
      <c r="F10740" s="2"/>
    </row>
    <row r="10741" spans="5:6" ht="12.75">
      <c r="E10741" s="2"/>
      <c r="F10741" s="2"/>
    </row>
    <row r="10742" spans="5:6" ht="12.75">
      <c r="E10742" s="2"/>
      <c r="F10742" s="2"/>
    </row>
    <row r="10743" spans="5:6" ht="12.75">
      <c r="E10743" s="2"/>
      <c r="F10743" s="2"/>
    </row>
    <row r="10744" spans="5:6" ht="12.75">
      <c r="E10744" s="2"/>
      <c r="F10744" s="2"/>
    </row>
    <row r="10745" spans="5:6" ht="12.75">
      <c r="E10745" s="2"/>
      <c r="F10745" s="2"/>
    </row>
    <row r="10746" spans="5:6" ht="12.75">
      <c r="E10746" s="2"/>
      <c r="F10746" s="2"/>
    </row>
    <row r="10747" spans="5:6" ht="12.75">
      <c r="E10747" s="2"/>
      <c r="F10747" s="2"/>
    </row>
    <row r="10748" spans="5:6" ht="12.75">
      <c r="E10748" s="2"/>
      <c r="F10748" s="2"/>
    </row>
    <row r="10749" spans="5:6" ht="12.75">
      <c r="E10749" s="2"/>
      <c r="F10749" s="2"/>
    </row>
    <row r="10750" spans="5:6" ht="12.75">
      <c r="E10750" s="2"/>
      <c r="F10750" s="2"/>
    </row>
    <row r="10751" spans="5:6" ht="12.75">
      <c r="E10751" s="2"/>
      <c r="F10751" s="2"/>
    </row>
    <row r="10752" spans="5:6" ht="12.75">
      <c r="E10752" s="2"/>
      <c r="F10752" s="2"/>
    </row>
    <row r="10753" spans="5:6" ht="12.75">
      <c r="E10753" s="2"/>
      <c r="F10753" s="2"/>
    </row>
    <row r="10754" spans="5:6" ht="12.75">
      <c r="E10754" s="2"/>
      <c r="F10754" s="2"/>
    </row>
    <row r="10755" spans="5:6" ht="12.75">
      <c r="E10755" s="2"/>
      <c r="F10755" s="2"/>
    </row>
    <row r="10756" spans="5:6" ht="12.75">
      <c r="E10756" s="2"/>
      <c r="F10756" s="2"/>
    </row>
    <row r="10757" spans="5:6" ht="12.75">
      <c r="E10757" s="2"/>
      <c r="F10757" s="2"/>
    </row>
    <row r="10758" spans="5:6" ht="12.75">
      <c r="E10758" s="2"/>
      <c r="F10758" s="2"/>
    </row>
    <row r="10759" spans="5:6" ht="12.75">
      <c r="E10759" s="2"/>
      <c r="F10759" s="2"/>
    </row>
    <row r="10760" spans="5:6" ht="12.75">
      <c r="E10760" s="2"/>
      <c r="F10760" s="2"/>
    </row>
    <row r="10761" spans="5:6" ht="12.75">
      <c r="E10761" s="2"/>
      <c r="F10761" s="2"/>
    </row>
    <row r="10762" spans="5:6" ht="12.75">
      <c r="E10762" s="2"/>
      <c r="F10762" s="2"/>
    </row>
    <row r="10763" spans="5:6" ht="12.75">
      <c r="E10763" s="2"/>
      <c r="F10763" s="2"/>
    </row>
    <row r="10764" spans="5:6" ht="12.75">
      <c r="E10764" s="2"/>
      <c r="F10764" s="2"/>
    </row>
    <row r="10765" spans="5:6" ht="12.75">
      <c r="E10765" s="2"/>
      <c r="F10765" s="2"/>
    </row>
    <row r="10766" spans="5:6" ht="12.75">
      <c r="E10766" s="2"/>
      <c r="F10766" s="2"/>
    </row>
    <row r="10767" spans="5:6" ht="12.75">
      <c r="E10767" s="2"/>
      <c r="F10767" s="2"/>
    </row>
    <row r="10768" spans="5:6" ht="12.75">
      <c r="E10768" s="2"/>
      <c r="F10768" s="2"/>
    </row>
    <row r="10769" spans="5:6" ht="12.75">
      <c r="E10769" s="2"/>
      <c r="F10769" s="2"/>
    </row>
    <row r="10770" spans="5:6" ht="12.75">
      <c r="E10770" s="2"/>
      <c r="F10770" s="2"/>
    </row>
    <row r="10771" spans="5:6" ht="12.75">
      <c r="E10771" s="2"/>
      <c r="F10771" s="2"/>
    </row>
    <row r="10772" spans="5:6" ht="12.75">
      <c r="E10772" s="2"/>
      <c r="F10772" s="2"/>
    </row>
    <row r="10773" spans="5:6" ht="12.75">
      <c r="E10773" s="2"/>
      <c r="F10773" s="2"/>
    </row>
    <row r="10774" spans="5:6" ht="12.75">
      <c r="E10774" s="2"/>
      <c r="F10774" s="2"/>
    </row>
    <row r="10775" spans="5:6" ht="12.75">
      <c r="E10775" s="2"/>
      <c r="F10775" s="2"/>
    </row>
    <row r="10776" spans="5:6" ht="12.75">
      <c r="E10776" s="2"/>
      <c r="F10776" s="2"/>
    </row>
    <row r="10777" spans="5:6" ht="12.75">
      <c r="E10777" s="2"/>
      <c r="F10777" s="2"/>
    </row>
    <row r="10778" spans="5:6" ht="12.75">
      <c r="E10778" s="2"/>
      <c r="F10778" s="2"/>
    </row>
    <row r="10779" spans="5:6" ht="12.75">
      <c r="E10779" s="2"/>
      <c r="F10779" s="2"/>
    </row>
    <row r="10780" spans="5:6" ht="12.75">
      <c r="E10780" s="2"/>
      <c r="F10780" s="2"/>
    </row>
    <row r="10781" spans="5:6" ht="12.75">
      <c r="E10781" s="2"/>
      <c r="F10781" s="2"/>
    </row>
    <row r="10782" spans="5:6" ht="12.75">
      <c r="E10782" s="2"/>
      <c r="F10782" s="2"/>
    </row>
    <row r="10783" spans="5:6" ht="12.75">
      <c r="E10783" s="2"/>
      <c r="F10783" s="2"/>
    </row>
    <row r="10784" spans="5:6" ht="12.75">
      <c r="E10784" s="2"/>
      <c r="F10784" s="2"/>
    </row>
    <row r="10785" spans="5:6" ht="12.75">
      <c r="E10785" s="2"/>
      <c r="F10785" s="2"/>
    </row>
    <row r="10786" spans="5:6" ht="12.75">
      <c r="E10786" s="2"/>
      <c r="F10786" s="2"/>
    </row>
    <row r="10787" spans="5:6" ht="12.75">
      <c r="E10787" s="2"/>
      <c r="F10787" s="2"/>
    </row>
    <row r="10788" spans="5:6" ht="12.75">
      <c r="E10788" s="2"/>
      <c r="F10788" s="2"/>
    </row>
    <row r="10789" spans="5:6" ht="12.75">
      <c r="E10789" s="2"/>
      <c r="F10789" s="2"/>
    </row>
    <row r="10790" spans="5:6" ht="12.75">
      <c r="E10790" s="2"/>
      <c r="F10790" s="2"/>
    </row>
    <row r="10791" spans="5:6" ht="12.75">
      <c r="E10791" s="2"/>
      <c r="F10791" s="2"/>
    </row>
    <row r="10792" spans="5:6" ht="12.75">
      <c r="E10792" s="2"/>
      <c r="F10792" s="2"/>
    </row>
    <row r="10793" spans="5:6" ht="12.75">
      <c r="E10793" s="2"/>
      <c r="F10793" s="2"/>
    </row>
    <row r="10794" spans="5:6" ht="12.75">
      <c r="E10794" s="2"/>
      <c r="F10794" s="2"/>
    </row>
    <row r="10795" spans="5:6" ht="12.75">
      <c r="E10795" s="2"/>
      <c r="F10795" s="2"/>
    </row>
    <row r="10796" spans="5:6" ht="12.75">
      <c r="E10796" s="2"/>
      <c r="F10796" s="2"/>
    </row>
    <row r="10797" spans="5:6" ht="12.75">
      <c r="E10797" s="2"/>
      <c r="F10797" s="2"/>
    </row>
    <row r="10798" spans="5:6" ht="12.75">
      <c r="E10798" s="2"/>
      <c r="F10798" s="2"/>
    </row>
    <row r="10799" spans="5:6" ht="12.75">
      <c r="E10799" s="2"/>
      <c r="F10799" s="2"/>
    </row>
    <row r="10800" spans="5:6" ht="12.75">
      <c r="E10800" s="2"/>
      <c r="F10800" s="2"/>
    </row>
    <row r="10801" spans="5:6" ht="12.75">
      <c r="E10801" s="2"/>
      <c r="F10801" s="2"/>
    </row>
    <row r="10802" spans="5:6" ht="12.75">
      <c r="E10802" s="2"/>
      <c r="F10802" s="2"/>
    </row>
    <row r="10803" spans="5:6" ht="12.75">
      <c r="E10803" s="2"/>
      <c r="F10803" s="2"/>
    </row>
    <row r="10804" spans="5:6" ht="12.75">
      <c r="E10804" s="2"/>
      <c r="F10804" s="2"/>
    </row>
    <row r="10805" spans="5:6" ht="12.75">
      <c r="E10805" s="2"/>
      <c r="F10805" s="2"/>
    </row>
    <row r="10806" spans="5:6" ht="12.75">
      <c r="E10806" s="2"/>
      <c r="F10806" s="2"/>
    </row>
    <row r="10807" spans="5:6" ht="12.75">
      <c r="E10807" s="2"/>
      <c r="F10807" s="2"/>
    </row>
    <row r="10808" spans="5:6" ht="12.75">
      <c r="E10808" s="2"/>
      <c r="F10808" s="2"/>
    </row>
    <row r="10809" spans="5:6" ht="12.75">
      <c r="E10809" s="2"/>
      <c r="F10809" s="2"/>
    </row>
    <row r="10810" spans="5:6" ht="12.75">
      <c r="E10810" s="2"/>
      <c r="F10810" s="2"/>
    </row>
    <row r="10811" spans="5:6" ht="12.75">
      <c r="E10811" s="2"/>
      <c r="F10811" s="2"/>
    </row>
    <row r="10812" spans="5:6" ht="12.75">
      <c r="E10812" s="2"/>
      <c r="F10812" s="2"/>
    </row>
    <row r="10813" spans="5:6" ht="12.75">
      <c r="E10813" s="2"/>
      <c r="F10813" s="2"/>
    </row>
    <row r="10814" spans="5:6" ht="12.75">
      <c r="E10814" s="2"/>
      <c r="F10814" s="2"/>
    </row>
    <row r="10815" spans="5:6" ht="12.75">
      <c r="E10815" s="2"/>
      <c r="F10815" s="2"/>
    </row>
    <row r="10816" spans="5:6" ht="12.75">
      <c r="E10816" s="2"/>
      <c r="F10816" s="2"/>
    </row>
    <row r="10817" spans="5:6" ht="12.75">
      <c r="E10817" s="2"/>
      <c r="F10817" s="2"/>
    </row>
    <row r="10818" spans="5:6" ht="12.75">
      <c r="E10818" s="2"/>
      <c r="F10818" s="2"/>
    </row>
    <row r="10819" spans="5:6" ht="12.75">
      <c r="E10819" s="2"/>
      <c r="F10819" s="2"/>
    </row>
    <row r="10820" spans="5:6" ht="12.75">
      <c r="E10820" s="2"/>
      <c r="F10820" s="2"/>
    </row>
    <row r="10821" spans="5:6" ht="12.75">
      <c r="E10821" s="2"/>
      <c r="F10821" s="2"/>
    </row>
    <row r="10822" spans="5:6" ht="12.75">
      <c r="E10822" s="2"/>
      <c r="F10822" s="2"/>
    </row>
    <row r="10823" spans="5:6" ht="12.75">
      <c r="E10823" s="2"/>
      <c r="F10823" s="2"/>
    </row>
    <row r="10824" spans="5:6" ht="12.75">
      <c r="E10824" s="2"/>
      <c r="F10824" s="2"/>
    </row>
    <row r="10825" spans="5:6" ht="12.75">
      <c r="E10825" s="2"/>
      <c r="F10825" s="2"/>
    </row>
    <row r="10826" spans="5:6" ht="12.75">
      <c r="E10826" s="2"/>
      <c r="F10826" s="2"/>
    </row>
    <row r="10827" spans="5:6" ht="12.75">
      <c r="E10827" s="2"/>
      <c r="F10827" s="2"/>
    </row>
    <row r="10828" spans="5:6" ht="12.75">
      <c r="E10828" s="2"/>
      <c r="F10828" s="2"/>
    </row>
    <row r="10829" spans="5:6" ht="12.75">
      <c r="E10829" s="2"/>
      <c r="F10829" s="2"/>
    </row>
    <row r="10830" spans="5:6" ht="12.75">
      <c r="E10830" s="2"/>
      <c r="F10830" s="2"/>
    </row>
    <row r="10831" spans="5:6" ht="12.75">
      <c r="E10831" s="2"/>
      <c r="F10831" s="2"/>
    </row>
    <row r="10832" spans="5:6" ht="12.75">
      <c r="E10832" s="2"/>
      <c r="F10832" s="2"/>
    </row>
    <row r="10833" spans="5:6" ht="12.75">
      <c r="E10833" s="2"/>
      <c r="F10833" s="2"/>
    </row>
    <row r="10834" spans="5:6" ht="12.75">
      <c r="E10834" s="2"/>
      <c r="F10834" s="2"/>
    </row>
    <row r="10835" spans="5:6" ht="12.75">
      <c r="E10835" s="2"/>
      <c r="F10835" s="2"/>
    </row>
    <row r="10836" spans="5:6" ht="12.75">
      <c r="E10836" s="2"/>
      <c r="F10836" s="2"/>
    </row>
    <row r="10837" spans="5:6" ht="12.75">
      <c r="E10837" s="2"/>
      <c r="F10837" s="2"/>
    </row>
    <row r="10838" spans="5:6" ht="12.75">
      <c r="E10838" s="2"/>
      <c r="F10838" s="2"/>
    </row>
    <row r="10839" spans="5:6" ht="12.75">
      <c r="E10839" s="2"/>
      <c r="F10839" s="2"/>
    </row>
    <row r="10840" spans="5:6" ht="12.75">
      <c r="E10840" s="2"/>
      <c r="F10840" s="2"/>
    </row>
    <row r="10841" spans="5:6" ht="12.75">
      <c r="E10841" s="2"/>
      <c r="F10841" s="2"/>
    </row>
    <row r="10842" spans="5:6" ht="12.75">
      <c r="E10842" s="2"/>
      <c r="F10842" s="2"/>
    </row>
    <row r="10843" spans="5:6" ht="12.75">
      <c r="E10843" s="2"/>
      <c r="F10843" s="2"/>
    </row>
    <row r="10844" spans="5:6" ht="12.75">
      <c r="E10844" s="2"/>
      <c r="F10844" s="2"/>
    </row>
    <row r="10845" spans="5:6" ht="12.75">
      <c r="E10845" s="2"/>
      <c r="F10845" s="2"/>
    </row>
    <row r="10846" spans="5:6" ht="12.75">
      <c r="E10846" s="2"/>
      <c r="F10846" s="2"/>
    </row>
    <row r="10847" spans="5:6" ht="12.75">
      <c r="E10847" s="2"/>
      <c r="F10847" s="2"/>
    </row>
    <row r="10848" spans="5:6" ht="12.75">
      <c r="E10848" s="2"/>
      <c r="F10848" s="2"/>
    </row>
    <row r="10849" spans="5:6" ht="12.75">
      <c r="E10849" s="2"/>
      <c r="F10849" s="2"/>
    </row>
    <row r="10850" spans="5:6" ht="12.75">
      <c r="E10850" s="2"/>
      <c r="F10850" s="2"/>
    </row>
    <row r="10851" spans="5:6" ht="12.75">
      <c r="E10851" s="2"/>
      <c r="F10851" s="2"/>
    </row>
    <row r="10852" spans="5:6" ht="12.75">
      <c r="E10852" s="2"/>
      <c r="F10852" s="2"/>
    </row>
    <row r="10853" spans="5:6" ht="12.75">
      <c r="E10853" s="2"/>
      <c r="F10853" s="2"/>
    </row>
    <row r="10854" spans="5:6" ht="12.75">
      <c r="E10854" s="2"/>
      <c r="F10854" s="2"/>
    </row>
    <row r="10855" spans="5:6" ht="12.75">
      <c r="E10855" s="2"/>
      <c r="F10855" s="2"/>
    </row>
    <row r="10856" spans="5:6" ht="12.75">
      <c r="E10856" s="2"/>
      <c r="F10856" s="2"/>
    </row>
    <row r="10857" spans="5:6" ht="12.75">
      <c r="E10857" s="2"/>
      <c r="F10857" s="2"/>
    </row>
    <row r="10858" spans="5:6" ht="12.75">
      <c r="E10858" s="2"/>
      <c r="F10858" s="2"/>
    </row>
    <row r="10859" spans="5:6" ht="12.75">
      <c r="E10859" s="2"/>
      <c r="F10859" s="2"/>
    </row>
    <row r="10860" spans="5:6" ht="12.75">
      <c r="E10860" s="2"/>
      <c r="F10860" s="2"/>
    </row>
    <row r="10861" spans="5:6" ht="12.75">
      <c r="E10861" s="2"/>
      <c r="F10861" s="2"/>
    </row>
    <row r="10862" spans="5:6" ht="12.75">
      <c r="E10862" s="2"/>
      <c r="F10862" s="2"/>
    </row>
    <row r="10863" spans="5:6" ht="12.75">
      <c r="E10863" s="2"/>
      <c r="F10863" s="2"/>
    </row>
    <row r="10864" spans="5:6" ht="12.75">
      <c r="E10864" s="2"/>
      <c r="F10864" s="2"/>
    </row>
    <row r="10865" spans="5:6" ht="12.75">
      <c r="E10865" s="2"/>
      <c r="F10865" s="2"/>
    </row>
    <row r="10866" spans="5:6" ht="12.75">
      <c r="E10866" s="2"/>
      <c r="F10866" s="2"/>
    </row>
    <row r="10867" spans="5:6" ht="12.75">
      <c r="E10867" s="2"/>
      <c r="F10867" s="2"/>
    </row>
    <row r="10868" spans="5:6" ht="12.75">
      <c r="E10868" s="2"/>
      <c r="F10868" s="2"/>
    </row>
    <row r="10869" spans="5:6" ht="12.75">
      <c r="E10869" s="2"/>
      <c r="F10869" s="2"/>
    </row>
    <row r="10870" spans="5:6" ht="12.75">
      <c r="E10870" s="2"/>
      <c r="F10870" s="2"/>
    </row>
    <row r="10871" spans="5:6" ht="12.75">
      <c r="E10871" s="2"/>
      <c r="F10871" s="2"/>
    </row>
    <row r="10872" spans="5:6" ht="12.75">
      <c r="E10872" s="2"/>
      <c r="F10872" s="2"/>
    </row>
    <row r="10873" spans="5:6" ht="12.75">
      <c r="E10873" s="2"/>
      <c r="F10873" s="2"/>
    </row>
    <row r="10874" spans="5:6" ht="12.75">
      <c r="E10874" s="2"/>
      <c r="F10874" s="2"/>
    </row>
    <row r="10875" spans="5:6" ht="12.75">
      <c r="E10875" s="2"/>
      <c r="F10875" s="2"/>
    </row>
    <row r="10876" spans="5:6" ht="12.75">
      <c r="E10876" s="2"/>
      <c r="F10876" s="2"/>
    </row>
    <row r="10877" spans="5:6" ht="12.75">
      <c r="E10877" s="2"/>
      <c r="F10877" s="2"/>
    </row>
    <row r="10878" spans="5:6" ht="12.75">
      <c r="E10878" s="2"/>
      <c r="F10878" s="2"/>
    </row>
    <row r="10879" spans="5:6" ht="12.75">
      <c r="E10879" s="2"/>
      <c r="F10879" s="2"/>
    </row>
    <row r="10880" spans="5:6" ht="12.75">
      <c r="E10880" s="2"/>
      <c r="F10880" s="2"/>
    </row>
    <row r="10881" spans="5:6" ht="12.75">
      <c r="E10881" s="2"/>
      <c r="F10881" s="2"/>
    </row>
    <row r="10882" spans="5:6" ht="12.75">
      <c r="E10882" s="2"/>
      <c r="F10882" s="2"/>
    </row>
    <row r="10883" spans="5:6" ht="12.75">
      <c r="E10883" s="2"/>
      <c r="F10883" s="2"/>
    </row>
    <row r="10884" spans="5:6" ht="12.75">
      <c r="E10884" s="2"/>
      <c r="F10884" s="2"/>
    </row>
    <row r="10885" spans="5:6" ht="12.75">
      <c r="E10885" s="2"/>
      <c r="F10885" s="2"/>
    </row>
    <row r="10886" spans="5:6" ht="12.75">
      <c r="E10886" s="2"/>
      <c r="F10886" s="2"/>
    </row>
    <row r="10887" spans="5:6" ht="12.75">
      <c r="E10887" s="2"/>
      <c r="F10887" s="2"/>
    </row>
    <row r="10888" spans="5:6" ht="12.75">
      <c r="E10888" s="2"/>
      <c r="F10888" s="2"/>
    </row>
    <row r="10889" spans="5:6" ht="12.75">
      <c r="E10889" s="2"/>
      <c r="F10889" s="2"/>
    </row>
    <row r="10890" spans="5:6" ht="12.75">
      <c r="E10890" s="2"/>
      <c r="F10890" s="2"/>
    </row>
    <row r="10891" spans="5:6" ht="12.75">
      <c r="E10891" s="2"/>
      <c r="F10891" s="2"/>
    </row>
    <row r="10892" spans="5:6" ht="12.75">
      <c r="E10892" s="2"/>
      <c r="F10892" s="2"/>
    </row>
    <row r="10893" spans="5:6" ht="12.75">
      <c r="E10893" s="2"/>
      <c r="F10893" s="2"/>
    </row>
    <row r="10894" spans="5:6" ht="12.75">
      <c r="E10894" s="2"/>
      <c r="F10894" s="2"/>
    </row>
    <row r="10895" spans="5:6" ht="12.75">
      <c r="E10895" s="2"/>
      <c r="F10895" s="2"/>
    </row>
    <row r="10896" spans="5:6" ht="12.75">
      <c r="E10896" s="2"/>
      <c r="F10896" s="2"/>
    </row>
    <row r="10897" spans="5:6" ht="12.75">
      <c r="E10897" s="2"/>
      <c r="F10897" s="2"/>
    </row>
    <row r="10898" spans="5:6" ht="12.75">
      <c r="E10898" s="2"/>
      <c r="F10898" s="2"/>
    </row>
    <row r="10899" spans="5:6" ht="12.75">
      <c r="E10899" s="2"/>
      <c r="F10899" s="2"/>
    </row>
    <row r="10900" spans="5:6" ht="12.75">
      <c r="E10900" s="2"/>
      <c r="F10900" s="2"/>
    </row>
    <row r="10901" spans="5:6" ht="12.75">
      <c r="E10901" s="2"/>
      <c r="F10901" s="2"/>
    </row>
    <row r="10902" spans="5:6" ht="12.75">
      <c r="E10902" s="2"/>
      <c r="F10902" s="2"/>
    </row>
    <row r="10903" spans="5:6" ht="12.75">
      <c r="E10903" s="2"/>
      <c r="F10903" s="2"/>
    </row>
    <row r="10904" spans="5:6" ht="12.75">
      <c r="E10904" s="2"/>
      <c r="F10904" s="2"/>
    </row>
    <row r="10905" spans="5:6" ht="12.75">
      <c r="E10905" s="2"/>
      <c r="F10905" s="2"/>
    </row>
    <row r="10906" spans="5:6" ht="12.75">
      <c r="E10906" s="2"/>
      <c r="F10906" s="2"/>
    </row>
    <row r="10907" spans="5:6" ht="12.75">
      <c r="E10907" s="2"/>
      <c r="F10907" s="2"/>
    </row>
    <row r="10908" spans="5:6" ht="12.75">
      <c r="E10908" s="2"/>
      <c r="F10908" s="2"/>
    </row>
    <row r="10909" spans="5:6" ht="12.75">
      <c r="E10909" s="2"/>
      <c r="F10909" s="2"/>
    </row>
    <row r="10910" spans="5:6" ht="12.75">
      <c r="E10910" s="2"/>
      <c r="F10910" s="2"/>
    </row>
    <row r="10911" spans="5:6" ht="12.75">
      <c r="E10911" s="2"/>
      <c r="F10911" s="2"/>
    </row>
    <row r="10912" spans="5:6" ht="12.75">
      <c r="E10912" s="2"/>
      <c r="F10912" s="2"/>
    </row>
    <row r="10913" spans="5:6" ht="12.75">
      <c r="E10913" s="2"/>
      <c r="F10913" s="2"/>
    </row>
    <row r="10914" spans="5:6" ht="12.75">
      <c r="E10914" s="2"/>
      <c r="F10914" s="2"/>
    </row>
    <row r="10915" spans="5:6" ht="12.75">
      <c r="E10915" s="2"/>
      <c r="F10915" s="2"/>
    </row>
    <row r="10916" spans="5:6" ht="12.75">
      <c r="E10916" s="2"/>
      <c r="F10916" s="2"/>
    </row>
    <row r="10917" spans="5:6" ht="12.75">
      <c r="E10917" s="2"/>
      <c r="F10917" s="2"/>
    </row>
    <row r="10918" spans="5:6" ht="12.75">
      <c r="E10918" s="2"/>
      <c r="F10918" s="2"/>
    </row>
    <row r="10919" spans="5:6" ht="12.75">
      <c r="E10919" s="2"/>
      <c r="F10919" s="2"/>
    </row>
    <row r="10920" spans="5:6" ht="12.75">
      <c r="E10920" s="2"/>
      <c r="F10920" s="2"/>
    </row>
    <row r="10921" spans="5:6" ht="12.75">
      <c r="E10921" s="2"/>
      <c r="F10921" s="2"/>
    </row>
    <row r="10922" spans="5:6" ht="12.75">
      <c r="E10922" s="2"/>
      <c r="F10922" s="2"/>
    </row>
    <row r="10923" spans="5:6" ht="12.75">
      <c r="E10923" s="2"/>
      <c r="F10923" s="2"/>
    </row>
    <row r="10924" spans="5:6" ht="12.75">
      <c r="E10924" s="2"/>
      <c r="F10924" s="2"/>
    </row>
    <row r="10925" spans="5:6" ht="12.75">
      <c r="E10925" s="2"/>
      <c r="F10925" s="2"/>
    </row>
    <row r="10926" spans="5:6" ht="12.75">
      <c r="E10926" s="2"/>
      <c r="F10926" s="2"/>
    </row>
    <row r="10927" spans="5:6" ht="12.75">
      <c r="E10927" s="2"/>
      <c r="F10927" s="2"/>
    </row>
    <row r="10928" spans="5:6" ht="12.75">
      <c r="E10928" s="2"/>
      <c r="F10928" s="2"/>
    </row>
    <row r="10929" spans="5:6" ht="12.75">
      <c r="E10929" s="2"/>
      <c r="F10929" s="2"/>
    </row>
    <row r="10930" spans="5:6" ht="12.75">
      <c r="E10930" s="2"/>
      <c r="F10930" s="2"/>
    </row>
    <row r="10931" spans="5:6" ht="12.75">
      <c r="E10931" s="2"/>
      <c r="F10931" s="2"/>
    </row>
    <row r="10932" spans="5:6" ht="12.75">
      <c r="E10932" s="2"/>
      <c r="F10932" s="2"/>
    </row>
    <row r="10933" spans="5:6" ht="12.75">
      <c r="E10933" s="2"/>
      <c r="F10933" s="2"/>
    </row>
    <row r="10934" spans="5:6" ht="12.75">
      <c r="E10934" s="2"/>
      <c r="F10934" s="2"/>
    </row>
    <row r="10935" spans="5:6" ht="12.75">
      <c r="E10935" s="2"/>
      <c r="F10935" s="2"/>
    </row>
    <row r="10936" spans="5:6" ht="12.75">
      <c r="E10936" s="2"/>
      <c r="F10936" s="2"/>
    </row>
    <row r="10937" spans="5:6" ht="12.75">
      <c r="E10937" s="2"/>
      <c r="F10937" s="2"/>
    </row>
    <row r="10938" spans="5:6" ht="12.75">
      <c r="E10938" s="2"/>
      <c r="F10938" s="2"/>
    </row>
    <row r="10939" spans="5:6" ht="12.75">
      <c r="E10939" s="2"/>
      <c r="F10939" s="2"/>
    </row>
    <row r="10940" spans="5:6" ht="12.75">
      <c r="E10940" s="2"/>
      <c r="F10940" s="2"/>
    </row>
    <row r="10941" spans="5:6" ht="12.75">
      <c r="E10941" s="2"/>
      <c r="F10941" s="2"/>
    </row>
    <row r="10942" spans="5:6" ht="12.75">
      <c r="E10942" s="2"/>
      <c r="F10942" s="2"/>
    </row>
    <row r="10943" spans="5:6" ht="12.75">
      <c r="E10943" s="2"/>
      <c r="F10943" s="2"/>
    </row>
    <row r="10944" spans="5:6" ht="12.75">
      <c r="E10944" s="2"/>
      <c r="F10944" s="2"/>
    </row>
    <row r="10945" spans="5:6" ht="12.75">
      <c r="E10945" s="2"/>
      <c r="F10945" s="2"/>
    </row>
    <row r="10946" spans="5:6" ht="12.75">
      <c r="E10946" s="2"/>
      <c r="F10946" s="2"/>
    </row>
    <row r="10947" spans="5:6" ht="12.75">
      <c r="E10947" s="2"/>
      <c r="F10947" s="2"/>
    </row>
    <row r="10948" spans="5:6" ht="12.75">
      <c r="E10948" s="2"/>
      <c r="F10948" s="2"/>
    </row>
    <row r="10949" spans="5:6" ht="12.75">
      <c r="E10949" s="2"/>
      <c r="F10949" s="2"/>
    </row>
    <row r="10950" spans="5:6" ht="12.75">
      <c r="E10950" s="2"/>
      <c r="F10950" s="2"/>
    </row>
    <row r="10951" spans="5:6" ht="12.75">
      <c r="E10951" s="2"/>
      <c r="F10951" s="2"/>
    </row>
    <row r="10952" spans="5:6" ht="12.75">
      <c r="E10952" s="2"/>
      <c r="F10952" s="2"/>
    </row>
    <row r="10953" spans="5:6" ht="12.75">
      <c r="E10953" s="2"/>
      <c r="F10953" s="2"/>
    </row>
    <row r="10954" spans="5:6" ht="12.75">
      <c r="E10954" s="2"/>
      <c r="F10954" s="2"/>
    </row>
    <row r="10955" spans="5:6" ht="12.75">
      <c r="E10955" s="2"/>
      <c r="F10955" s="2"/>
    </row>
    <row r="10956" spans="5:6" ht="12.75">
      <c r="E10956" s="2"/>
      <c r="F10956" s="2"/>
    </row>
    <row r="10957" spans="5:6" ht="12.75">
      <c r="E10957" s="2"/>
      <c r="F10957" s="2"/>
    </row>
    <row r="10958" spans="5:6" ht="12.75">
      <c r="E10958" s="2"/>
      <c r="F10958" s="2"/>
    </row>
    <row r="10959" spans="5:6" ht="12.75">
      <c r="E10959" s="2"/>
      <c r="F10959" s="2"/>
    </row>
    <row r="10960" spans="5:6" ht="12.75">
      <c r="E10960" s="2"/>
      <c r="F10960" s="2"/>
    </row>
    <row r="10961" spans="5:6" ht="12.75">
      <c r="E10961" s="2"/>
      <c r="F10961" s="2"/>
    </row>
    <row r="10962" spans="5:6" ht="12.75">
      <c r="E10962" s="2"/>
      <c r="F10962" s="2"/>
    </row>
    <row r="10963" spans="5:6" ht="12.75">
      <c r="E10963" s="2"/>
      <c r="F10963" s="2"/>
    </row>
    <row r="10964" spans="5:6" ht="12.75">
      <c r="E10964" s="2"/>
      <c r="F10964" s="2"/>
    </row>
    <row r="10965" spans="5:6" ht="12.75">
      <c r="E10965" s="2"/>
      <c r="F10965" s="2"/>
    </row>
    <row r="10966" spans="5:6" ht="12.75">
      <c r="E10966" s="2"/>
      <c r="F10966" s="2"/>
    </row>
    <row r="10967" spans="5:6" ht="12.75">
      <c r="E10967" s="2"/>
      <c r="F10967" s="2"/>
    </row>
    <row r="10968" spans="5:6" ht="12.75">
      <c r="E10968" s="2"/>
      <c r="F10968" s="2"/>
    </row>
    <row r="10969" spans="5:6" ht="12.75">
      <c r="E10969" s="2"/>
      <c r="F10969" s="2"/>
    </row>
    <row r="10970" spans="5:6" ht="12.75">
      <c r="E10970" s="2"/>
      <c r="F10970" s="2"/>
    </row>
    <row r="10971" spans="5:6" ht="12.75">
      <c r="E10971" s="2"/>
      <c r="F10971" s="2"/>
    </row>
    <row r="10972" spans="5:6" ht="12.75">
      <c r="E10972" s="2"/>
      <c r="F10972" s="2"/>
    </row>
    <row r="10973" spans="5:6" ht="12.75">
      <c r="E10973" s="2"/>
      <c r="F10973" s="2"/>
    </row>
    <row r="10974" spans="5:6" ht="12.75">
      <c r="E10974" s="2"/>
      <c r="F10974" s="2"/>
    </row>
    <row r="10975" spans="5:6" ht="12.75">
      <c r="E10975" s="2"/>
      <c r="F10975" s="2"/>
    </row>
    <row r="10976" spans="5:6" ht="12.75">
      <c r="E10976" s="2"/>
      <c r="F10976" s="2"/>
    </row>
    <row r="10977" spans="5:6" ht="12.75">
      <c r="E10977" s="2"/>
      <c r="F10977" s="2"/>
    </row>
    <row r="10978" spans="5:6" ht="12.75">
      <c r="E10978" s="2"/>
      <c r="F10978" s="2"/>
    </row>
    <row r="10979" spans="5:6" ht="12.75">
      <c r="E10979" s="2"/>
      <c r="F10979" s="2"/>
    </row>
    <row r="10980" spans="5:6" ht="12.75">
      <c r="E10980" s="2"/>
      <c r="F10980" s="2"/>
    </row>
    <row r="10981" spans="5:6" ht="12.75">
      <c r="E10981" s="2"/>
      <c r="F10981" s="2"/>
    </row>
    <row r="10982" spans="5:6" ht="12.75">
      <c r="E10982" s="2"/>
      <c r="F10982" s="2"/>
    </row>
    <row r="10983" spans="5:6" ht="12.75">
      <c r="E10983" s="2"/>
      <c r="F10983" s="2"/>
    </row>
    <row r="10984" spans="5:6" ht="12.75">
      <c r="E10984" s="2"/>
      <c r="F10984" s="2"/>
    </row>
    <row r="10985" spans="5:6" ht="12.75">
      <c r="E10985" s="2"/>
      <c r="F10985" s="2"/>
    </row>
    <row r="10986" spans="5:6" ht="12.75">
      <c r="E10986" s="2"/>
      <c r="F10986" s="2"/>
    </row>
    <row r="10987" spans="5:6" ht="12.75">
      <c r="E10987" s="2"/>
      <c r="F10987" s="2"/>
    </row>
    <row r="10988" spans="5:6" ht="12.75">
      <c r="E10988" s="2"/>
      <c r="F10988" s="2"/>
    </row>
    <row r="10989" spans="5:6" ht="12.75">
      <c r="E10989" s="2"/>
      <c r="F10989" s="2"/>
    </row>
    <row r="10990" spans="5:6" ht="12.75">
      <c r="E10990" s="2"/>
      <c r="F10990" s="2"/>
    </row>
    <row r="10991" spans="5:6" ht="12.75">
      <c r="E10991" s="2"/>
      <c r="F10991" s="2"/>
    </row>
    <row r="10992" spans="5:6" ht="12.75">
      <c r="E10992" s="2"/>
      <c r="F10992" s="2"/>
    </row>
    <row r="10993" spans="5:6" ht="12.75">
      <c r="E10993" s="2"/>
      <c r="F10993" s="2"/>
    </row>
    <row r="10994" spans="5:6" ht="12.75">
      <c r="E10994" s="2"/>
      <c r="F10994" s="2"/>
    </row>
    <row r="10995" spans="5:6" ht="12.75">
      <c r="E10995" s="2"/>
      <c r="F10995" s="2"/>
    </row>
    <row r="10996" spans="5:6" ht="12.75">
      <c r="E10996" s="2"/>
      <c r="F10996" s="2"/>
    </row>
    <row r="10997" spans="5:6" ht="12.75">
      <c r="E10997" s="2"/>
      <c r="F10997" s="2"/>
    </row>
    <row r="10998" spans="5:6" ht="12.75">
      <c r="E10998" s="2"/>
      <c r="F10998" s="2"/>
    </row>
    <row r="10999" spans="5:6" ht="12.75">
      <c r="E10999" s="2"/>
      <c r="F10999" s="2"/>
    </row>
    <row r="11000" spans="5:6" ht="12.75">
      <c r="E11000" s="2"/>
      <c r="F11000" s="2"/>
    </row>
    <row r="11001" spans="5:6" ht="12.75">
      <c r="E11001" s="2"/>
      <c r="F11001" s="2"/>
    </row>
    <row r="11002" spans="5:6" ht="12.75">
      <c r="E11002" s="2"/>
      <c r="F11002" s="2"/>
    </row>
    <row r="11003" spans="5:6" ht="12.75">
      <c r="E11003" s="2"/>
      <c r="F11003" s="2"/>
    </row>
    <row r="11004" spans="5:6" ht="12.75">
      <c r="E11004" s="2"/>
      <c r="F11004" s="2"/>
    </row>
    <row r="11005" spans="5:6" ht="12.75">
      <c r="E11005" s="2"/>
      <c r="F11005" s="2"/>
    </row>
    <row r="11006" spans="5:6" ht="12.75">
      <c r="E11006" s="2"/>
      <c r="F11006" s="2"/>
    </row>
    <row r="11007" spans="5:6" ht="12.75">
      <c r="E11007" s="2"/>
      <c r="F11007" s="2"/>
    </row>
    <row r="11008" spans="5:6" ht="12.75">
      <c r="E11008" s="2"/>
      <c r="F11008" s="2"/>
    </row>
    <row r="11009" spans="5:6" ht="12.75">
      <c r="E11009" s="2"/>
      <c r="F11009" s="2"/>
    </row>
    <row r="11010" spans="5:6" ht="12.75">
      <c r="E11010" s="2"/>
      <c r="F11010" s="2"/>
    </row>
    <row r="11011" spans="5:6" ht="12.75">
      <c r="E11011" s="2"/>
      <c r="F11011" s="2"/>
    </row>
    <row r="11012" spans="5:6" ht="12.75">
      <c r="E11012" s="2"/>
      <c r="F11012" s="2"/>
    </row>
    <row r="11013" spans="5:6" ht="12.75">
      <c r="E11013" s="2"/>
      <c r="F11013" s="2"/>
    </row>
    <row r="11014" spans="5:6" ht="12.75">
      <c r="E11014" s="2"/>
      <c r="F11014" s="2"/>
    </row>
    <row r="11015" spans="5:6" ht="12.75">
      <c r="E11015" s="2"/>
      <c r="F11015" s="2"/>
    </row>
    <row r="11016" spans="5:6" ht="12.75">
      <c r="E11016" s="2"/>
      <c r="F11016" s="2"/>
    </row>
    <row r="11017" spans="5:6" ht="12.75">
      <c r="E11017" s="2"/>
      <c r="F11017" s="2"/>
    </row>
    <row r="11018" spans="5:6" ht="12.75">
      <c r="E11018" s="2"/>
      <c r="F11018" s="2"/>
    </row>
    <row r="11019" spans="5:6" ht="12.75">
      <c r="E11019" s="2"/>
      <c r="F11019" s="2"/>
    </row>
    <row r="11020" spans="5:6" ht="12.75">
      <c r="E11020" s="2"/>
      <c r="F11020" s="2"/>
    </row>
    <row r="11021" spans="5:6" ht="12.75">
      <c r="E11021" s="2"/>
      <c r="F11021" s="2"/>
    </row>
    <row r="11022" spans="5:6" ht="12.75">
      <c r="E11022" s="2"/>
      <c r="F11022" s="2"/>
    </row>
    <row r="11023" spans="5:6" ht="12.75">
      <c r="E11023" s="2"/>
      <c r="F11023" s="2"/>
    </row>
    <row r="11024" spans="5:6" ht="12.75">
      <c r="E11024" s="2"/>
      <c r="F11024" s="2"/>
    </row>
    <row r="11025" spans="5:6" ht="12.75">
      <c r="E11025" s="2"/>
      <c r="F11025" s="2"/>
    </row>
    <row r="11026" spans="5:6" ht="12.75">
      <c r="E11026" s="2"/>
      <c r="F11026" s="2"/>
    </row>
    <row r="11027" spans="5:6" ht="12.75">
      <c r="E11027" s="2"/>
      <c r="F11027" s="2"/>
    </row>
    <row r="11028" spans="5:6" ht="12.75">
      <c r="E11028" s="2"/>
      <c r="F11028" s="2"/>
    </row>
    <row r="11029" spans="5:6" ht="12.75">
      <c r="E11029" s="2"/>
      <c r="F11029" s="2"/>
    </row>
    <row r="11030" spans="5:6" ht="12.75">
      <c r="E11030" s="2"/>
      <c r="F11030" s="2"/>
    </row>
    <row r="11031" spans="5:6" ht="12.75">
      <c r="E11031" s="2"/>
      <c r="F11031" s="2"/>
    </row>
    <row r="11032" spans="5:6" ht="12.75">
      <c r="E11032" s="2"/>
      <c r="F11032" s="2"/>
    </row>
    <row r="11033" spans="5:6" ht="12.75">
      <c r="E11033" s="2"/>
      <c r="F11033" s="2"/>
    </row>
    <row r="11034" spans="5:6" ht="12.75">
      <c r="E11034" s="2"/>
      <c r="F11034" s="2"/>
    </row>
    <row r="11035" spans="5:6" ht="12.75">
      <c r="E11035" s="2"/>
      <c r="F11035" s="2"/>
    </row>
    <row r="11036" spans="5:6" ht="12.75">
      <c r="E11036" s="2"/>
      <c r="F11036" s="2"/>
    </row>
    <row r="11037" spans="5:6" ht="12.75">
      <c r="E11037" s="2"/>
      <c r="F11037" s="2"/>
    </row>
    <row r="11038" spans="5:6" ht="12.75">
      <c r="E11038" s="2"/>
      <c r="F11038" s="2"/>
    </row>
    <row r="11039" spans="5:6" ht="12.75">
      <c r="E11039" s="2"/>
      <c r="F11039" s="2"/>
    </row>
    <row r="11040" spans="5:6" ht="12.75">
      <c r="E11040" s="2"/>
      <c r="F11040" s="2"/>
    </row>
    <row r="11041" spans="5:6" ht="12.75">
      <c r="E11041" s="2"/>
      <c r="F11041" s="2"/>
    </row>
    <row r="11042" spans="5:6" ht="12.75">
      <c r="E11042" s="2"/>
      <c r="F11042" s="2"/>
    </row>
    <row r="11043" spans="5:6" ht="12.75">
      <c r="E11043" s="2"/>
      <c r="F11043" s="2"/>
    </row>
    <row r="11044" spans="5:6" ht="12.75">
      <c r="E11044" s="2"/>
      <c r="F11044" s="2"/>
    </row>
    <row r="11045" spans="5:6" ht="12.75">
      <c r="E11045" s="2"/>
      <c r="F11045" s="2"/>
    </row>
    <row r="11046" spans="5:6" ht="12.75">
      <c r="E11046" s="2"/>
      <c r="F11046" s="2"/>
    </row>
    <row r="11047" spans="5:6" ht="12.75">
      <c r="E11047" s="2"/>
      <c r="F11047" s="2"/>
    </row>
    <row r="11048" spans="5:6" ht="12.75">
      <c r="E11048" s="2"/>
      <c r="F11048" s="2"/>
    </row>
    <row r="11049" spans="5:6" ht="12.75">
      <c r="E11049" s="2"/>
      <c r="F11049" s="2"/>
    </row>
    <row r="11050" spans="5:6" ht="12.75">
      <c r="E11050" s="2"/>
      <c r="F11050" s="2"/>
    </row>
    <row r="11051" spans="5:6" ht="12.75">
      <c r="E11051" s="2"/>
      <c r="F11051" s="2"/>
    </row>
    <row r="11052" spans="5:6" ht="12.75">
      <c r="E11052" s="2"/>
      <c r="F11052" s="2"/>
    </row>
    <row r="11053" spans="5:6" ht="12.75">
      <c r="E11053" s="2"/>
      <c r="F11053" s="2"/>
    </row>
    <row r="11054" spans="5:6" ht="12.75">
      <c r="E11054" s="2"/>
      <c r="F11054" s="2"/>
    </row>
    <row r="11055" spans="5:6" ht="12.75">
      <c r="E11055" s="2"/>
      <c r="F11055" s="2"/>
    </row>
    <row r="11056" spans="5:6" ht="12.75">
      <c r="E11056" s="2"/>
      <c r="F11056" s="2"/>
    </row>
    <row r="11057" spans="5:6" ht="12.75">
      <c r="E11057" s="2"/>
      <c r="F11057" s="2"/>
    </row>
    <row r="11058" spans="5:6" ht="12.75">
      <c r="E11058" s="2"/>
      <c r="F11058" s="2"/>
    </row>
    <row r="11059" spans="5:6" ht="12.75">
      <c r="E11059" s="2"/>
      <c r="F11059" s="2"/>
    </row>
    <row r="11060" spans="5:6" ht="12.75">
      <c r="E11060" s="2"/>
      <c r="F11060" s="2"/>
    </row>
    <row r="11061" spans="5:6" ht="12.75">
      <c r="E11061" s="2"/>
      <c r="F11061" s="2"/>
    </row>
    <row r="11062" spans="5:6" ht="12.75">
      <c r="E11062" s="2"/>
      <c r="F11062" s="2"/>
    </row>
    <row r="11063" spans="5:6" ht="12.75">
      <c r="E11063" s="2"/>
      <c r="F11063" s="2"/>
    </row>
    <row r="11064" spans="5:6" ht="12.75">
      <c r="E11064" s="2"/>
      <c r="F11064" s="2"/>
    </row>
    <row r="11065" spans="5:6" ht="12.75">
      <c r="E11065" s="2"/>
      <c r="F11065" s="2"/>
    </row>
    <row r="11066" spans="5:6" ht="12.75">
      <c r="E11066" s="2"/>
      <c r="F11066" s="2"/>
    </row>
    <row r="11067" spans="5:6" ht="12.75">
      <c r="E11067" s="2"/>
      <c r="F11067" s="2"/>
    </row>
    <row r="11068" spans="5:6" ht="12.75">
      <c r="E11068" s="2"/>
      <c r="F11068" s="2"/>
    </row>
    <row r="11069" spans="5:6" ht="12.75">
      <c r="E11069" s="2"/>
      <c r="F11069" s="2"/>
    </row>
    <row r="11070" spans="5:6" ht="12.75">
      <c r="E11070" s="2"/>
      <c r="F11070" s="2"/>
    </row>
    <row r="11071" spans="5:6" ht="12.75">
      <c r="E11071" s="2"/>
      <c r="F11071" s="2"/>
    </row>
    <row r="11072" spans="5:6" ht="12.75">
      <c r="E11072" s="2"/>
      <c r="F11072" s="2"/>
    </row>
    <row r="11073" spans="5:6" ht="12.75">
      <c r="E11073" s="2"/>
      <c r="F11073" s="2"/>
    </row>
    <row r="11074" spans="5:6" ht="12.75">
      <c r="E11074" s="2"/>
      <c r="F11074" s="2"/>
    </row>
    <row r="11075" spans="5:6" ht="12.75">
      <c r="E11075" s="2"/>
      <c r="F11075" s="2"/>
    </row>
    <row r="11076" spans="5:6" ht="12.75">
      <c r="E11076" s="2"/>
      <c r="F11076" s="2"/>
    </row>
    <row r="11077" spans="5:6" ht="12.75">
      <c r="E11077" s="2"/>
      <c r="F11077" s="2"/>
    </row>
    <row r="11078" spans="5:6" ht="12.75">
      <c r="E11078" s="2"/>
      <c r="F11078" s="2"/>
    </row>
    <row r="11079" spans="5:6" ht="12.75">
      <c r="E11079" s="2"/>
      <c r="F11079" s="2"/>
    </row>
    <row r="11080" spans="5:6" ht="12.75">
      <c r="E11080" s="2"/>
      <c r="F11080" s="2"/>
    </row>
    <row r="11081" spans="5:6" ht="12.75">
      <c r="E11081" s="2"/>
      <c r="F11081" s="2"/>
    </row>
    <row r="11082" spans="5:6" ht="12.75">
      <c r="E11082" s="2"/>
      <c r="F11082" s="2"/>
    </row>
    <row r="11083" spans="5:6" ht="12.75">
      <c r="E11083" s="2"/>
      <c r="F11083" s="2"/>
    </row>
    <row r="11084" spans="5:6" ht="12.75">
      <c r="E11084" s="2"/>
      <c r="F11084" s="2"/>
    </row>
    <row r="11085" spans="5:6" ht="12.75">
      <c r="E11085" s="2"/>
      <c r="F11085" s="2"/>
    </row>
    <row r="11086" spans="5:6" ht="12.75">
      <c r="E11086" s="2"/>
      <c r="F11086" s="2"/>
    </row>
    <row r="11087" spans="5:6" ht="12.75">
      <c r="E11087" s="2"/>
      <c r="F11087" s="2"/>
    </row>
    <row r="11088" spans="5:6" ht="12.75">
      <c r="E11088" s="2"/>
      <c r="F11088" s="2"/>
    </row>
    <row r="11089" spans="5:6" ht="12.75">
      <c r="E11089" s="2"/>
      <c r="F11089" s="2"/>
    </row>
    <row r="11090" spans="5:6" ht="12.75">
      <c r="E11090" s="2"/>
      <c r="F11090" s="2"/>
    </row>
    <row r="11091" spans="5:6" ht="12.75">
      <c r="E11091" s="2"/>
      <c r="F11091" s="2"/>
    </row>
    <row r="11092" spans="5:6" ht="12.75">
      <c r="E11092" s="2"/>
      <c r="F11092" s="2"/>
    </row>
    <row r="11093" spans="5:6" ht="12.75">
      <c r="E11093" s="2"/>
      <c r="F11093" s="2"/>
    </row>
    <row r="11094" spans="5:6" ht="12.75">
      <c r="E11094" s="2"/>
      <c r="F11094" s="2"/>
    </row>
    <row r="11095" spans="5:6" ht="12.75">
      <c r="E11095" s="2"/>
      <c r="F11095" s="2"/>
    </row>
    <row r="11096" spans="5:6" ht="12.75">
      <c r="E11096" s="2"/>
      <c r="F11096" s="2"/>
    </row>
    <row r="11097" spans="5:6" ht="12.75">
      <c r="E11097" s="2"/>
      <c r="F11097" s="2"/>
    </row>
    <row r="11098" spans="5:6" ht="12.75">
      <c r="E11098" s="2"/>
      <c r="F11098" s="2"/>
    </row>
    <row r="11099" spans="5:6" ht="12.75">
      <c r="E11099" s="2"/>
      <c r="F11099" s="2"/>
    </row>
    <row r="11100" spans="5:6" ht="12.75">
      <c r="E11100" s="2"/>
      <c r="F11100" s="2"/>
    </row>
    <row r="11101" spans="5:6" ht="12.75">
      <c r="E11101" s="2"/>
      <c r="F11101" s="2"/>
    </row>
    <row r="11102" spans="5:6" ht="12.75">
      <c r="E11102" s="2"/>
      <c r="F11102" s="2"/>
    </row>
    <row r="11103" spans="5:6" ht="12.75">
      <c r="E11103" s="2"/>
      <c r="F11103" s="2"/>
    </row>
    <row r="11104" spans="5:6" ht="12.75">
      <c r="E11104" s="2"/>
      <c r="F11104" s="2"/>
    </row>
    <row r="11105" spans="5:6" ht="12.75">
      <c r="E11105" s="2"/>
      <c r="F11105" s="2"/>
    </row>
    <row r="11106" spans="5:6" ht="12.75">
      <c r="E11106" s="2"/>
      <c r="F11106" s="2"/>
    </row>
    <row r="11107" spans="5:6" ht="12.75">
      <c r="E11107" s="2"/>
      <c r="F11107" s="2"/>
    </row>
    <row r="11108" spans="5:6" ht="12.75">
      <c r="E11108" s="2"/>
      <c r="F11108" s="2"/>
    </row>
    <row r="11109" spans="5:6" ht="12.75">
      <c r="E11109" s="2"/>
      <c r="F11109" s="2"/>
    </row>
    <row r="11110" spans="5:6" ht="12.75">
      <c r="E11110" s="2"/>
      <c r="F11110" s="2"/>
    </row>
    <row r="11111" spans="5:6" ht="12.75">
      <c r="E11111" s="2"/>
      <c r="F11111" s="2"/>
    </row>
    <row r="11112" spans="5:6" ht="12.75">
      <c r="E11112" s="2"/>
      <c r="F11112" s="2"/>
    </row>
    <row r="11113" spans="5:6" ht="12.75">
      <c r="E11113" s="2"/>
      <c r="F11113" s="2"/>
    </row>
    <row r="11114" spans="5:6" ht="12.75">
      <c r="E11114" s="2"/>
      <c r="F11114" s="2"/>
    </row>
    <row r="11115" spans="5:6" ht="12.75">
      <c r="E11115" s="2"/>
      <c r="F11115" s="2"/>
    </row>
    <row r="11116" spans="5:6" ht="12.75">
      <c r="E11116" s="2"/>
      <c r="F11116" s="2"/>
    </row>
    <row r="11117" spans="5:6" ht="12.75">
      <c r="E11117" s="2"/>
      <c r="F11117" s="2"/>
    </row>
    <row r="11118" spans="5:6" ht="12.75">
      <c r="E11118" s="2"/>
      <c r="F11118" s="2"/>
    </row>
    <row r="11119" spans="5:6" ht="12.75">
      <c r="E11119" s="2"/>
      <c r="F11119" s="2"/>
    </row>
    <row r="11120" spans="5:6" ht="12.75">
      <c r="E11120" s="2"/>
      <c r="F11120" s="2"/>
    </row>
    <row r="11121" spans="5:6" ht="12.75">
      <c r="E11121" s="2"/>
      <c r="F11121" s="2"/>
    </row>
    <row r="11122" spans="5:6" ht="12.75">
      <c r="E11122" s="2"/>
      <c r="F11122" s="2"/>
    </row>
    <row r="11123" spans="5:6" ht="12.75">
      <c r="E11123" s="2"/>
      <c r="F11123" s="2"/>
    </row>
    <row r="11124" spans="5:6" ht="12.75">
      <c r="E11124" s="2"/>
      <c r="F11124" s="2"/>
    </row>
    <row r="11125" spans="5:6" ht="12.75">
      <c r="E11125" s="2"/>
      <c r="F11125" s="2"/>
    </row>
    <row r="11126" spans="5:6" ht="12.75">
      <c r="E11126" s="2"/>
      <c r="F11126" s="2"/>
    </row>
    <row r="11127" spans="5:6" ht="12.75">
      <c r="E11127" s="2"/>
      <c r="F11127" s="2"/>
    </row>
    <row r="11128" spans="5:6" ht="12.75">
      <c r="E11128" s="2"/>
      <c r="F11128" s="2"/>
    </row>
    <row r="11129" spans="5:6" ht="12.75">
      <c r="E11129" s="2"/>
      <c r="F11129" s="2"/>
    </row>
    <row r="11130" spans="5:6" ht="12.75">
      <c r="E11130" s="2"/>
      <c r="F11130" s="2"/>
    </row>
    <row r="11131" spans="5:6" ht="12.75">
      <c r="E11131" s="2"/>
      <c r="F11131" s="2"/>
    </row>
    <row r="11132" spans="5:6" ht="12.75">
      <c r="E11132" s="2"/>
      <c r="F11132" s="2"/>
    </row>
    <row r="11133" spans="5:6" ht="12.75">
      <c r="E11133" s="2"/>
      <c r="F11133" s="2"/>
    </row>
    <row r="11134" spans="5:6" ht="12.75">
      <c r="E11134" s="2"/>
      <c r="F11134" s="2"/>
    </row>
    <row r="11135" spans="5:6" ht="12.75">
      <c r="E11135" s="2"/>
      <c r="F11135" s="2"/>
    </row>
    <row r="11136" spans="5:6" ht="12.75">
      <c r="E11136" s="2"/>
      <c r="F11136" s="2"/>
    </row>
    <row r="11137" spans="5:6" ht="12.75">
      <c r="E11137" s="2"/>
      <c r="F11137" s="2"/>
    </row>
    <row r="11138" spans="5:6" ht="12.75">
      <c r="E11138" s="2"/>
      <c r="F11138" s="2"/>
    </row>
    <row r="11139" spans="5:6" ht="12.75">
      <c r="E11139" s="2"/>
      <c r="F11139" s="2"/>
    </row>
    <row r="11140" spans="5:6" ht="12.75">
      <c r="E11140" s="2"/>
      <c r="F11140" s="2"/>
    </row>
    <row r="11141" spans="5:6" ht="12.75">
      <c r="E11141" s="2"/>
      <c r="F11141" s="2"/>
    </row>
    <row r="11142" spans="5:6" ht="12.75">
      <c r="E11142" s="2"/>
      <c r="F11142" s="2"/>
    </row>
    <row r="11143" spans="5:6" ht="12.75">
      <c r="E11143" s="2"/>
      <c r="F11143" s="2"/>
    </row>
    <row r="11144" spans="5:6" ht="12.75">
      <c r="E11144" s="2"/>
      <c r="F11144" s="2"/>
    </row>
    <row r="11145" spans="5:6" ht="12.75">
      <c r="E11145" s="2"/>
      <c r="F11145" s="2"/>
    </row>
    <row r="11146" spans="5:6" ht="12.75">
      <c r="E11146" s="2"/>
      <c r="F11146" s="2"/>
    </row>
    <row r="11147" spans="5:6" ht="12.75">
      <c r="E11147" s="2"/>
      <c r="F11147" s="2"/>
    </row>
    <row r="11148" spans="5:6" ht="12.75">
      <c r="E11148" s="2"/>
      <c r="F11148" s="2"/>
    </row>
    <row r="11149" spans="5:6" ht="12.75">
      <c r="E11149" s="2"/>
      <c r="F11149" s="2"/>
    </row>
    <row r="11150" spans="5:6" ht="12.75">
      <c r="E11150" s="2"/>
      <c r="F11150" s="2"/>
    </row>
    <row r="11151" spans="5:6" ht="12.75">
      <c r="E11151" s="2"/>
      <c r="F11151" s="2"/>
    </row>
    <row r="11152" spans="5:6" ht="12.75">
      <c r="E11152" s="2"/>
      <c r="F11152" s="2"/>
    </row>
    <row r="11153" spans="5:6" ht="12.75">
      <c r="E11153" s="2"/>
      <c r="F11153" s="2"/>
    </row>
    <row r="11154" spans="5:6" ht="12.75">
      <c r="E11154" s="2"/>
      <c r="F11154" s="2"/>
    </row>
    <row r="11155" spans="5:6" ht="12.75">
      <c r="E11155" s="2"/>
      <c r="F11155" s="2"/>
    </row>
    <row r="11156" spans="5:6" ht="12.75">
      <c r="E11156" s="2"/>
      <c r="F11156" s="2"/>
    </row>
    <row r="11157" spans="5:6" ht="12.75">
      <c r="E11157" s="2"/>
      <c r="F11157" s="2"/>
    </row>
    <row r="11158" spans="5:6" ht="12.75">
      <c r="E11158" s="2"/>
      <c r="F11158" s="2"/>
    </row>
    <row r="11159" spans="5:6" ht="12.75">
      <c r="E11159" s="2"/>
      <c r="F11159" s="2"/>
    </row>
    <row r="11160" spans="5:6" ht="12.75">
      <c r="E11160" s="2"/>
      <c r="F11160" s="2"/>
    </row>
    <row r="11161" spans="5:6" ht="12.75">
      <c r="E11161" s="2"/>
      <c r="F11161" s="2"/>
    </row>
    <row r="11162" spans="5:6" ht="12.75">
      <c r="E11162" s="2"/>
      <c r="F11162" s="2"/>
    </row>
    <row r="11163" spans="5:6" ht="12.75">
      <c r="E11163" s="2"/>
      <c r="F11163" s="2"/>
    </row>
    <row r="11164" spans="5:6" ht="12.75">
      <c r="E11164" s="2"/>
      <c r="F11164" s="2"/>
    </row>
    <row r="11165" spans="5:6" ht="12.75">
      <c r="E11165" s="2"/>
      <c r="F11165" s="2"/>
    </row>
    <row r="11166" spans="5:6" ht="12.75">
      <c r="E11166" s="2"/>
      <c r="F11166" s="2"/>
    </row>
    <row r="11167" spans="5:6" ht="12.75">
      <c r="E11167" s="2"/>
      <c r="F11167" s="2"/>
    </row>
    <row r="11168" spans="5:6" ht="12.75">
      <c r="E11168" s="2"/>
      <c r="F11168" s="2"/>
    </row>
    <row r="11169" spans="5:6" ht="12.75">
      <c r="E11169" s="2"/>
      <c r="F11169" s="2"/>
    </row>
    <row r="11170" spans="5:6" ht="12.75">
      <c r="E11170" s="2"/>
      <c r="F11170" s="2"/>
    </row>
    <row r="11171" spans="5:6" ht="12.75">
      <c r="E11171" s="2"/>
      <c r="F11171" s="2"/>
    </row>
    <row r="11172" spans="5:6" ht="12.75">
      <c r="E11172" s="2"/>
      <c r="F11172" s="2"/>
    </row>
    <row r="11173" spans="5:6" ht="12.75">
      <c r="E11173" s="2"/>
      <c r="F11173" s="2"/>
    </row>
    <row r="11174" spans="5:6" ht="12.75">
      <c r="E11174" s="2"/>
      <c r="F11174" s="2"/>
    </row>
    <row r="11175" spans="5:6" ht="12.75">
      <c r="E11175" s="2"/>
      <c r="F11175" s="2"/>
    </row>
    <row r="11176" spans="5:6" ht="12.75">
      <c r="E11176" s="2"/>
      <c r="F11176" s="2"/>
    </row>
    <row r="11177" spans="5:6" ht="12.75">
      <c r="E11177" s="2"/>
      <c r="F11177" s="2"/>
    </row>
    <row r="11178" spans="5:6" ht="12.75">
      <c r="E11178" s="2"/>
      <c r="F11178" s="2"/>
    </row>
    <row r="11179" spans="5:6" ht="12.75">
      <c r="E11179" s="2"/>
      <c r="F11179" s="2"/>
    </row>
    <row r="11180" spans="5:6" ht="12.75">
      <c r="E11180" s="2"/>
      <c r="F11180" s="2"/>
    </row>
    <row r="11181" spans="5:6" ht="12.75">
      <c r="E11181" s="2"/>
      <c r="F11181" s="2"/>
    </row>
    <row r="11182" spans="5:6" ht="12.75">
      <c r="E11182" s="2"/>
      <c r="F11182" s="2"/>
    </row>
    <row r="11183" spans="5:6" ht="12.75">
      <c r="E11183" s="2"/>
      <c r="F11183" s="2"/>
    </row>
    <row r="11184" spans="5:6" ht="12.75">
      <c r="E11184" s="2"/>
      <c r="F11184" s="2"/>
    </row>
    <row r="11185" spans="5:6" ht="12.75">
      <c r="E11185" s="2"/>
      <c r="F11185" s="2"/>
    </row>
    <row r="11186" spans="5:6" ht="12.75">
      <c r="E11186" s="2"/>
      <c r="F11186" s="2"/>
    </row>
    <row r="11187" spans="5:6" ht="12.75">
      <c r="E11187" s="2"/>
      <c r="F11187" s="2"/>
    </row>
    <row r="11188" spans="5:6" ht="12.75">
      <c r="E11188" s="2"/>
      <c r="F11188" s="2"/>
    </row>
    <row r="11189" spans="5:6" ht="12.75">
      <c r="E11189" s="2"/>
      <c r="F11189" s="2"/>
    </row>
    <row r="11190" spans="5:6" ht="12.75">
      <c r="E11190" s="2"/>
      <c r="F11190" s="2"/>
    </row>
    <row r="11191" spans="5:6" ht="12.75">
      <c r="E11191" s="2"/>
      <c r="F11191" s="2"/>
    </row>
    <row r="11192" spans="5:6" ht="12.75">
      <c r="E11192" s="2"/>
      <c r="F11192" s="2"/>
    </row>
    <row r="11193" spans="5:6" ht="12.75">
      <c r="E11193" s="2"/>
      <c r="F11193" s="2"/>
    </row>
    <row r="11194" spans="5:6" ht="12.75">
      <c r="E11194" s="2"/>
      <c r="F11194" s="2"/>
    </row>
    <row r="11195" spans="5:6" ht="12.75">
      <c r="E11195" s="2"/>
      <c r="F11195" s="2"/>
    </row>
    <row r="11196" spans="5:6" ht="12.75">
      <c r="E11196" s="2"/>
      <c r="F11196" s="2"/>
    </row>
    <row r="11197" spans="5:6" ht="12.75">
      <c r="E11197" s="2"/>
      <c r="F11197" s="2"/>
    </row>
    <row r="11198" spans="5:6" ht="12.75">
      <c r="E11198" s="2"/>
      <c r="F11198" s="2"/>
    </row>
    <row r="11199" spans="5:6" ht="12.75">
      <c r="E11199" s="2"/>
      <c r="F11199" s="2"/>
    </row>
    <row r="11200" spans="5:6" ht="12.75">
      <c r="E11200" s="2"/>
      <c r="F11200" s="2"/>
    </row>
    <row r="11201" spans="5:6" ht="12.75">
      <c r="E11201" s="2"/>
      <c r="F11201" s="2"/>
    </row>
    <row r="11202" spans="5:6" ht="12.75">
      <c r="E11202" s="2"/>
      <c r="F11202" s="2"/>
    </row>
    <row r="11203" spans="5:6" ht="12.75">
      <c r="E11203" s="2"/>
      <c r="F11203" s="2"/>
    </row>
    <row r="11204" spans="5:6" ht="12.75">
      <c r="E11204" s="2"/>
      <c r="F11204" s="2"/>
    </row>
    <row r="11205" spans="5:6" ht="12.75">
      <c r="E11205" s="2"/>
      <c r="F11205" s="2"/>
    </row>
    <row r="11206" spans="5:6" ht="12.75">
      <c r="E11206" s="2"/>
      <c r="F11206" s="2"/>
    </row>
    <row r="11207" spans="5:6" ht="12.75">
      <c r="E11207" s="2"/>
      <c r="F11207" s="2"/>
    </row>
    <row r="11208" spans="5:6" ht="12.75">
      <c r="E11208" s="2"/>
      <c r="F11208" s="2"/>
    </row>
    <row r="11209" spans="5:6" ht="12.75">
      <c r="E11209" s="2"/>
      <c r="F11209" s="2"/>
    </row>
    <row r="11210" spans="5:6" ht="12.75">
      <c r="E11210" s="2"/>
      <c r="F11210" s="2"/>
    </row>
    <row r="11211" spans="5:6" ht="12.75">
      <c r="E11211" s="2"/>
      <c r="F11211" s="2"/>
    </row>
    <row r="11212" spans="5:6" ht="12.75">
      <c r="E11212" s="2"/>
      <c r="F11212" s="2"/>
    </row>
    <row r="11213" spans="5:6" ht="12.75">
      <c r="E11213" s="2"/>
      <c r="F11213" s="2"/>
    </row>
    <row r="11214" spans="5:6" ht="12.75">
      <c r="E11214" s="2"/>
      <c r="F11214" s="2"/>
    </row>
    <row r="11215" spans="5:6" ht="12.75">
      <c r="E11215" s="2"/>
      <c r="F11215" s="2"/>
    </row>
    <row r="11216" spans="5:6" ht="12.75">
      <c r="E11216" s="2"/>
      <c r="F11216" s="2"/>
    </row>
    <row r="11217" spans="5:6" ht="12.75">
      <c r="E11217" s="2"/>
      <c r="F11217" s="2"/>
    </row>
    <row r="11218" spans="5:6" ht="12.75">
      <c r="E11218" s="2"/>
      <c r="F11218" s="2"/>
    </row>
    <row r="11219" spans="5:6" ht="12.75">
      <c r="E11219" s="2"/>
      <c r="F11219" s="2"/>
    </row>
    <row r="11220" spans="5:6" ht="12.75">
      <c r="E11220" s="2"/>
      <c r="F11220" s="2"/>
    </row>
    <row r="11221" spans="5:6" ht="12.75">
      <c r="E11221" s="2"/>
      <c r="F11221" s="2"/>
    </row>
    <row r="11222" spans="5:6" ht="12.75">
      <c r="E11222" s="2"/>
      <c r="F11222" s="2"/>
    </row>
    <row r="11223" spans="5:6" ht="12.75">
      <c r="E11223" s="2"/>
      <c r="F11223" s="2"/>
    </row>
    <row r="11224" spans="5:6" ht="12.75">
      <c r="E11224" s="2"/>
      <c r="F11224" s="2"/>
    </row>
    <row r="11225" spans="5:6" ht="12.75">
      <c r="E11225" s="2"/>
      <c r="F11225" s="2"/>
    </row>
    <row r="11226" spans="5:6" ht="12.75">
      <c r="E11226" s="2"/>
      <c r="F11226" s="2"/>
    </row>
    <row r="11227" spans="5:6" ht="12.75">
      <c r="E11227" s="2"/>
      <c r="F11227" s="2"/>
    </row>
    <row r="11228" spans="5:6" ht="12.75">
      <c r="E11228" s="2"/>
      <c r="F11228" s="2"/>
    </row>
    <row r="11229" spans="5:6" ht="12.75">
      <c r="E11229" s="2"/>
      <c r="F11229" s="2"/>
    </row>
    <row r="11230" spans="5:6" ht="12.75">
      <c r="E11230" s="2"/>
      <c r="F11230" s="2"/>
    </row>
    <row r="11231" spans="5:6" ht="12.75">
      <c r="E11231" s="2"/>
      <c r="F11231" s="2"/>
    </row>
    <row r="11232" spans="5:6" ht="12.75">
      <c r="E11232" s="2"/>
      <c r="F11232" s="2"/>
    </row>
    <row r="11233" spans="5:6" ht="12.75">
      <c r="E11233" s="2"/>
      <c r="F11233" s="2"/>
    </row>
    <row r="11234" spans="5:6" ht="12.75">
      <c r="E11234" s="2"/>
      <c r="F11234" s="2"/>
    </row>
    <row r="11235" spans="5:6" ht="12.75">
      <c r="E11235" s="2"/>
      <c r="F11235" s="2"/>
    </row>
    <row r="11236" spans="5:6" ht="12.75">
      <c r="E11236" s="2"/>
      <c r="F11236" s="2"/>
    </row>
    <row r="11237" spans="5:6" ht="12.75">
      <c r="E11237" s="2"/>
      <c r="F11237" s="2"/>
    </row>
    <row r="11238" spans="5:6" ht="12.75">
      <c r="E11238" s="2"/>
      <c r="F11238" s="2"/>
    </row>
    <row r="11239" spans="5:6" ht="12.75">
      <c r="E11239" s="2"/>
      <c r="F11239" s="2"/>
    </row>
    <row r="11240" spans="5:6" ht="12.75">
      <c r="E11240" s="2"/>
      <c r="F11240" s="2"/>
    </row>
    <row r="11241" spans="5:6" ht="12.75">
      <c r="E11241" s="2"/>
      <c r="F11241" s="2"/>
    </row>
    <row r="11242" spans="5:6" ht="12.75">
      <c r="E11242" s="2"/>
      <c r="F11242" s="2"/>
    </row>
    <row r="11243" spans="5:6" ht="12.75">
      <c r="E11243" s="2"/>
      <c r="F11243" s="2"/>
    </row>
    <row r="11244" spans="5:6" ht="12.75">
      <c r="E11244" s="2"/>
      <c r="F11244" s="2"/>
    </row>
    <row r="11245" spans="5:6" ht="12.75">
      <c r="E11245" s="2"/>
      <c r="F11245" s="2"/>
    </row>
    <row r="11246" spans="5:6" ht="12.75">
      <c r="E11246" s="2"/>
      <c r="F11246" s="2"/>
    </row>
    <row r="11247" spans="5:6" ht="12.75">
      <c r="E11247" s="2"/>
      <c r="F11247" s="2"/>
    </row>
    <row r="11248" spans="5:6" ht="12.75">
      <c r="E11248" s="2"/>
      <c r="F11248" s="2"/>
    </row>
    <row r="11249" spans="5:6" ht="12.75">
      <c r="E11249" s="2"/>
      <c r="F11249" s="2"/>
    </row>
    <row r="11250" spans="5:6" ht="12.75">
      <c r="E11250" s="2"/>
      <c r="F11250" s="2"/>
    </row>
    <row r="11251" spans="5:6" ht="12.75">
      <c r="E11251" s="2"/>
      <c r="F11251" s="2"/>
    </row>
    <row r="11252" spans="5:6" ht="12.75">
      <c r="E11252" s="2"/>
      <c r="F11252" s="2"/>
    </row>
    <row r="11253" spans="5:6" ht="12.75">
      <c r="E11253" s="2"/>
      <c r="F11253" s="2"/>
    </row>
    <row r="11254" spans="5:6" ht="12.75">
      <c r="E11254" s="2"/>
      <c r="F11254" s="2"/>
    </row>
    <row r="11255" spans="5:6" ht="12.75">
      <c r="E11255" s="2"/>
      <c r="F11255" s="2"/>
    </row>
    <row r="11256" spans="5:6" ht="12.75">
      <c r="E11256" s="2"/>
      <c r="F11256" s="2"/>
    </row>
    <row r="11257" spans="5:6" ht="12.75">
      <c r="E11257" s="2"/>
      <c r="F11257" s="2"/>
    </row>
    <row r="11258" spans="5:6" ht="12.75">
      <c r="E11258" s="2"/>
      <c r="F11258" s="2"/>
    </row>
    <row r="11259" spans="5:6" ht="12.75">
      <c r="E11259" s="2"/>
      <c r="F11259" s="2"/>
    </row>
    <row r="11260" spans="5:6" ht="12.75">
      <c r="E11260" s="2"/>
      <c r="F11260" s="2"/>
    </row>
    <row r="11261" spans="5:6" ht="12.75">
      <c r="E11261" s="2"/>
      <c r="F11261" s="2"/>
    </row>
    <row r="11262" spans="5:6" ht="12.75">
      <c r="E11262" s="2"/>
      <c r="F11262" s="2"/>
    </row>
    <row r="11263" spans="5:6" ht="12.75">
      <c r="E11263" s="2"/>
      <c r="F11263" s="2"/>
    </row>
    <row r="11264" spans="5:6" ht="12.75">
      <c r="E11264" s="2"/>
      <c r="F11264" s="2"/>
    </row>
    <row r="11265" spans="5:6" ht="12.75">
      <c r="E11265" s="2"/>
      <c r="F11265" s="2"/>
    </row>
    <row r="11266" spans="5:6" ht="12.75">
      <c r="E11266" s="2"/>
      <c r="F11266" s="2"/>
    </row>
    <row r="11267" spans="5:6" ht="12.75">
      <c r="E11267" s="2"/>
      <c r="F11267" s="2"/>
    </row>
    <row r="11268" spans="5:6" ht="12.75">
      <c r="E11268" s="2"/>
      <c r="F11268" s="2"/>
    </row>
    <row r="11269" spans="5:6" ht="12.75">
      <c r="E11269" s="2"/>
      <c r="F11269" s="2"/>
    </row>
    <row r="11270" spans="5:6" ht="12.75">
      <c r="E11270" s="2"/>
      <c r="F11270" s="2"/>
    </row>
    <row r="11271" spans="5:6" ht="12.75">
      <c r="E11271" s="2"/>
      <c r="F11271" s="2"/>
    </row>
    <row r="11272" spans="5:6" ht="12.75">
      <c r="E11272" s="2"/>
      <c r="F11272" s="2"/>
    </row>
    <row r="11273" spans="5:6" ht="12.75">
      <c r="E11273" s="2"/>
      <c r="F11273" s="2"/>
    </row>
    <row r="11274" spans="5:6" ht="12.75">
      <c r="E11274" s="2"/>
      <c r="F11274" s="2"/>
    </row>
    <row r="11275" spans="5:6" ht="12.75">
      <c r="E11275" s="2"/>
      <c r="F11275" s="2"/>
    </row>
    <row r="11276" spans="5:6" ht="12.75">
      <c r="E11276" s="2"/>
      <c r="F11276" s="2"/>
    </row>
    <row r="11277" spans="5:6" ht="12.75">
      <c r="E11277" s="2"/>
      <c r="F11277" s="2"/>
    </row>
    <row r="11278" spans="5:6" ht="12.75">
      <c r="E11278" s="2"/>
      <c r="F11278" s="2"/>
    </row>
    <row r="11279" spans="5:6" ht="12.75">
      <c r="E11279" s="2"/>
      <c r="F11279" s="2"/>
    </row>
    <row r="11280" spans="5:6" ht="12.75">
      <c r="E11280" s="2"/>
      <c r="F11280" s="2"/>
    </row>
    <row r="11281" spans="5:6" ht="12.75">
      <c r="E11281" s="2"/>
      <c r="F11281" s="2"/>
    </row>
    <row r="11282" spans="5:6" ht="12.75">
      <c r="E11282" s="2"/>
      <c r="F11282" s="2"/>
    </row>
    <row r="11283" spans="5:6" ht="12.75">
      <c r="E11283" s="2"/>
      <c r="F11283" s="2"/>
    </row>
    <row r="11284" spans="5:6" ht="12.75">
      <c r="E11284" s="2"/>
      <c r="F11284" s="2"/>
    </row>
    <row r="11285" spans="5:6" ht="12.75">
      <c r="E11285" s="2"/>
      <c r="F11285" s="2"/>
    </row>
    <row r="11286" spans="5:6" ht="12.75">
      <c r="E11286" s="2"/>
      <c r="F11286" s="2"/>
    </row>
    <row r="11287" spans="5:6" ht="12.75">
      <c r="E11287" s="2"/>
      <c r="F11287" s="2"/>
    </row>
    <row r="11288" spans="5:6" ht="12.75">
      <c r="E11288" s="2"/>
      <c r="F11288" s="2"/>
    </row>
    <row r="11289" spans="5:6" ht="12.75">
      <c r="E11289" s="2"/>
      <c r="F11289" s="2"/>
    </row>
    <row r="11290" spans="5:6" ht="12.75">
      <c r="E11290" s="2"/>
      <c r="F11290" s="2"/>
    </row>
    <row r="11291" spans="5:6" ht="12.75">
      <c r="E11291" s="2"/>
      <c r="F11291" s="2"/>
    </row>
    <row r="11292" spans="5:6" ht="12.75">
      <c r="E11292" s="2"/>
      <c r="F11292" s="2"/>
    </row>
    <row r="11293" spans="5:6" ht="12.75">
      <c r="E11293" s="2"/>
      <c r="F11293" s="2"/>
    </row>
    <row r="11294" spans="5:6" ht="12.75">
      <c r="E11294" s="2"/>
      <c r="F11294" s="2"/>
    </row>
    <row r="11295" spans="5:6" ht="12.75">
      <c r="E11295" s="2"/>
      <c r="F11295" s="2"/>
    </row>
    <row r="11296" spans="5:6" ht="12.75">
      <c r="E11296" s="2"/>
      <c r="F11296" s="2"/>
    </row>
    <row r="11297" spans="5:6" ht="12.75">
      <c r="E11297" s="2"/>
      <c r="F11297" s="2"/>
    </row>
    <row r="11298" spans="5:6" ht="12.75">
      <c r="E11298" s="2"/>
      <c r="F11298" s="2"/>
    </row>
    <row r="11299" spans="5:6" ht="12.75">
      <c r="E11299" s="2"/>
      <c r="F11299" s="2"/>
    </row>
    <row r="11300" spans="5:6" ht="12.75">
      <c r="E11300" s="2"/>
      <c r="F11300" s="2"/>
    </row>
    <row r="11301" spans="5:6" ht="12.75">
      <c r="E11301" s="2"/>
      <c r="F11301" s="2"/>
    </row>
    <row r="11302" spans="5:6" ht="12.75">
      <c r="E11302" s="2"/>
      <c r="F11302" s="2"/>
    </row>
    <row r="11303" spans="5:6" ht="12.75">
      <c r="E11303" s="2"/>
      <c r="F11303" s="2"/>
    </row>
    <row r="11304" spans="5:6" ht="12.75">
      <c r="E11304" s="2"/>
      <c r="F11304" s="2"/>
    </row>
    <row r="11305" spans="5:6" ht="12.75">
      <c r="E11305" s="2"/>
      <c r="F11305" s="2"/>
    </row>
    <row r="11306" spans="5:6" ht="12.75">
      <c r="E11306" s="2"/>
      <c r="F11306" s="2"/>
    </row>
    <row r="11307" spans="5:6" ht="12.75">
      <c r="E11307" s="2"/>
      <c r="F11307" s="2"/>
    </row>
    <row r="11308" spans="5:6" ht="12.75">
      <c r="E11308" s="2"/>
      <c r="F11308" s="2"/>
    </row>
    <row r="11309" spans="5:6" ht="12.75">
      <c r="E11309" s="2"/>
      <c r="F11309" s="2"/>
    </row>
    <row r="11310" spans="5:6" ht="12.75">
      <c r="E11310" s="2"/>
      <c r="F11310" s="2"/>
    </row>
    <row r="11311" spans="5:6" ht="12.75">
      <c r="E11311" s="2"/>
      <c r="F11311" s="2"/>
    </row>
    <row r="11312" spans="5:6" ht="12.75">
      <c r="E11312" s="2"/>
      <c r="F11312" s="2"/>
    </row>
    <row r="11313" spans="5:6" ht="12.75">
      <c r="E11313" s="2"/>
      <c r="F11313" s="2"/>
    </row>
    <row r="11314" spans="5:6" ht="12.75">
      <c r="E11314" s="2"/>
      <c r="F11314" s="2"/>
    </row>
    <row r="11315" spans="5:6" ht="12.75">
      <c r="E11315" s="2"/>
      <c r="F11315" s="2"/>
    </row>
    <row r="11316" spans="5:6" ht="12.75">
      <c r="E11316" s="2"/>
      <c r="F11316" s="2"/>
    </row>
    <row r="11317" spans="5:6" ht="12.75">
      <c r="E11317" s="2"/>
      <c r="F11317" s="2"/>
    </row>
    <row r="11318" spans="5:6" ht="12.75">
      <c r="E11318" s="2"/>
      <c r="F11318" s="2"/>
    </row>
    <row r="11319" spans="5:6" ht="12.75">
      <c r="E11319" s="2"/>
      <c r="F11319" s="2"/>
    </row>
    <row r="11320" spans="5:6" ht="12.75">
      <c r="E11320" s="2"/>
      <c r="F11320" s="2"/>
    </row>
    <row r="11321" spans="5:6" ht="12.75">
      <c r="E11321" s="2"/>
      <c r="F11321" s="2"/>
    </row>
    <row r="11322" spans="5:6" ht="12.75">
      <c r="E11322" s="2"/>
      <c r="F11322" s="2"/>
    </row>
    <row r="11323" spans="5:6" ht="12.75">
      <c r="E11323" s="2"/>
      <c r="F11323" s="2"/>
    </row>
    <row r="11324" spans="5:6" ht="12.75">
      <c r="E11324" s="2"/>
      <c r="F11324" s="2"/>
    </row>
    <row r="11325" spans="5:6" ht="12.75">
      <c r="E11325" s="2"/>
      <c r="F11325" s="2"/>
    </row>
    <row r="11326" spans="5:6" ht="12.75">
      <c r="E11326" s="2"/>
      <c r="F11326" s="2"/>
    </row>
    <row r="11327" spans="5:6" ht="12.75">
      <c r="E11327" s="2"/>
      <c r="F11327" s="2"/>
    </row>
    <row r="11328" spans="5:6" ht="12.75">
      <c r="E11328" s="2"/>
      <c r="F11328" s="2"/>
    </row>
    <row r="11329" spans="5:6" ht="12.75">
      <c r="E11329" s="2"/>
      <c r="F11329" s="2"/>
    </row>
    <row r="11330" spans="5:6" ht="12.75">
      <c r="E11330" s="2"/>
      <c r="F11330" s="2"/>
    </row>
    <row r="11331" spans="5:6" ht="12.75">
      <c r="E11331" s="2"/>
      <c r="F11331" s="2"/>
    </row>
    <row r="11332" spans="5:6" ht="12.75">
      <c r="E11332" s="2"/>
      <c r="F11332" s="2"/>
    </row>
    <row r="11333" spans="5:6" ht="12.75">
      <c r="E11333" s="2"/>
      <c r="F11333" s="2"/>
    </row>
    <row r="11334" spans="5:6" ht="12.75">
      <c r="E11334" s="2"/>
      <c r="F11334" s="2"/>
    </row>
    <row r="11335" spans="5:6" ht="12.75">
      <c r="E11335" s="2"/>
      <c r="F11335" s="2"/>
    </row>
    <row r="11336" spans="5:6" ht="12.75">
      <c r="E11336" s="2"/>
      <c r="F11336" s="2"/>
    </row>
    <row r="11337" spans="5:6" ht="12.75">
      <c r="E11337" s="2"/>
      <c r="F11337" s="2"/>
    </row>
    <row r="11338" spans="5:6" ht="12.75">
      <c r="E11338" s="2"/>
      <c r="F11338" s="2"/>
    </row>
    <row r="11339" spans="5:6" ht="12.75">
      <c r="E11339" s="2"/>
      <c r="F11339" s="2"/>
    </row>
    <row r="11340" spans="5:6" ht="12.75">
      <c r="E11340" s="2"/>
      <c r="F11340" s="2"/>
    </row>
    <row r="11341" spans="5:6" ht="12.75">
      <c r="E11341" s="2"/>
      <c r="F11341" s="2"/>
    </row>
    <row r="11342" spans="5:6" ht="12.75">
      <c r="E11342" s="2"/>
      <c r="F11342" s="2"/>
    </row>
    <row r="11343" spans="5:6" ht="12.75">
      <c r="E11343" s="2"/>
      <c r="F11343" s="2"/>
    </row>
    <row r="11344" spans="5:6" ht="12.75">
      <c r="E11344" s="2"/>
      <c r="F11344" s="2"/>
    </row>
    <row r="11345" spans="5:6" ht="12.75">
      <c r="E11345" s="2"/>
      <c r="F11345" s="2"/>
    </row>
    <row r="11346" spans="5:6" ht="12.75">
      <c r="E11346" s="2"/>
      <c r="F11346" s="2"/>
    </row>
    <row r="11347" spans="5:6" ht="12.75">
      <c r="E11347" s="2"/>
      <c r="F11347" s="2"/>
    </row>
    <row r="11348" spans="5:6" ht="12.75">
      <c r="E11348" s="2"/>
      <c r="F11348" s="2"/>
    </row>
    <row r="11349" spans="5:6" ht="12.75">
      <c r="E11349" s="2"/>
      <c r="F11349" s="2"/>
    </row>
    <row r="11350" spans="5:6" ht="12.75">
      <c r="E11350" s="2"/>
      <c r="F11350" s="2"/>
    </row>
    <row r="11351" spans="5:6" ht="12.75">
      <c r="E11351" s="2"/>
      <c r="F11351" s="2"/>
    </row>
    <row r="11352" spans="5:6" ht="12.75">
      <c r="E11352" s="2"/>
      <c r="F11352" s="2"/>
    </row>
    <row r="11353" spans="5:6" ht="12.75">
      <c r="E11353" s="2"/>
      <c r="F11353" s="2"/>
    </row>
    <row r="11354" spans="5:6" ht="12.75">
      <c r="E11354" s="2"/>
      <c r="F11354" s="2"/>
    </row>
    <row r="11355" spans="5:6" ht="12.75">
      <c r="E11355" s="2"/>
      <c r="F11355" s="2"/>
    </row>
    <row r="11356" spans="5:6" ht="12.75">
      <c r="E11356" s="2"/>
      <c r="F11356" s="2"/>
    </row>
    <row r="11357" spans="5:6" ht="12.75">
      <c r="E11357" s="2"/>
      <c r="F11357" s="2"/>
    </row>
    <row r="11358" spans="5:6" ht="12.75">
      <c r="E11358" s="2"/>
      <c r="F11358" s="2"/>
    </row>
    <row r="11359" spans="5:6" ht="12.75">
      <c r="E11359" s="2"/>
      <c r="F11359" s="2"/>
    </row>
    <row r="11360" spans="5:6" ht="12.75">
      <c r="E11360" s="2"/>
      <c r="F11360" s="2"/>
    </row>
    <row r="11361" spans="5:6" ht="12.75">
      <c r="E11361" s="2"/>
      <c r="F11361" s="2"/>
    </row>
    <row r="11362" spans="5:6" ht="12.75">
      <c r="E11362" s="2"/>
      <c r="F11362" s="2"/>
    </row>
    <row r="11363" spans="5:6" ht="12.75">
      <c r="E11363" s="2"/>
      <c r="F11363" s="2"/>
    </row>
    <row r="11364" spans="5:6" ht="12.75">
      <c r="E11364" s="2"/>
      <c r="F11364" s="2"/>
    </row>
    <row r="11365" spans="5:6" ht="12.75">
      <c r="E11365" s="2"/>
      <c r="F11365" s="2"/>
    </row>
    <row r="11366" spans="5:6" ht="12.75">
      <c r="E11366" s="2"/>
      <c r="F11366" s="2"/>
    </row>
    <row r="11367" spans="5:6" ht="12.75">
      <c r="E11367" s="2"/>
      <c r="F11367" s="2"/>
    </row>
    <row r="11368" spans="5:6" ht="12.75">
      <c r="E11368" s="2"/>
      <c r="F11368" s="2"/>
    </row>
    <row r="11369" spans="5:6" ht="12.75">
      <c r="E11369" s="2"/>
      <c r="F11369" s="2"/>
    </row>
    <row r="11370" spans="5:6" ht="12.75">
      <c r="E11370" s="2"/>
      <c r="F11370" s="2"/>
    </row>
  </sheetData>
  <mergeCells count="44">
    <mergeCell ref="B47:C47"/>
    <mergeCell ref="B41:C41"/>
    <mergeCell ref="B42:C42"/>
    <mergeCell ref="B44:C44"/>
    <mergeCell ref="B45:C45"/>
    <mergeCell ref="B46:C46"/>
    <mergeCell ref="B43:C43"/>
    <mergeCell ref="B33:C33"/>
    <mergeCell ref="B35:C35"/>
    <mergeCell ref="B19:C19"/>
    <mergeCell ref="B39:C39"/>
    <mergeCell ref="B40:C40"/>
    <mergeCell ref="B38:C38"/>
    <mergeCell ref="B28:C28"/>
    <mergeCell ref="B29:C29"/>
    <mergeCell ref="B30:C30"/>
    <mergeCell ref="B31:C31"/>
    <mergeCell ref="B36:C36"/>
    <mergeCell ref="B37:C37"/>
    <mergeCell ref="B34:C34"/>
    <mergeCell ref="B32:C32"/>
    <mergeCell ref="B27:C27"/>
    <mergeCell ref="B25:C25"/>
    <mergeCell ref="B26:C26"/>
    <mergeCell ref="A14:J14"/>
    <mergeCell ref="B16:C16"/>
    <mergeCell ref="B17:C17"/>
    <mergeCell ref="B20:C20"/>
    <mergeCell ref="B22:C22"/>
    <mergeCell ref="B21:C21"/>
    <mergeCell ref="B18:C18"/>
    <mergeCell ref="H5:H9"/>
    <mergeCell ref="I5:J5"/>
    <mergeCell ref="A3:D10"/>
    <mergeCell ref="B23:C23"/>
    <mergeCell ref="B24:C24"/>
    <mergeCell ref="G3:J3"/>
    <mergeCell ref="I7:I9"/>
    <mergeCell ref="J7:J9"/>
    <mergeCell ref="I6:J6"/>
    <mergeCell ref="E3:E9"/>
    <mergeCell ref="G4:J4"/>
    <mergeCell ref="G5:G9"/>
    <mergeCell ref="F3:F9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&amp;C32</oddFooter>
  </headerFooter>
  <colBreaks count="1" manualBreakCount="1">
    <brk id="10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-0.24997000396251678"/>
  </sheetPr>
  <dimension ref="A1:I61"/>
  <sheetViews>
    <sheetView workbookViewId="0" topLeftCell="A1">
      <selection activeCell="I1" sqref="I1"/>
    </sheetView>
  </sheetViews>
  <sheetFormatPr defaultColWidth="10.8515625" defaultRowHeight="12.75"/>
  <cols>
    <col min="1" max="8" width="13.140625" style="2" customWidth="1"/>
    <col min="9" max="9" width="5.28125" style="2" customWidth="1"/>
    <col min="10" max="10" width="36.00390625" style="2" customWidth="1"/>
    <col min="11" max="11" width="19.7109375" style="2" customWidth="1"/>
    <col min="12" max="12" width="4.28125" style="2" customWidth="1"/>
    <col min="13" max="13" width="18.7109375" style="2" customWidth="1"/>
    <col min="14" max="16384" width="10.8515625" style="2" customWidth="1"/>
  </cols>
  <sheetData>
    <row r="1" spans="1:8" ht="12.75">
      <c r="A1" s="36" t="s">
        <v>303</v>
      </c>
      <c r="B1" s="33"/>
      <c r="C1" s="33"/>
      <c r="D1" s="33"/>
      <c r="E1" s="33"/>
      <c r="F1" s="33"/>
      <c r="G1" s="33"/>
      <c r="H1" s="33"/>
    </row>
    <row r="2" ht="6" customHeight="1"/>
    <row r="3" spans="1:8" ht="15" customHeight="1">
      <c r="A3" s="419" t="s">
        <v>180</v>
      </c>
      <c r="B3" s="419"/>
      <c r="C3" s="419"/>
      <c r="D3" s="419"/>
      <c r="E3" s="419"/>
      <c r="F3" s="419"/>
      <c r="G3" s="419"/>
      <c r="H3" s="419"/>
    </row>
    <row r="4" spans="1:8" ht="15" customHeight="1">
      <c r="A4" s="419" t="s">
        <v>247</v>
      </c>
      <c r="B4" s="419"/>
      <c r="C4" s="419"/>
      <c r="D4" s="419"/>
      <c r="E4" s="419"/>
      <c r="F4" s="419"/>
      <c r="G4" s="371" t="s">
        <v>7</v>
      </c>
      <c r="H4" s="372"/>
    </row>
    <row r="5" spans="1:8" ht="15" customHeight="1">
      <c r="A5" s="419" t="s">
        <v>148</v>
      </c>
      <c r="B5" s="419"/>
      <c r="C5" s="419"/>
      <c r="D5" s="419"/>
      <c r="E5" s="419"/>
      <c r="F5" s="419"/>
      <c r="G5" s="404" t="s">
        <v>181</v>
      </c>
      <c r="H5" s="392" t="s">
        <v>151</v>
      </c>
    </row>
    <row r="6" spans="1:8" ht="21.75" customHeight="1">
      <c r="A6" s="419" t="s">
        <v>154</v>
      </c>
      <c r="B6" s="420"/>
      <c r="C6" s="394" t="s">
        <v>249</v>
      </c>
      <c r="D6" s="403"/>
      <c r="E6" s="427" t="s">
        <v>187</v>
      </c>
      <c r="F6" s="419"/>
      <c r="G6" s="426"/>
      <c r="H6" s="393"/>
    </row>
    <row r="7" spans="1:8" ht="15" customHeight="1">
      <c r="A7" s="409" t="s">
        <v>248</v>
      </c>
      <c r="B7" s="392" t="s">
        <v>151</v>
      </c>
      <c r="C7" s="404" t="s">
        <v>248</v>
      </c>
      <c r="D7" s="392" t="s">
        <v>151</v>
      </c>
      <c r="E7" s="404" t="s">
        <v>248</v>
      </c>
      <c r="F7" s="392" t="s">
        <v>151</v>
      </c>
      <c r="G7" s="426"/>
      <c r="H7" s="393"/>
    </row>
    <row r="8" spans="1:8" ht="15" customHeight="1">
      <c r="A8" s="406"/>
      <c r="B8" s="393"/>
      <c r="C8" s="426"/>
      <c r="D8" s="393"/>
      <c r="E8" s="426"/>
      <c r="F8" s="393"/>
      <c r="G8" s="426"/>
      <c r="H8" s="393"/>
    </row>
    <row r="9" spans="1:8" ht="15" customHeight="1">
      <c r="A9" s="421"/>
      <c r="B9" s="394"/>
      <c r="C9" s="416"/>
      <c r="D9" s="394"/>
      <c r="E9" s="416"/>
      <c r="F9" s="394"/>
      <c r="G9" s="416"/>
      <c r="H9" s="394"/>
    </row>
    <row r="10" spans="1:8" ht="15" customHeight="1">
      <c r="A10" s="87" t="s">
        <v>18</v>
      </c>
      <c r="B10" s="19" t="s">
        <v>24</v>
      </c>
      <c r="C10" s="19" t="s">
        <v>18</v>
      </c>
      <c r="D10" s="90" t="s">
        <v>24</v>
      </c>
      <c r="E10" s="19" t="s">
        <v>18</v>
      </c>
      <c r="F10" s="90" t="s">
        <v>24</v>
      </c>
      <c r="G10" s="19" t="s">
        <v>18</v>
      </c>
      <c r="H10" s="90" t="s">
        <v>24</v>
      </c>
    </row>
    <row r="11" spans="1:8" ht="15" customHeight="1">
      <c r="A11" s="72"/>
      <c r="B11" s="72"/>
      <c r="C11" s="72"/>
      <c r="D11" s="72"/>
      <c r="E11" s="72"/>
      <c r="F11" s="72"/>
      <c r="G11" s="72"/>
      <c r="H11" s="72"/>
    </row>
    <row r="12" spans="1:8" ht="25.5" customHeight="1">
      <c r="A12" s="120">
        <v>701</v>
      </c>
      <c r="B12" s="120">
        <v>187351</v>
      </c>
      <c r="C12" s="120">
        <v>3</v>
      </c>
      <c r="D12" s="120">
        <v>26586</v>
      </c>
      <c r="E12" s="120">
        <f>18+8</f>
        <v>26</v>
      </c>
      <c r="F12" s="120">
        <f>70424+3607</f>
        <v>74031</v>
      </c>
      <c r="G12" s="120">
        <v>1107</v>
      </c>
      <c r="H12" s="120">
        <v>207077</v>
      </c>
    </row>
    <row r="13" spans="1:5" ht="8.25" customHeight="1">
      <c r="A13" s="4"/>
      <c r="B13" s="4"/>
      <c r="C13" s="4"/>
      <c r="D13" s="4"/>
      <c r="E13" s="4"/>
    </row>
    <row r="14" spans="1:8" ht="15.75" customHeight="1">
      <c r="A14" s="121" t="s">
        <v>277</v>
      </c>
      <c r="B14" s="121"/>
      <c r="C14" s="121"/>
      <c r="D14" s="121"/>
      <c r="E14" s="121"/>
      <c r="F14" s="121"/>
      <c r="G14" s="121"/>
      <c r="H14" s="121"/>
    </row>
    <row r="15" spans="1:8" ht="8.25" customHeight="1">
      <c r="A15" s="24"/>
      <c r="B15" s="24"/>
      <c r="C15" s="67"/>
      <c r="D15" s="67"/>
      <c r="E15" s="67"/>
      <c r="F15" s="67"/>
      <c r="G15" s="67"/>
      <c r="H15" s="67"/>
    </row>
    <row r="16" spans="1:9" ht="13.5" customHeight="1">
      <c r="A16" s="124">
        <v>13</v>
      </c>
      <c r="B16" s="124">
        <v>639</v>
      </c>
      <c r="C16" s="124">
        <v>0</v>
      </c>
      <c r="D16" s="124">
        <v>0</v>
      </c>
      <c r="E16" s="124">
        <v>3</v>
      </c>
      <c r="F16" s="124">
        <v>424</v>
      </c>
      <c r="G16" s="124">
        <v>35</v>
      </c>
      <c r="H16" s="124">
        <v>6257</v>
      </c>
      <c r="I16" s="153"/>
    </row>
    <row r="17" spans="1:9" ht="13.5" customHeight="1">
      <c r="A17" s="124">
        <v>17</v>
      </c>
      <c r="B17" s="124">
        <v>2119</v>
      </c>
      <c r="C17" s="124">
        <v>0</v>
      </c>
      <c r="D17" s="124">
        <v>0</v>
      </c>
      <c r="E17" s="124">
        <v>0</v>
      </c>
      <c r="F17" s="124">
        <v>0</v>
      </c>
      <c r="G17" s="124">
        <v>9</v>
      </c>
      <c r="H17" s="124">
        <v>947</v>
      </c>
      <c r="I17" s="153"/>
    </row>
    <row r="18" spans="1:9" ht="13.5" customHeight="1">
      <c r="A18" s="124">
        <v>11</v>
      </c>
      <c r="B18" s="124">
        <v>342</v>
      </c>
      <c r="C18" s="124">
        <v>1</v>
      </c>
      <c r="D18" s="124">
        <v>10579</v>
      </c>
      <c r="E18" s="124">
        <v>1</v>
      </c>
      <c r="F18" s="124">
        <v>4146</v>
      </c>
      <c r="G18" s="124">
        <v>51</v>
      </c>
      <c r="H18" s="124">
        <v>6369</v>
      </c>
      <c r="I18" s="153"/>
    </row>
    <row r="19" spans="1:9" ht="13.5" customHeight="1">
      <c r="A19" s="67">
        <v>18</v>
      </c>
      <c r="B19" s="67">
        <v>2579</v>
      </c>
      <c r="C19" s="124">
        <v>0</v>
      </c>
      <c r="D19" s="124">
        <v>0</v>
      </c>
      <c r="E19" s="124">
        <v>0</v>
      </c>
      <c r="F19" s="124">
        <v>0</v>
      </c>
      <c r="G19" s="124">
        <v>18</v>
      </c>
      <c r="H19" s="124">
        <v>1650</v>
      </c>
      <c r="I19" s="153"/>
    </row>
    <row r="20" spans="1:9" ht="13.5" customHeight="1">
      <c r="A20" s="124">
        <v>23</v>
      </c>
      <c r="B20" s="124">
        <v>2417</v>
      </c>
      <c r="C20" s="124">
        <v>0</v>
      </c>
      <c r="D20" s="124">
        <v>0</v>
      </c>
      <c r="E20" s="124">
        <v>1</v>
      </c>
      <c r="F20" s="124">
        <v>81</v>
      </c>
      <c r="G20" s="124">
        <v>22</v>
      </c>
      <c r="H20" s="124">
        <v>1474</v>
      </c>
      <c r="I20" s="153"/>
    </row>
    <row r="21" spans="1:9" ht="13.5" customHeight="1">
      <c r="A21" s="124">
        <v>1</v>
      </c>
      <c r="B21" s="124">
        <v>49</v>
      </c>
      <c r="C21" s="124">
        <v>0</v>
      </c>
      <c r="D21" s="124">
        <v>0</v>
      </c>
      <c r="E21" s="124">
        <v>0</v>
      </c>
      <c r="F21" s="124">
        <v>0</v>
      </c>
      <c r="G21" s="124">
        <v>17</v>
      </c>
      <c r="H21" s="124">
        <v>2490</v>
      </c>
      <c r="I21" s="153"/>
    </row>
    <row r="22" spans="1:9" ht="13.5" customHeight="1">
      <c r="A22" s="124">
        <v>0</v>
      </c>
      <c r="B22" s="124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v>12</v>
      </c>
      <c r="H22" s="124">
        <v>1299</v>
      </c>
      <c r="I22" s="153"/>
    </row>
    <row r="23" spans="1:9" ht="13.5" customHeight="1">
      <c r="A23" s="124">
        <v>1</v>
      </c>
      <c r="B23" s="124">
        <v>70</v>
      </c>
      <c r="C23" s="124">
        <v>0</v>
      </c>
      <c r="D23" s="124">
        <v>0</v>
      </c>
      <c r="E23" s="124">
        <v>0</v>
      </c>
      <c r="F23" s="124">
        <v>0</v>
      </c>
      <c r="G23" s="124">
        <v>34</v>
      </c>
      <c r="H23" s="124">
        <v>4642</v>
      </c>
      <c r="I23" s="153"/>
    </row>
    <row r="24" spans="1:9" ht="13.5" customHeight="1">
      <c r="A24" s="124">
        <v>1</v>
      </c>
      <c r="B24" s="124">
        <v>115</v>
      </c>
      <c r="C24" s="124">
        <v>0</v>
      </c>
      <c r="D24" s="124">
        <v>0</v>
      </c>
      <c r="E24" s="124">
        <v>0</v>
      </c>
      <c r="F24" s="124">
        <v>0</v>
      </c>
      <c r="G24" s="124">
        <v>12</v>
      </c>
      <c r="H24" s="124">
        <v>602</v>
      </c>
      <c r="I24" s="153"/>
    </row>
    <row r="25" spans="1:9" ht="13.5" customHeight="1">
      <c r="A25" s="124">
        <v>3</v>
      </c>
      <c r="B25" s="124">
        <v>68</v>
      </c>
      <c r="C25" s="124">
        <v>0</v>
      </c>
      <c r="D25" s="124">
        <v>0</v>
      </c>
      <c r="E25" s="124">
        <v>1</v>
      </c>
      <c r="F25" s="124">
        <v>3321</v>
      </c>
      <c r="G25" s="124">
        <v>8</v>
      </c>
      <c r="H25" s="124">
        <v>1456</v>
      </c>
      <c r="I25" s="153"/>
    </row>
    <row r="26" spans="1:9" ht="13.5" customHeight="1">
      <c r="A26" s="124">
        <v>21</v>
      </c>
      <c r="B26" s="124">
        <v>1398</v>
      </c>
      <c r="C26" s="124">
        <v>0</v>
      </c>
      <c r="D26" s="124">
        <v>0</v>
      </c>
      <c r="E26" s="124">
        <v>0</v>
      </c>
      <c r="F26" s="124">
        <v>0</v>
      </c>
      <c r="G26" s="124">
        <v>24</v>
      </c>
      <c r="H26" s="124">
        <v>3596</v>
      </c>
      <c r="I26" s="153"/>
    </row>
    <row r="27" spans="1:9" ht="12.75" customHeight="1">
      <c r="A27" s="124">
        <v>1</v>
      </c>
      <c r="B27" s="124">
        <v>155</v>
      </c>
      <c r="C27" s="124">
        <v>0</v>
      </c>
      <c r="D27" s="124">
        <v>0</v>
      </c>
      <c r="E27" s="124">
        <v>0</v>
      </c>
      <c r="F27" s="124">
        <v>0</v>
      </c>
      <c r="G27" s="124">
        <v>5</v>
      </c>
      <c r="H27" s="124">
        <v>151</v>
      </c>
      <c r="I27" s="153"/>
    </row>
    <row r="28" spans="1:9" ht="12.75" customHeight="1">
      <c r="A28" s="124">
        <v>41</v>
      </c>
      <c r="B28" s="124">
        <v>4616</v>
      </c>
      <c r="C28" s="124">
        <v>0</v>
      </c>
      <c r="D28" s="124">
        <v>0</v>
      </c>
      <c r="E28" s="124">
        <v>0</v>
      </c>
      <c r="F28" s="124">
        <v>0</v>
      </c>
      <c r="G28" s="124">
        <v>24</v>
      </c>
      <c r="H28" s="124">
        <v>7628</v>
      </c>
      <c r="I28" s="153"/>
    </row>
    <row r="29" spans="1:9" ht="15.75" customHeight="1">
      <c r="A29" s="124">
        <v>27</v>
      </c>
      <c r="B29" s="124">
        <v>2969</v>
      </c>
      <c r="C29" s="124">
        <v>0</v>
      </c>
      <c r="D29" s="124">
        <v>0</v>
      </c>
      <c r="E29" s="124">
        <v>0</v>
      </c>
      <c r="F29" s="124">
        <v>0</v>
      </c>
      <c r="G29" s="124">
        <v>18</v>
      </c>
      <c r="H29" s="124">
        <v>1352</v>
      </c>
      <c r="I29" s="153"/>
    </row>
    <row r="30" spans="1:9" ht="12.75" customHeight="1">
      <c r="A30" s="124">
        <v>46</v>
      </c>
      <c r="B30" s="124">
        <v>5191</v>
      </c>
      <c r="C30" s="124">
        <v>0</v>
      </c>
      <c r="D30" s="124">
        <v>0</v>
      </c>
      <c r="E30" s="124">
        <v>0</v>
      </c>
      <c r="F30" s="124">
        <v>0</v>
      </c>
      <c r="G30" s="124">
        <v>40</v>
      </c>
      <c r="H30" s="124">
        <v>3548</v>
      </c>
      <c r="I30" s="153"/>
    </row>
    <row r="31" spans="1:9" ht="13.5" customHeight="1">
      <c r="A31" s="124">
        <v>13</v>
      </c>
      <c r="B31" s="124">
        <v>819</v>
      </c>
      <c r="C31" s="124">
        <v>0</v>
      </c>
      <c r="D31" s="124">
        <v>0</v>
      </c>
      <c r="E31" s="124">
        <v>0</v>
      </c>
      <c r="F31" s="124">
        <v>0</v>
      </c>
      <c r="G31" s="124">
        <v>47</v>
      </c>
      <c r="H31" s="124">
        <v>6335</v>
      </c>
      <c r="I31" s="153"/>
    </row>
    <row r="32" spans="1:9" ht="13.5" customHeight="1">
      <c r="A32" s="124">
        <v>30</v>
      </c>
      <c r="B32" s="124">
        <v>1949</v>
      </c>
      <c r="C32" s="124">
        <v>0</v>
      </c>
      <c r="D32" s="124">
        <v>0</v>
      </c>
      <c r="E32" s="124">
        <v>1</v>
      </c>
      <c r="F32" s="124">
        <v>2042</v>
      </c>
      <c r="G32" s="124">
        <v>18</v>
      </c>
      <c r="H32" s="124">
        <v>4230</v>
      </c>
      <c r="I32" s="153"/>
    </row>
    <row r="33" spans="1:9" ht="13.5" customHeight="1">
      <c r="A33" s="124">
        <v>1</v>
      </c>
      <c r="B33" s="124">
        <v>490</v>
      </c>
      <c r="C33" s="124">
        <v>0</v>
      </c>
      <c r="D33" s="124">
        <v>0</v>
      </c>
      <c r="E33" s="124">
        <v>2</v>
      </c>
      <c r="F33" s="124">
        <v>305</v>
      </c>
      <c r="G33" s="124">
        <v>1</v>
      </c>
      <c r="H33" s="124">
        <v>80</v>
      </c>
      <c r="I33" s="153"/>
    </row>
    <row r="34" spans="1:9" ht="13.5" customHeight="1">
      <c r="A34" s="124">
        <v>11</v>
      </c>
      <c r="B34" s="124">
        <v>4261</v>
      </c>
      <c r="C34" s="124">
        <v>0</v>
      </c>
      <c r="D34" s="124">
        <v>0</v>
      </c>
      <c r="E34" s="124">
        <v>1</v>
      </c>
      <c r="F34" s="124">
        <v>100</v>
      </c>
      <c r="G34" s="124">
        <v>10</v>
      </c>
      <c r="H34" s="124">
        <v>361</v>
      </c>
      <c r="I34" s="153"/>
    </row>
    <row r="35" spans="1:9" ht="13.5" customHeight="1">
      <c r="A35" s="124">
        <v>2</v>
      </c>
      <c r="B35" s="124">
        <v>361</v>
      </c>
      <c r="C35" s="124">
        <v>0</v>
      </c>
      <c r="D35" s="124">
        <v>0</v>
      </c>
      <c r="E35" s="124">
        <v>0</v>
      </c>
      <c r="F35" s="124">
        <v>0</v>
      </c>
      <c r="G35" s="124">
        <v>13</v>
      </c>
      <c r="H35" s="124">
        <v>1457</v>
      </c>
      <c r="I35" s="153"/>
    </row>
    <row r="36" spans="1:9" ht="13.5" customHeight="1">
      <c r="A36" s="124">
        <v>15</v>
      </c>
      <c r="B36" s="124">
        <v>772</v>
      </c>
      <c r="C36" s="124">
        <v>0</v>
      </c>
      <c r="D36" s="124">
        <v>0</v>
      </c>
      <c r="E36" s="124">
        <v>0</v>
      </c>
      <c r="F36" s="124">
        <v>0</v>
      </c>
      <c r="G36" s="124">
        <v>9</v>
      </c>
      <c r="H36" s="124">
        <v>577</v>
      </c>
      <c r="I36" s="153"/>
    </row>
    <row r="37" spans="1:9" ht="13.5" customHeight="1">
      <c r="A37" s="124">
        <v>6</v>
      </c>
      <c r="B37" s="124">
        <v>85603</v>
      </c>
      <c r="C37" s="124">
        <v>0</v>
      </c>
      <c r="D37" s="124">
        <v>0</v>
      </c>
      <c r="E37" s="124">
        <v>0</v>
      </c>
      <c r="F37" s="124">
        <v>0</v>
      </c>
      <c r="G37" s="124">
        <v>22</v>
      </c>
      <c r="H37" s="124">
        <v>6881</v>
      </c>
      <c r="I37" s="153"/>
    </row>
    <row r="38" spans="1:9" ht="13.5" customHeight="1">
      <c r="A38" s="124">
        <v>1</v>
      </c>
      <c r="B38" s="124">
        <v>9</v>
      </c>
      <c r="C38" s="124">
        <v>0</v>
      </c>
      <c r="D38" s="124">
        <v>0</v>
      </c>
      <c r="E38" s="124">
        <v>0</v>
      </c>
      <c r="F38" s="124">
        <v>0</v>
      </c>
      <c r="G38" s="124">
        <v>8</v>
      </c>
      <c r="H38" s="124">
        <v>1038</v>
      </c>
      <c r="I38" s="153"/>
    </row>
    <row r="39" spans="1:9" ht="13.5" customHeight="1">
      <c r="A39" s="124">
        <v>7</v>
      </c>
      <c r="B39" s="124">
        <v>3114</v>
      </c>
      <c r="C39" s="124">
        <v>0</v>
      </c>
      <c r="D39" s="124">
        <v>0</v>
      </c>
      <c r="E39" s="124">
        <v>0</v>
      </c>
      <c r="F39" s="124">
        <v>0</v>
      </c>
      <c r="G39" s="124">
        <v>32</v>
      </c>
      <c r="H39" s="124">
        <v>6872</v>
      </c>
      <c r="I39" s="153"/>
    </row>
    <row r="40" spans="1:9" ht="13.5" customHeight="1">
      <c r="A40" s="124">
        <v>4</v>
      </c>
      <c r="B40" s="124">
        <v>336</v>
      </c>
      <c r="C40" s="124">
        <v>0</v>
      </c>
      <c r="D40" s="124">
        <v>0</v>
      </c>
      <c r="E40" s="124">
        <v>0</v>
      </c>
      <c r="F40" s="124">
        <v>0</v>
      </c>
      <c r="G40" s="124">
        <v>7</v>
      </c>
      <c r="H40" s="124">
        <v>589</v>
      </c>
      <c r="I40" s="153"/>
    </row>
    <row r="41" spans="1:9" ht="13.5" customHeight="1">
      <c r="A41" s="124">
        <v>50</v>
      </c>
      <c r="B41" s="124">
        <v>7313</v>
      </c>
      <c r="C41" s="124">
        <v>0</v>
      </c>
      <c r="D41" s="124">
        <v>0</v>
      </c>
      <c r="E41" s="124">
        <v>2</v>
      </c>
      <c r="F41" s="124">
        <v>16995</v>
      </c>
      <c r="G41" s="124">
        <v>32</v>
      </c>
      <c r="H41" s="124">
        <v>3055</v>
      </c>
      <c r="I41" s="153"/>
    </row>
    <row r="42" spans="1:9" ht="13.5" customHeight="1">
      <c r="A42" s="124">
        <v>21</v>
      </c>
      <c r="B42" s="124">
        <v>1620</v>
      </c>
      <c r="C42" s="124">
        <v>0</v>
      </c>
      <c r="D42" s="124">
        <v>0</v>
      </c>
      <c r="E42" s="124">
        <v>0</v>
      </c>
      <c r="F42" s="124">
        <v>0</v>
      </c>
      <c r="G42" s="124">
        <v>30</v>
      </c>
      <c r="H42" s="124">
        <v>3023</v>
      </c>
      <c r="I42" s="153"/>
    </row>
    <row r="43" spans="1:9" ht="13.5" customHeight="1">
      <c r="A43" s="124">
        <v>26</v>
      </c>
      <c r="B43" s="124">
        <v>2239</v>
      </c>
      <c r="C43" s="124">
        <v>0</v>
      </c>
      <c r="D43" s="124">
        <v>0</v>
      </c>
      <c r="E43" s="124">
        <v>0</v>
      </c>
      <c r="F43" s="124">
        <v>0</v>
      </c>
      <c r="G43" s="124">
        <v>27</v>
      </c>
      <c r="H43" s="124">
        <v>1474</v>
      </c>
      <c r="I43" s="153"/>
    </row>
    <row r="44" spans="1:8" ht="13.5" customHeight="1">
      <c r="A44" s="124">
        <v>4</v>
      </c>
      <c r="B44" s="124">
        <v>1197</v>
      </c>
      <c r="C44" s="124">
        <v>0</v>
      </c>
      <c r="D44" s="124">
        <v>0</v>
      </c>
      <c r="E44" s="124">
        <v>0</v>
      </c>
      <c r="F44" s="124">
        <v>0</v>
      </c>
      <c r="G44" s="124">
        <v>6</v>
      </c>
      <c r="H44" s="124">
        <v>429</v>
      </c>
    </row>
    <row r="45" spans="1:8" ht="13.5" customHeight="1">
      <c r="A45" s="124">
        <v>53</v>
      </c>
      <c r="B45" s="124">
        <v>6017</v>
      </c>
      <c r="C45" s="124">
        <v>0</v>
      </c>
      <c r="D45" s="124">
        <v>0</v>
      </c>
      <c r="E45" s="124">
        <v>0</v>
      </c>
      <c r="F45" s="124">
        <v>0</v>
      </c>
      <c r="G45" s="124">
        <v>40</v>
      </c>
      <c r="H45" s="124">
        <v>5231</v>
      </c>
    </row>
    <row r="46" spans="1:8" ht="12.75">
      <c r="A46" s="124">
        <v>4</v>
      </c>
      <c r="B46" s="124">
        <v>810</v>
      </c>
      <c r="C46" s="124">
        <v>0</v>
      </c>
      <c r="D46" s="124">
        <v>0</v>
      </c>
      <c r="E46" s="124">
        <v>0</v>
      </c>
      <c r="F46" s="124">
        <v>0</v>
      </c>
      <c r="G46" s="124">
        <v>25</v>
      </c>
      <c r="H46" s="124">
        <v>4379</v>
      </c>
    </row>
    <row r="47" spans="1:8" ht="12.75">
      <c r="A47" s="185">
        <v>472</v>
      </c>
      <c r="B47" s="185">
        <v>139637</v>
      </c>
      <c r="C47" s="185">
        <v>1</v>
      </c>
      <c r="D47" s="185">
        <v>10579</v>
      </c>
      <c r="E47" s="185">
        <v>12</v>
      </c>
      <c r="F47" s="185">
        <v>27414</v>
      </c>
      <c r="G47" s="185">
        <v>656</v>
      </c>
      <c r="H47" s="185">
        <v>89472</v>
      </c>
    </row>
    <row r="49" spans="1:9" ht="12.75">
      <c r="A49" s="124"/>
      <c r="B49" s="124"/>
      <c r="C49" s="124"/>
      <c r="D49" s="124"/>
      <c r="E49" s="124"/>
      <c r="F49" s="124"/>
      <c r="G49" s="124"/>
      <c r="H49" s="124"/>
      <c r="I49" s="39"/>
    </row>
    <row r="50" ht="12.75">
      <c r="A50" s="4" t="s">
        <v>314</v>
      </c>
    </row>
    <row r="51" ht="12.75">
      <c r="A51" s="4" t="s">
        <v>316</v>
      </c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</sheetData>
  <mergeCells count="15">
    <mergeCell ref="A3:H3"/>
    <mergeCell ref="A4:F4"/>
    <mergeCell ref="G4:H4"/>
    <mergeCell ref="A5:F5"/>
    <mergeCell ref="G5:G9"/>
    <mergeCell ref="H5:H9"/>
    <mergeCell ref="A6:B6"/>
    <mergeCell ref="C6:D6"/>
    <mergeCell ref="E6:F6"/>
    <mergeCell ref="A7:A9"/>
    <mergeCell ref="B7:B9"/>
    <mergeCell ref="C7:C9"/>
    <mergeCell ref="D7:D9"/>
    <mergeCell ref="E7:E9"/>
    <mergeCell ref="F7:F9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00102615356"/>
  </sheetPr>
  <dimension ref="A1:AB72"/>
  <sheetViews>
    <sheetView workbookViewId="0" topLeftCell="A1">
      <pane ySplit="4" topLeftCell="A5" activePane="bottomLeft" state="frozen"/>
      <selection pane="topLeft" activeCell="H54" sqref="H54:N55"/>
      <selection pane="bottomLeft" activeCell="P1" sqref="P1"/>
    </sheetView>
  </sheetViews>
  <sheetFormatPr defaultColWidth="11.421875" defaultRowHeight="12.75"/>
  <cols>
    <col min="1" max="3" width="3.7109375" style="4" customWidth="1"/>
    <col min="4" max="4" width="29.57421875" style="4" customWidth="1"/>
    <col min="5" max="5" width="0.5625" style="4" customWidth="1"/>
    <col min="6" max="6" width="0.9921875" style="4" customWidth="1"/>
    <col min="7" max="7" width="8.7109375" style="4" customWidth="1"/>
    <col min="8" max="8" width="8.57421875" style="4" customWidth="1"/>
    <col min="9" max="15" width="8.00390625" style="4" customWidth="1"/>
    <col min="16" max="16384" width="11.421875" style="4" customWidth="1"/>
  </cols>
  <sheetData>
    <row r="1" spans="1:15" ht="15.75" customHeight="1">
      <c r="A1" s="354" t="s">
        <v>389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ht="6" customHeight="1"/>
    <row r="3" spans="1:16" ht="12" customHeight="1">
      <c r="A3" s="367" t="s">
        <v>9</v>
      </c>
      <c r="B3" s="367"/>
      <c r="C3" s="367"/>
      <c r="D3" s="367"/>
      <c r="E3" s="131"/>
      <c r="F3" s="131"/>
      <c r="G3" s="369" t="s">
        <v>10</v>
      </c>
      <c r="H3" s="369" t="s">
        <v>65</v>
      </c>
      <c r="I3" s="371" t="s">
        <v>66</v>
      </c>
      <c r="J3" s="372"/>
      <c r="K3" s="372"/>
      <c r="L3" s="372"/>
      <c r="M3" s="372"/>
      <c r="N3" s="372"/>
      <c r="O3" s="372"/>
      <c r="P3" s="24"/>
    </row>
    <row r="4" spans="1:16" s="3" customFormat="1" ht="25.5" customHeight="1">
      <c r="A4" s="368"/>
      <c r="B4" s="368"/>
      <c r="C4" s="368"/>
      <c r="D4" s="368"/>
      <c r="E4" s="132"/>
      <c r="F4" s="132"/>
      <c r="G4" s="370"/>
      <c r="H4" s="370"/>
      <c r="I4" s="76" t="s">
        <v>67</v>
      </c>
      <c r="J4" s="76" t="s">
        <v>68</v>
      </c>
      <c r="K4" s="76" t="s">
        <v>198</v>
      </c>
      <c r="L4" s="76" t="s">
        <v>69</v>
      </c>
      <c r="M4" s="76" t="s">
        <v>70</v>
      </c>
      <c r="N4" s="76" t="s">
        <v>71</v>
      </c>
      <c r="O4" s="82" t="s">
        <v>202</v>
      </c>
      <c r="P4" s="85"/>
    </row>
    <row r="5" ht="6.75" customHeight="1"/>
    <row r="6" spans="1:15" s="5" customFormat="1" ht="14.25" customHeight="1">
      <c r="A6" s="362" t="s">
        <v>11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8" ht="8.1" customHeight="1">
      <c r="A7" s="70"/>
      <c r="G7" s="106"/>
      <c r="H7" s="24"/>
    </row>
    <row r="8" spans="1:15" ht="11.25" customHeight="1">
      <c r="A8" s="361" t="s">
        <v>258</v>
      </c>
      <c r="B8" s="361"/>
      <c r="C8" s="361"/>
      <c r="D8" s="361"/>
      <c r="E8" s="361"/>
      <c r="F8" s="155"/>
      <c r="G8" s="9" t="s">
        <v>15</v>
      </c>
      <c r="H8" s="26">
        <f>13097202/1000</f>
        <v>13097.202</v>
      </c>
      <c r="I8" s="26">
        <f>4695400/1000</f>
        <v>4695.4</v>
      </c>
      <c r="J8" s="26">
        <f>1240642/1000</f>
        <v>1240.642</v>
      </c>
      <c r="K8" s="26">
        <f>1109685/1000</f>
        <v>1109.685</v>
      </c>
      <c r="L8" s="26">
        <f>1066522/1000</f>
        <v>1066.522</v>
      </c>
      <c r="M8" s="26">
        <f>1773630/1000</f>
        <v>1773.63</v>
      </c>
      <c r="N8" s="26">
        <f>1317065/1000</f>
        <v>1317.065</v>
      </c>
      <c r="O8" s="26">
        <f>1894258/1000</f>
        <v>1894.258</v>
      </c>
    </row>
    <row r="9" spans="1:15" ht="11.25" customHeight="1">
      <c r="A9" s="4" t="s">
        <v>12</v>
      </c>
      <c r="B9" s="4" t="s">
        <v>13</v>
      </c>
      <c r="G9" s="9"/>
      <c r="I9" s="54"/>
      <c r="J9" s="54"/>
      <c r="K9" s="53"/>
      <c r="L9" s="53"/>
      <c r="M9" s="53"/>
      <c r="N9" s="53"/>
      <c r="O9" s="53"/>
    </row>
    <row r="10" spans="4:15" ht="11.25" customHeight="1">
      <c r="D10" s="356" t="s">
        <v>259</v>
      </c>
      <c r="E10" s="356"/>
      <c r="F10" s="154"/>
      <c r="G10" s="9" t="s">
        <v>15</v>
      </c>
      <c r="H10" s="26">
        <f>13007468/1000</f>
        <v>13007.468</v>
      </c>
      <c r="I10" s="61">
        <f>4680468/1000</f>
        <v>4680.468</v>
      </c>
      <c r="J10" s="61">
        <f>1198474/1000</f>
        <v>1198.474</v>
      </c>
      <c r="K10" s="61">
        <f>1105896/1000</f>
        <v>1105.896</v>
      </c>
      <c r="L10" s="61">
        <f>1061031/1000</f>
        <v>1061.031</v>
      </c>
      <c r="M10" s="61">
        <f>1766944/1000</f>
        <v>1766.944</v>
      </c>
      <c r="N10" s="61">
        <f>1315073/1000</f>
        <v>1315.073</v>
      </c>
      <c r="O10" s="61">
        <f>1879582/1000</f>
        <v>1879.582</v>
      </c>
    </row>
    <row r="11" spans="7:15" ht="11.25" customHeight="1">
      <c r="G11" s="9" t="s">
        <v>16</v>
      </c>
      <c r="H11" s="26">
        <f aca="true" t="shared" si="0" ref="H11:O11">H10/(H8/100)</f>
        <v>99.3148612963288</v>
      </c>
      <c r="I11" s="26">
        <f t="shared" si="0"/>
        <v>99.68198662520766</v>
      </c>
      <c r="J11" s="26">
        <f t="shared" si="0"/>
        <v>96.60111458422332</v>
      </c>
      <c r="K11" s="26">
        <f t="shared" si="0"/>
        <v>99.65855175117262</v>
      </c>
      <c r="L11" s="26">
        <f t="shared" si="0"/>
        <v>99.48514892332273</v>
      </c>
      <c r="M11" s="26">
        <f t="shared" si="0"/>
        <v>99.62303298884208</v>
      </c>
      <c r="N11" s="26">
        <f t="shared" si="0"/>
        <v>99.84875461727403</v>
      </c>
      <c r="O11" s="26">
        <f t="shared" si="0"/>
        <v>99.22523753364115</v>
      </c>
    </row>
    <row r="12" spans="1:15" ht="11.25" customHeight="1">
      <c r="A12" s="360" t="s">
        <v>17</v>
      </c>
      <c r="B12" s="360"/>
      <c r="C12" s="360"/>
      <c r="D12" s="360"/>
      <c r="E12" s="360"/>
      <c r="F12" s="167"/>
      <c r="G12" s="9" t="s">
        <v>18</v>
      </c>
      <c r="H12" s="67">
        <v>2827</v>
      </c>
      <c r="I12" s="53">
        <v>674</v>
      </c>
      <c r="J12" s="53">
        <v>409</v>
      </c>
      <c r="K12" s="53">
        <v>364</v>
      </c>
      <c r="L12" s="53">
        <v>364</v>
      </c>
      <c r="M12" s="53">
        <v>234</v>
      </c>
      <c r="N12" s="53">
        <v>326</v>
      </c>
      <c r="O12" s="53">
        <v>456</v>
      </c>
    </row>
    <row r="13" spans="7:15" ht="8.25" customHeight="1">
      <c r="G13" s="9"/>
      <c r="I13" s="53"/>
      <c r="J13" s="53"/>
      <c r="K13" s="53"/>
      <c r="L13" s="53"/>
      <c r="M13" s="53"/>
      <c r="N13" s="53"/>
      <c r="O13" s="53"/>
    </row>
    <row r="14" spans="1:15" ht="11.25" customHeight="1">
      <c r="A14" s="70" t="s">
        <v>201</v>
      </c>
      <c r="G14" s="9"/>
      <c r="I14" s="53"/>
      <c r="J14" s="53"/>
      <c r="K14" s="53"/>
      <c r="L14" s="53"/>
      <c r="M14" s="53"/>
      <c r="N14" s="53"/>
      <c r="O14" s="53"/>
    </row>
    <row r="15" spans="1:23" ht="11.25" customHeight="1">
      <c r="A15" s="356" t="s">
        <v>19</v>
      </c>
      <c r="B15" s="356"/>
      <c r="C15" s="356"/>
      <c r="D15" s="356"/>
      <c r="E15" s="356"/>
      <c r="F15" s="154"/>
      <c r="G15" s="9" t="s">
        <v>24</v>
      </c>
      <c r="H15" s="67">
        <v>907062</v>
      </c>
      <c r="I15" s="53">
        <v>345540</v>
      </c>
      <c r="J15" s="53">
        <v>82601</v>
      </c>
      <c r="K15" s="53">
        <v>77803</v>
      </c>
      <c r="L15" s="53">
        <v>67874</v>
      </c>
      <c r="M15" s="53">
        <v>123817</v>
      </c>
      <c r="N15" s="53">
        <v>75858</v>
      </c>
      <c r="O15" s="53">
        <v>133569</v>
      </c>
      <c r="P15" s="67"/>
      <c r="Q15" s="53"/>
      <c r="R15" s="53"/>
      <c r="S15" s="53"/>
      <c r="T15" s="53"/>
      <c r="U15" s="53"/>
      <c r="V15" s="53"/>
      <c r="W15" s="53"/>
    </row>
    <row r="16" spans="1:23" ht="11.25" customHeight="1">
      <c r="A16" s="4" t="s">
        <v>20</v>
      </c>
      <c r="B16" s="355" t="s">
        <v>21</v>
      </c>
      <c r="C16" s="355"/>
      <c r="D16" s="355"/>
      <c r="E16" s="355"/>
      <c r="F16" s="139"/>
      <c r="G16" s="9" t="s">
        <v>24</v>
      </c>
      <c r="H16" s="67">
        <v>619094</v>
      </c>
      <c r="I16" s="53">
        <v>238246</v>
      </c>
      <c r="J16" s="53">
        <v>56469</v>
      </c>
      <c r="K16" s="53">
        <v>64791</v>
      </c>
      <c r="L16" s="53">
        <v>43639</v>
      </c>
      <c r="M16" s="53">
        <v>68301</v>
      </c>
      <c r="N16" s="53">
        <v>51074</v>
      </c>
      <c r="O16" s="53">
        <v>96574</v>
      </c>
      <c r="P16" s="67"/>
      <c r="Q16" s="53"/>
      <c r="R16" s="53"/>
      <c r="S16" s="53"/>
      <c r="T16" s="53"/>
      <c r="U16" s="53"/>
      <c r="V16" s="53"/>
      <c r="W16" s="53"/>
    </row>
    <row r="17" spans="2:23" ht="11.25" customHeight="1">
      <c r="B17" s="355" t="s">
        <v>22</v>
      </c>
      <c r="C17" s="355"/>
      <c r="D17" s="355"/>
      <c r="E17" s="355"/>
      <c r="F17" s="139"/>
      <c r="G17" s="9" t="s">
        <v>24</v>
      </c>
      <c r="H17" s="67">
        <v>187351</v>
      </c>
      <c r="I17" s="53">
        <v>105029</v>
      </c>
      <c r="J17" s="53">
        <v>11102</v>
      </c>
      <c r="K17" s="53">
        <v>9691</v>
      </c>
      <c r="L17" s="53">
        <v>10022</v>
      </c>
      <c r="M17" s="53">
        <v>17978</v>
      </c>
      <c r="N17" s="53">
        <v>16617</v>
      </c>
      <c r="O17" s="53">
        <v>16912</v>
      </c>
      <c r="P17" s="67"/>
      <c r="Q17" s="53"/>
      <c r="R17" s="53"/>
      <c r="S17" s="53"/>
      <c r="T17" s="53"/>
      <c r="U17" s="53"/>
      <c r="V17" s="53"/>
      <c r="W17" s="53"/>
    </row>
    <row r="18" spans="2:24" ht="11.25" customHeight="1">
      <c r="B18" s="356" t="s">
        <v>23</v>
      </c>
      <c r="C18" s="356"/>
      <c r="D18" s="356"/>
      <c r="E18" s="356"/>
      <c r="F18" s="154"/>
      <c r="G18" s="9" t="s">
        <v>24</v>
      </c>
      <c r="H18" s="67">
        <f>70424+3607+26586</f>
        <v>100617</v>
      </c>
      <c r="I18" s="53">
        <v>2265</v>
      </c>
      <c r="J18" s="53">
        <f>4158+293+10579</f>
        <v>15030</v>
      </c>
      <c r="K18" s="53">
        <v>3321</v>
      </c>
      <c r="L18" s="53">
        <f>1213+13000</f>
        <v>14213</v>
      </c>
      <c r="M18" s="53">
        <f>37320+218</f>
        <v>37538</v>
      </c>
      <c r="N18" s="53">
        <f>6073+2094</f>
        <v>8167</v>
      </c>
      <c r="O18" s="53">
        <f>16074+1002+3007</f>
        <v>20083</v>
      </c>
      <c r="P18" s="67"/>
      <c r="Q18" s="53"/>
      <c r="R18" s="53"/>
      <c r="S18" s="53"/>
      <c r="T18" s="53"/>
      <c r="U18" s="53"/>
      <c r="V18" s="53"/>
      <c r="W18" s="53"/>
      <c r="X18" s="71"/>
    </row>
    <row r="19" spans="1:21" ht="11.25" customHeight="1">
      <c r="A19" s="356" t="s">
        <v>25</v>
      </c>
      <c r="B19" s="356"/>
      <c r="C19" s="356"/>
      <c r="D19" s="356"/>
      <c r="E19" s="356"/>
      <c r="F19" s="154"/>
      <c r="G19" s="9" t="s">
        <v>24</v>
      </c>
      <c r="H19" s="67">
        <v>207077</v>
      </c>
      <c r="I19" s="53">
        <v>34403</v>
      </c>
      <c r="J19" s="53">
        <v>16552</v>
      </c>
      <c r="K19" s="53">
        <v>12862</v>
      </c>
      <c r="L19" s="53">
        <v>32428</v>
      </c>
      <c r="M19" s="53">
        <v>49512</v>
      </c>
      <c r="N19" s="53">
        <v>38731</v>
      </c>
      <c r="O19" s="53">
        <v>22589</v>
      </c>
      <c r="P19" s="67"/>
      <c r="Q19" s="53"/>
      <c r="R19" s="53"/>
      <c r="S19" s="2"/>
      <c r="T19" s="2"/>
      <c r="U19" s="2"/>
    </row>
    <row r="20" spans="1:21" ht="11.25" customHeight="1">
      <c r="A20" s="4" t="s">
        <v>12</v>
      </c>
      <c r="B20" s="356" t="s">
        <v>26</v>
      </c>
      <c r="C20" s="356"/>
      <c r="D20" s="356"/>
      <c r="E20" s="356"/>
      <c r="F20" s="154"/>
      <c r="G20" s="9" t="s">
        <v>24</v>
      </c>
      <c r="H20" s="67">
        <v>203352</v>
      </c>
      <c r="I20" s="53">
        <v>32824</v>
      </c>
      <c r="J20" s="53">
        <v>16536</v>
      </c>
      <c r="K20" s="53">
        <v>12862</v>
      </c>
      <c r="L20" s="53">
        <v>32270</v>
      </c>
      <c r="M20" s="53">
        <v>49485</v>
      </c>
      <c r="N20" s="53">
        <v>38644</v>
      </c>
      <c r="O20" s="53">
        <v>20731</v>
      </c>
      <c r="P20" s="67"/>
      <c r="Q20" s="53"/>
      <c r="R20" s="53"/>
      <c r="S20" s="2"/>
      <c r="T20" s="2"/>
      <c r="U20" s="2"/>
    </row>
    <row r="21" spans="1:23" ht="11.25" customHeight="1">
      <c r="A21" s="356" t="s">
        <v>27</v>
      </c>
      <c r="B21" s="356"/>
      <c r="C21" s="356"/>
      <c r="D21" s="356"/>
      <c r="E21" s="356"/>
      <c r="F21" s="154"/>
      <c r="G21" s="9" t="s">
        <v>24</v>
      </c>
      <c r="H21" s="67">
        <f>H15+H19</f>
        <v>1114139</v>
      </c>
      <c r="I21" s="67">
        <f>I15+I19</f>
        <v>379943</v>
      </c>
      <c r="J21" s="67">
        <f aca="true" t="shared" si="1" ref="J21:O21">J15+J19</f>
        <v>99153</v>
      </c>
      <c r="K21" s="67">
        <f t="shared" si="1"/>
        <v>90665</v>
      </c>
      <c r="L21" s="67">
        <f t="shared" si="1"/>
        <v>100302</v>
      </c>
      <c r="M21" s="67">
        <f t="shared" si="1"/>
        <v>173329</v>
      </c>
      <c r="N21" s="67">
        <f t="shared" si="1"/>
        <v>114589</v>
      </c>
      <c r="O21" s="67">
        <f t="shared" si="1"/>
        <v>156158</v>
      </c>
      <c r="P21" s="67"/>
      <c r="Q21" s="53"/>
      <c r="R21" s="53"/>
      <c r="S21" s="53"/>
      <c r="T21" s="53"/>
      <c r="U21" s="53"/>
      <c r="V21" s="53"/>
      <c r="W21" s="53"/>
    </row>
    <row r="22" spans="7:21" ht="8.25" customHeight="1">
      <c r="G22" s="9"/>
      <c r="I22" s="53"/>
      <c r="J22" s="53"/>
      <c r="K22" s="53"/>
      <c r="L22" s="53"/>
      <c r="M22" s="53"/>
      <c r="N22" s="53"/>
      <c r="O22" s="53"/>
      <c r="Q22" s="53"/>
      <c r="R22" s="53"/>
      <c r="S22" s="2"/>
      <c r="T22" s="2"/>
      <c r="U22" s="2"/>
    </row>
    <row r="23" spans="1:21" ht="11.25" customHeight="1">
      <c r="A23" s="70" t="s">
        <v>28</v>
      </c>
      <c r="G23" s="9"/>
      <c r="I23" s="53"/>
      <c r="J23" s="53"/>
      <c r="K23" s="53"/>
      <c r="L23" s="53"/>
      <c r="M23" s="53"/>
      <c r="N23" s="53"/>
      <c r="O23" s="53"/>
      <c r="Q23" s="53"/>
      <c r="R23" s="53"/>
      <c r="S23" s="2"/>
      <c r="T23" s="2"/>
      <c r="U23" s="2"/>
    </row>
    <row r="24" spans="1:21" ht="11.25" customHeight="1">
      <c r="A24" s="360" t="s">
        <v>29</v>
      </c>
      <c r="B24" s="360"/>
      <c r="C24" s="360"/>
      <c r="D24" s="360"/>
      <c r="E24" s="360"/>
      <c r="F24" s="167"/>
      <c r="G24" s="9" t="s">
        <v>24</v>
      </c>
      <c r="H24" s="67">
        <v>772796</v>
      </c>
      <c r="I24" s="53">
        <v>290610</v>
      </c>
      <c r="J24" s="53">
        <v>69615</v>
      </c>
      <c r="K24" s="53">
        <v>66824</v>
      </c>
      <c r="L24" s="53">
        <v>60459</v>
      </c>
      <c r="M24" s="53">
        <v>100425</v>
      </c>
      <c r="N24" s="53">
        <v>71681</v>
      </c>
      <c r="O24" s="53">
        <v>113182</v>
      </c>
      <c r="P24" s="67"/>
      <c r="Q24" s="53"/>
      <c r="R24" s="53"/>
      <c r="S24" s="2"/>
      <c r="T24" s="2"/>
      <c r="U24" s="2"/>
    </row>
    <row r="25" spans="1:21" ht="11.25" customHeight="1">
      <c r="A25" s="4" t="s">
        <v>20</v>
      </c>
      <c r="B25" s="355" t="s">
        <v>30</v>
      </c>
      <c r="C25" s="355"/>
      <c r="D25" s="355"/>
      <c r="E25" s="355"/>
      <c r="F25" s="139"/>
      <c r="G25" s="9" t="s">
        <v>24</v>
      </c>
      <c r="H25" s="67">
        <v>634300</v>
      </c>
      <c r="I25" s="53">
        <v>241844</v>
      </c>
      <c r="J25" s="53">
        <v>56361</v>
      </c>
      <c r="K25" s="53">
        <v>53975</v>
      </c>
      <c r="L25" s="53">
        <v>51000</v>
      </c>
      <c r="M25" s="53">
        <v>81388</v>
      </c>
      <c r="N25" s="53">
        <v>62934</v>
      </c>
      <c r="O25" s="53">
        <v>86798</v>
      </c>
      <c r="P25" s="67"/>
      <c r="Q25" s="53"/>
      <c r="R25" s="53"/>
      <c r="S25" s="2"/>
      <c r="T25" s="2"/>
      <c r="U25" s="2"/>
    </row>
    <row r="26" spans="2:28" ht="11.25" customHeight="1">
      <c r="B26" s="355" t="s">
        <v>31</v>
      </c>
      <c r="C26" s="355"/>
      <c r="D26" s="355"/>
      <c r="E26" s="355"/>
      <c r="F26" s="139"/>
      <c r="G26" s="9" t="s">
        <v>24</v>
      </c>
      <c r="H26" s="67">
        <v>138496</v>
      </c>
      <c r="I26" s="53">
        <v>48766</v>
      </c>
      <c r="J26" s="53">
        <v>13254</v>
      </c>
      <c r="K26" s="53">
        <v>12849</v>
      </c>
      <c r="L26" s="53">
        <v>9459</v>
      </c>
      <c r="M26" s="53">
        <v>19037</v>
      </c>
      <c r="N26" s="53">
        <v>8747</v>
      </c>
      <c r="O26" s="53">
        <v>26384</v>
      </c>
      <c r="P26" s="67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1" ht="11.25" customHeight="1">
      <c r="A27" s="360" t="s">
        <v>32</v>
      </c>
      <c r="B27" s="360"/>
      <c r="C27" s="360"/>
      <c r="D27" s="360"/>
      <c r="E27" s="360"/>
      <c r="F27" s="167"/>
      <c r="G27" s="9" t="s">
        <v>24</v>
      </c>
      <c r="H27" s="67">
        <v>216139</v>
      </c>
      <c r="I27" s="53">
        <v>38672</v>
      </c>
      <c r="J27" s="53">
        <v>18059</v>
      </c>
      <c r="K27" s="53">
        <v>13441</v>
      </c>
      <c r="L27" s="53">
        <v>30699</v>
      </c>
      <c r="M27" s="53">
        <v>60387</v>
      </c>
      <c r="N27" s="53">
        <v>30180</v>
      </c>
      <c r="O27" s="53">
        <v>24701</v>
      </c>
      <c r="P27" s="67"/>
      <c r="Q27" s="53"/>
      <c r="R27" s="53"/>
      <c r="S27" s="2"/>
      <c r="T27" s="2"/>
      <c r="U27" s="2"/>
    </row>
    <row r="28" spans="1:18" ht="11.25" customHeight="1">
      <c r="A28" s="360" t="s">
        <v>33</v>
      </c>
      <c r="B28" s="360"/>
      <c r="C28" s="360"/>
      <c r="D28" s="360"/>
      <c r="E28" s="360"/>
      <c r="F28" s="167"/>
      <c r="G28" s="9" t="s">
        <v>24</v>
      </c>
      <c r="H28" s="67">
        <v>33016</v>
      </c>
      <c r="I28" s="54">
        <v>13746</v>
      </c>
      <c r="J28" s="54">
        <v>2893</v>
      </c>
      <c r="K28" s="54">
        <v>3293</v>
      </c>
      <c r="L28" s="54">
        <v>2587</v>
      </c>
      <c r="M28" s="54">
        <v>4096</v>
      </c>
      <c r="N28" s="54">
        <v>3271</v>
      </c>
      <c r="O28" s="54">
        <v>3130</v>
      </c>
      <c r="P28" s="66"/>
      <c r="Q28" s="53"/>
      <c r="R28" s="53"/>
    </row>
    <row r="29" spans="1:18" ht="11.25" customHeight="1">
      <c r="A29" s="360" t="s">
        <v>269</v>
      </c>
      <c r="B29" s="360"/>
      <c r="C29" s="360"/>
      <c r="D29" s="360"/>
      <c r="E29" s="360"/>
      <c r="F29" s="167"/>
      <c r="G29" s="9" t="s">
        <v>24</v>
      </c>
      <c r="H29" s="67">
        <v>92188</v>
      </c>
      <c r="I29" s="53">
        <v>36915</v>
      </c>
      <c r="J29" s="53">
        <v>8586</v>
      </c>
      <c r="K29" s="53">
        <v>7107</v>
      </c>
      <c r="L29" s="53">
        <v>6557</v>
      </c>
      <c r="M29" s="53">
        <v>8421</v>
      </c>
      <c r="N29" s="53">
        <v>9457</v>
      </c>
      <c r="O29" s="53">
        <v>15145</v>
      </c>
      <c r="P29" s="67"/>
      <c r="Q29" s="54"/>
      <c r="R29" s="53"/>
    </row>
    <row r="30" spans="8:13" ht="8.25" customHeight="1">
      <c r="H30" s="10"/>
      <c r="I30" s="10"/>
      <c r="J30" s="10"/>
      <c r="K30" s="10"/>
      <c r="L30" s="10"/>
      <c r="M30" s="10"/>
    </row>
    <row r="31" spans="1:15" ht="15.75" customHeight="1">
      <c r="A31" s="362" t="s">
        <v>270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7" ht="8.1" customHeight="1">
      <c r="A32" s="70"/>
      <c r="G32" s="24"/>
    </row>
    <row r="33" spans="1:18" ht="11.25" customHeight="1">
      <c r="A33" s="361" t="s">
        <v>258</v>
      </c>
      <c r="B33" s="361"/>
      <c r="C33" s="361"/>
      <c r="D33" s="361"/>
      <c r="E33" s="361"/>
      <c r="F33" s="155"/>
      <c r="G33" s="9" t="s">
        <v>15</v>
      </c>
      <c r="H33" s="26">
        <f>13097202/1000</f>
        <v>13097.202</v>
      </c>
      <c r="I33" s="26">
        <f>4695400/1000</f>
        <v>4695.4</v>
      </c>
      <c r="J33" s="26">
        <f>1240642/1000</f>
        <v>1240.642</v>
      </c>
      <c r="K33" s="26">
        <f>1109685/1000</f>
        <v>1109.685</v>
      </c>
      <c r="L33" s="26">
        <f>1066522/1000</f>
        <v>1066.522</v>
      </c>
      <c r="M33" s="61">
        <f>1773630/1000</f>
        <v>1773.63</v>
      </c>
      <c r="N33" s="26">
        <f>1317065/1000</f>
        <v>1317.065</v>
      </c>
      <c r="O33" s="61">
        <f>1894258/1000</f>
        <v>1894.258</v>
      </c>
      <c r="Q33" s="26"/>
      <c r="R33" s="26"/>
    </row>
    <row r="34" spans="1:15" ht="11.25" customHeight="1">
      <c r="A34" s="4" t="s">
        <v>34</v>
      </c>
      <c r="D34" s="4" t="s">
        <v>35</v>
      </c>
      <c r="G34" s="11"/>
      <c r="H34" s="60"/>
      <c r="I34" s="53"/>
      <c r="J34" s="53"/>
      <c r="K34" s="53"/>
      <c r="L34" s="53"/>
      <c r="M34" s="53"/>
      <c r="N34" s="53"/>
      <c r="O34" s="53"/>
    </row>
    <row r="35" spans="4:18" ht="11.25" customHeight="1">
      <c r="D35" s="356" t="s">
        <v>260</v>
      </c>
      <c r="E35" s="356"/>
      <c r="F35" s="154"/>
      <c r="G35" s="9" t="s">
        <v>15</v>
      </c>
      <c r="H35" s="26">
        <f>12750668/1000</f>
        <v>12750.668</v>
      </c>
      <c r="I35" s="26">
        <f>4572289/1000</f>
        <v>4572.289</v>
      </c>
      <c r="J35" s="26">
        <f>1155166/1000</f>
        <v>1155.166</v>
      </c>
      <c r="K35" s="26">
        <f>1065463/1000</f>
        <v>1065.463</v>
      </c>
      <c r="L35" s="26">
        <f>1043081/1000</f>
        <v>1043.081</v>
      </c>
      <c r="M35" s="26">
        <f>1761323/1000</f>
        <v>1761.323</v>
      </c>
      <c r="N35" s="26">
        <f>1309230/1000</f>
        <v>1309.23</v>
      </c>
      <c r="O35" s="26">
        <f>1844116/1000</f>
        <v>1844.116</v>
      </c>
      <c r="Q35" s="26"/>
      <c r="R35" s="26"/>
    </row>
    <row r="36" spans="7:18" ht="11.25" customHeight="1">
      <c r="G36" s="9" t="s">
        <v>16</v>
      </c>
      <c r="H36" s="61">
        <f>H35/(H33/100)</f>
        <v>97.35413716609091</v>
      </c>
      <c r="I36" s="61">
        <f>I35/(I33/100)</f>
        <v>97.37805085828684</v>
      </c>
      <c r="J36" s="61">
        <f aca="true" t="shared" si="2" ref="J36:O36">J35/(J33/100)</f>
        <v>93.11034125879986</v>
      </c>
      <c r="K36" s="61">
        <f t="shared" si="2"/>
        <v>96.0149051307353</v>
      </c>
      <c r="L36" s="61">
        <f t="shared" si="2"/>
        <v>97.80210816091932</v>
      </c>
      <c r="M36" s="61">
        <f t="shared" si="2"/>
        <v>99.30611232331434</v>
      </c>
      <c r="N36" s="61">
        <f t="shared" si="2"/>
        <v>99.40511667989051</v>
      </c>
      <c r="O36" s="61">
        <f t="shared" si="2"/>
        <v>97.3529476977265</v>
      </c>
      <c r="Q36" s="27"/>
      <c r="R36" s="27"/>
    </row>
    <row r="37" spans="4:8" ht="11.25" customHeight="1">
      <c r="D37" s="4" t="s">
        <v>334</v>
      </c>
      <c r="G37" s="11"/>
      <c r="H37" s="39"/>
    </row>
    <row r="38" spans="4:18" ht="11.25" customHeight="1">
      <c r="D38" s="356" t="s">
        <v>335</v>
      </c>
      <c r="E38" s="356"/>
      <c r="F38" s="154"/>
      <c r="G38" s="9" t="s">
        <v>15</v>
      </c>
      <c r="H38" s="26">
        <f>12742590/1000</f>
        <v>12742.59</v>
      </c>
      <c r="I38" s="26">
        <f>4572222/1000</f>
        <v>4572.222</v>
      </c>
      <c r="J38" s="26">
        <f>1154447/1000</f>
        <v>1154.447</v>
      </c>
      <c r="K38" s="26">
        <f>1063572/1000</f>
        <v>1063.572</v>
      </c>
      <c r="L38" s="26">
        <f>1039306/1000</f>
        <v>1039.306</v>
      </c>
      <c r="M38" s="61">
        <f>1760429/1000</f>
        <v>1760.429</v>
      </c>
      <c r="N38" s="26">
        <f>1308849/1000</f>
        <v>1308.849</v>
      </c>
      <c r="O38" s="61">
        <f>1843765/1000</f>
        <v>1843.765</v>
      </c>
      <c r="Q38" s="26"/>
      <c r="R38" s="26"/>
    </row>
    <row r="39" spans="7:18" ht="11.25" customHeight="1">
      <c r="G39" s="9" t="s">
        <v>16</v>
      </c>
      <c r="H39" s="61">
        <f>H38/(H33/100)</f>
        <v>97.29245987043646</v>
      </c>
      <c r="I39" s="61">
        <f aca="true" t="shared" si="3" ref="I39:O39">I38/(I33/100)</f>
        <v>97.37662392980364</v>
      </c>
      <c r="J39" s="61">
        <f t="shared" si="3"/>
        <v>93.05238739297879</v>
      </c>
      <c r="K39" s="61">
        <f t="shared" si="3"/>
        <v>95.8444964111437</v>
      </c>
      <c r="L39" s="61">
        <f t="shared" si="3"/>
        <v>97.4481539058735</v>
      </c>
      <c r="M39" s="61">
        <f t="shared" si="3"/>
        <v>99.25570722191213</v>
      </c>
      <c r="N39" s="61">
        <f t="shared" si="3"/>
        <v>99.37618872265226</v>
      </c>
      <c r="O39" s="61">
        <f t="shared" si="3"/>
        <v>97.33441801486387</v>
      </c>
      <c r="Q39" s="27"/>
      <c r="R39" s="27"/>
    </row>
    <row r="40" spans="7:18" ht="8.25" customHeight="1">
      <c r="G40" s="9"/>
      <c r="H40" s="39"/>
      <c r="I40" s="27"/>
      <c r="J40" s="27"/>
      <c r="K40" s="27"/>
      <c r="L40" s="27"/>
      <c r="M40" s="27"/>
      <c r="N40" s="27"/>
      <c r="O40" s="27"/>
      <c r="P40" s="39"/>
      <c r="Q40" s="27"/>
      <c r="R40" s="27"/>
    </row>
    <row r="41" spans="1:18" ht="11.25" customHeight="1">
      <c r="A41" s="360" t="s">
        <v>36</v>
      </c>
      <c r="B41" s="360"/>
      <c r="C41" s="360"/>
      <c r="D41" s="360"/>
      <c r="E41" s="360"/>
      <c r="F41" s="167"/>
      <c r="G41" s="9" t="s">
        <v>42</v>
      </c>
      <c r="H41" s="53">
        <v>108386.9</v>
      </c>
      <c r="I41" s="54">
        <v>27579.6</v>
      </c>
      <c r="J41" s="54">
        <v>15670</v>
      </c>
      <c r="K41" s="54">
        <v>12182.4</v>
      </c>
      <c r="L41" s="54">
        <v>11515.8</v>
      </c>
      <c r="M41" s="54">
        <v>12914.3</v>
      </c>
      <c r="N41" s="54">
        <v>11537</v>
      </c>
      <c r="O41" s="54">
        <v>16987.8</v>
      </c>
      <c r="P41" s="67"/>
      <c r="R41" s="54"/>
    </row>
    <row r="42" spans="1:18" ht="11.25" customHeight="1">
      <c r="A42" s="4" t="s">
        <v>20</v>
      </c>
      <c r="B42" s="355" t="s">
        <v>37</v>
      </c>
      <c r="C42" s="355"/>
      <c r="D42" s="355"/>
      <c r="E42" s="355"/>
      <c r="F42" s="139"/>
      <c r="G42" s="9" t="s">
        <v>42</v>
      </c>
      <c r="H42" s="53">
        <v>57113.4</v>
      </c>
      <c r="I42" s="54">
        <v>9773.9</v>
      </c>
      <c r="J42" s="54">
        <v>6499</v>
      </c>
      <c r="K42" s="54">
        <v>6876.1</v>
      </c>
      <c r="L42" s="54">
        <v>7057.7</v>
      </c>
      <c r="M42" s="54">
        <v>9280.8</v>
      </c>
      <c r="N42" s="54">
        <v>9607.3</v>
      </c>
      <c r="O42" s="54">
        <v>8018.6</v>
      </c>
      <c r="P42" s="67"/>
      <c r="R42" s="54"/>
    </row>
    <row r="43" spans="2:18" ht="11.25" customHeight="1">
      <c r="B43" s="355" t="s">
        <v>38</v>
      </c>
      <c r="C43" s="355"/>
      <c r="D43" s="355"/>
      <c r="E43" s="355"/>
      <c r="F43" s="139"/>
      <c r="G43" s="9" t="s">
        <v>42</v>
      </c>
      <c r="H43" s="53">
        <v>51273.5</v>
      </c>
      <c r="I43" s="54">
        <v>17805.7</v>
      </c>
      <c r="J43" s="54">
        <v>9171</v>
      </c>
      <c r="K43" s="54">
        <v>5306.3</v>
      </c>
      <c r="L43" s="54">
        <v>4458.1</v>
      </c>
      <c r="M43" s="54">
        <v>3633.5</v>
      </c>
      <c r="N43" s="54">
        <v>1929.7</v>
      </c>
      <c r="O43" s="54">
        <v>8969.2</v>
      </c>
      <c r="P43" s="67"/>
      <c r="R43" s="93"/>
    </row>
    <row r="44" spans="2:18" ht="11.25" customHeight="1">
      <c r="B44" s="4" t="s">
        <v>20</v>
      </c>
      <c r="D44" s="355" t="s">
        <v>39</v>
      </c>
      <c r="E44" s="355"/>
      <c r="F44" s="139"/>
      <c r="G44" s="9" t="s">
        <v>42</v>
      </c>
      <c r="H44" s="53">
        <v>33591.2</v>
      </c>
      <c r="I44" s="54">
        <v>13446.8</v>
      </c>
      <c r="J44" s="54">
        <v>6590.8</v>
      </c>
      <c r="K44" s="54">
        <v>3421.7</v>
      </c>
      <c r="L44" s="54">
        <v>2420.9</v>
      </c>
      <c r="M44" s="54">
        <v>1826</v>
      </c>
      <c r="N44" s="54">
        <v>802.7</v>
      </c>
      <c r="O44" s="54">
        <v>5082.3</v>
      </c>
      <c r="P44" s="67"/>
      <c r="R44" s="93"/>
    </row>
    <row r="45" spans="4:18" ht="11.25" customHeight="1">
      <c r="D45" s="355" t="s">
        <v>40</v>
      </c>
      <c r="E45" s="355"/>
      <c r="F45" s="139"/>
      <c r="G45" s="9" t="s">
        <v>42</v>
      </c>
      <c r="H45" s="53">
        <v>17682.3</v>
      </c>
      <c r="I45" s="54">
        <v>4358.9</v>
      </c>
      <c r="J45" s="54">
        <v>2580.2</v>
      </c>
      <c r="K45" s="54">
        <v>1884.6</v>
      </c>
      <c r="L45" s="54">
        <v>2037.2</v>
      </c>
      <c r="M45" s="54">
        <v>1807.5</v>
      </c>
      <c r="N45" s="54">
        <v>1127</v>
      </c>
      <c r="O45" s="54">
        <v>3886.9</v>
      </c>
      <c r="P45" s="67"/>
      <c r="R45" s="93"/>
    </row>
    <row r="46" spans="7:18" ht="8.25" customHeight="1">
      <c r="G46" s="11"/>
      <c r="I46" s="53"/>
      <c r="J46" s="53"/>
      <c r="K46" s="53"/>
      <c r="L46" s="53"/>
      <c r="M46" s="53"/>
      <c r="N46" s="53"/>
      <c r="O46" s="53"/>
      <c r="P46" s="67"/>
      <c r="R46" s="93"/>
    </row>
    <row r="47" spans="1:18" ht="11.25" customHeight="1">
      <c r="A47" s="360" t="s">
        <v>41</v>
      </c>
      <c r="B47" s="360"/>
      <c r="C47" s="360"/>
      <c r="D47" s="360"/>
      <c r="E47" s="360"/>
      <c r="F47" s="167"/>
      <c r="G47" s="9" t="s">
        <v>18</v>
      </c>
      <c r="H47" s="67">
        <v>2324</v>
      </c>
      <c r="I47" s="53">
        <v>387</v>
      </c>
      <c r="J47" s="53">
        <v>378</v>
      </c>
      <c r="K47" s="53">
        <v>304</v>
      </c>
      <c r="L47" s="53">
        <v>242</v>
      </c>
      <c r="M47" s="53">
        <v>476</v>
      </c>
      <c r="N47" s="53">
        <v>286</v>
      </c>
      <c r="O47" s="53">
        <v>251</v>
      </c>
      <c r="P47" s="67"/>
      <c r="R47" s="93"/>
    </row>
    <row r="48" spans="1:18" ht="11.25" customHeight="1">
      <c r="A48" s="4" t="s">
        <v>20</v>
      </c>
      <c r="B48" s="355" t="s">
        <v>43</v>
      </c>
      <c r="C48" s="355"/>
      <c r="D48" s="355"/>
      <c r="E48" s="355"/>
      <c r="F48" s="139"/>
      <c r="G48" s="9" t="s">
        <v>18</v>
      </c>
      <c r="H48" s="67">
        <v>21</v>
      </c>
      <c r="I48" s="53">
        <v>2</v>
      </c>
      <c r="J48" s="54">
        <v>0</v>
      </c>
      <c r="K48" s="54">
        <v>0</v>
      </c>
      <c r="L48" s="54">
        <v>2</v>
      </c>
      <c r="M48" s="53">
        <v>17</v>
      </c>
      <c r="N48" s="54">
        <v>0</v>
      </c>
      <c r="O48" s="54">
        <v>0</v>
      </c>
      <c r="P48" s="67"/>
      <c r="R48" s="93"/>
    </row>
    <row r="49" spans="2:18" ht="11.25" customHeight="1">
      <c r="B49" s="4" t="s">
        <v>44</v>
      </c>
      <c r="G49" s="11"/>
      <c r="H49" s="67"/>
      <c r="I49" s="53"/>
      <c r="J49" s="53"/>
      <c r="K49" s="53"/>
      <c r="L49" s="53"/>
      <c r="M49" s="53"/>
      <c r="N49" s="53"/>
      <c r="O49" s="53"/>
      <c r="P49" s="67"/>
      <c r="R49" s="54"/>
    </row>
    <row r="50" spans="2:18" ht="11.25" customHeight="1">
      <c r="B50" s="355" t="s">
        <v>45</v>
      </c>
      <c r="C50" s="355"/>
      <c r="D50" s="355"/>
      <c r="E50" s="355"/>
      <c r="F50" s="139"/>
      <c r="G50" s="9" t="s">
        <v>18</v>
      </c>
      <c r="H50" s="67">
        <v>649</v>
      </c>
      <c r="I50" s="53">
        <v>75</v>
      </c>
      <c r="J50" s="53">
        <v>87</v>
      </c>
      <c r="K50" s="53">
        <v>70</v>
      </c>
      <c r="L50" s="53">
        <v>39</v>
      </c>
      <c r="M50" s="53">
        <v>243</v>
      </c>
      <c r="N50" s="53">
        <v>89</v>
      </c>
      <c r="O50" s="53">
        <v>46</v>
      </c>
      <c r="P50" s="67"/>
      <c r="R50" s="54"/>
    </row>
    <row r="51" spans="2:18" ht="11.25" customHeight="1">
      <c r="B51" s="4" t="s">
        <v>46</v>
      </c>
      <c r="G51" s="11"/>
      <c r="H51" s="67"/>
      <c r="I51" s="53"/>
      <c r="J51" s="53"/>
      <c r="K51" s="53"/>
      <c r="L51" s="53"/>
      <c r="M51" s="53"/>
      <c r="N51" s="53"/>
      <c r="O51" s="53"/>
      <c r="P51" s="67"/>
      <c r="R51" s="54"/>
    </row>
    <row r="52" spans="2:18" ht="11.25" customHeight="1">
      <c r="B52" s="355" t="s">
        <v>47</v>
      </c>
      <c r="C52" s="355"/>
      <c r="D52" s="355"/>
      <c r="E52" s="355"/>
      <c r="F52" s="139"/>
      <c r="G52" s="9" t="s">
        <v>18</v>
      </c>
      <c r="H52" s="67">
        <v>1654</v>
      </c>
      <c r="I52" s="53">
        <v>310</v>
      </c>
      <c r="J52" s="53">
        <v>291</v>
      </c>
      <c r="K52" s="53">
        <v>234</v>
      </c>
      <c r="L52" s="53">
        <v>201</v>
      </c>
      <c r="M52" s="53">
        <v>216</v>
      </c>
      <c r="N52" s="53">
        <v>197</v>
      </c>
      <c r="O52" s="53">
        <v>205</v>
      </c>
      <c r="P52" s="67"/>
      <c r="R52" s="54"/>
    </row>
    <row r="53" spans="7:18" ht="8.25" customHeight="1">
      <c r="G53" s="11"/>
      <c r="H53" s="53"/>
      <c r="I53" s="53"/>
      <c r="J53" s="53"/>
      <c r="K53" s="53"/>
      <c r="L53" s="53"/>
      <c r="M53" s="53"/>
      <c r="N53" s="53"/>
      <c r="O53" s="53"/>
      <c r="P53" s="67"/>
      <c r="R53" s="54"/>
    </row>
    <row r="54" spans="1:18" ht="11.25" customHeight="1">
      <c r="A54" s="70" t="s">
        <v>48</v>
      </c>
      <c r="G54" s="11"/>
      <c r="H54" s="53"/>
      <c r="I54" s="53"/>
      <c r="J54" s="53"/>
      <c r="K54" s="53"/>
      <c r="L54" s="53"/>
      <c r="M54" s="53"/>
      <c r="N54" s="53"/>
      <c r="O54" s="53"/>
      <c r="P54" s="67"/>
      <c r="R54" s="54"/>
    </row>
    <row r="55" spans="1:18" ht="11.25" customHeight="1">
      <c r="A55" s="360" t="s">
        <v>49</v>
      </c>
      <c r="B55" s="360"/>
      <c r="C55" s="360"/>
      <c r="D55" s="360"/>
      <c r="E55" s="360"/>
      <c r="F55" s="130"/>
      <c r="G55" s="9" t="s">
        <v>24</v>
      </c>
      <c r="H55" s="67">
        <f>H58+H59+H60+H62</f>
        <v>1687827</v>
      </c>
      <c r="I55" s="54">
        <f>I58+I59+I60+I62</f>
        <v>468552</v>
      </c>
      <c r="J55" s="54">
        <f aca="true" t="shared" si="4" ref="J55:O55">J58+J59+J60+J62</f>
        <v>146739</v>
      </c>
      <c r="K55" s="54">
        <f t="shared" si="4"/>
        <v>147916</v>
      </c>
      <c r="L55" s="54">
        <f t="shared" si="4"/>
        <v>166457</v>
      </c>
      <c r="M55" s="54">
        <f t="shared" si="4"/>
        <v>303681</v>
      </c>
      <c r="N55" s="54">
        <f t="shared" si="4"/>
        <v>179596</v>
      </c>
      <c r="O55" s="54">
        <f t="shared" si="4"/>
        <v>274886</v>
      </c>
      <c r="P55" s="151"/>
      <c r="R55" s="54"/>
    </row>
    <row r="56" spans="1:18" ht="11.25" customHeight="1">
      <c r="A56" s="4" t="s">
        <v>20</v>
      </c>
      <c r="B56" s="355" t="s">
        <v>64</v>
      </c>
      <c r="C56" s="355"/>
      <c r="D56" s="355"/>
      <c r="E56" s="355"/>
      <c r="F56" s="92"/>
      <c r="G56" s="9" t="s">
        <v>24</v>
      </c>
      <c r="H56" s="67">
        <v>1687415</v>
      </c>
      <c r="I56" s="54">
        <v>468549</v>
      </c>
      <c r="J56" s="54">
        <v>146707</v>
      </c>
      <c r="K56" s="54">
        <v>147829</v>
      </c>
      <c r="L56" s="54">
        <v>166282</v>
      </c>
      <c r="M56" s="54">
        <v>303639</v>
      </c>
      <c r="N56" s="54">
        <v>179541</v>
      </c>
      <c r="O56" s="54">
        <v>274868</v>
      </c>
      <c r="P56" s="67"/>
      <c r="R56" s="54"/>
    </row>
    <row r="57" spans="2:18" ht="11.25" customHeight="1">
      <c r="B57" s="4" t="s">
        <v>20</v>
      </c>
      <c r="D57" s="355" t="s">
        <v>369</v>
      </c>
      <c r="E57" s="355"/>
      <c r="G57" s="9"/>
      <c r="I57" s="53"/>
      <c r="J57" s="53"/>
      <c r="K57" s="53"/>
      <c r="L57" s="53"/>
      <c r="M57" s="53"/>
      <c r="N57" s="53"/>
      <c r="O57" s="53"/>
      <c r="P57" s="67"/>
      <c r="R57" s="94"/>
    </row>
    <row r="58" spans="4:18" ht="11.25" customHeight="1">
      <c r="D58" s="356" t="s">
        <v>62</v>
      </c>
      <c r="E58" s="356"/>
      <c r="F58" s="28"/>
      <c r="G58" s="9" t="s">
        <v>24</v>
      </c>
      <c r="H58" s="168">
        <v>952198</v>
      </c>
      <c r="I58" s="54">
        <v>297257</v>
      </c>
      <c r="J58" s="54">
        <v>79027</v>
      </c>
      <c r="K58" s="54">
        <v>77026</v>
      </c>
      <c r="L58" s="54">
        <v>75548</v>
      </c>
      <c r="M58" s="54">
        <v>165442</v>
      </c>
      <c r="N58" s="54">
        <v>94316</v>
      </c>
      <c r="O58" s="54">
        <v>163582</v>
      </c>
      <c r="P58" s="67"/>
      <c r="R58" s="94"/>
    </row>
    <row r="59" spans="4:18" ht="11.25" customHeight="1">
      <c r="D59" s="355" t="s">
        <v>51</v>
      </c>
      <c r="E59" s="355"/>
      <c r="F59" s="92"/>
      <c r="G59" s="9" t="s">
        <v>24</v>
      </c>
      <c r="H59" s="67">
        <v>286742</v>
      </c>
      <c r="I59" s="54">
        <v>82919</v>
      </c>
      <c r="J59" s="54">
        <v>24255</v>
      </c>
      <c r="K59" s="54">
        <v>26332</v>
      </c>
      <c r="L59" s="54">
        <v>35481</v>
      </c>
      <c r="M59" s="54">
        <v>46935</v>
      </c>
      <c r="N59" s="54">
        <v>31230</v>
      </c>
      <c r="O59" s="54">
        <v>39590</v>
      </c>
      <c r="P59" s="67"/>
      <c r="R59" s="54"/>
    </row>
    <row r="60" spans="4:18" ht="11.25" customHeight="1">
      <c r="D60" s="355" t="s">
        <v>52</v>
      </c>
      <c r="E60" s="355"/>
      <c r="F60" s="92"/>
      <c r="G60" s="9" t="s">
        <v>24</v>
      </c>
      <c r="H60" s="67">
        <v>448475</v>
      </c>
      <c r="I60" s="54">
        <v>88373</v>
      </c>
      <c r="J60" s="54">
        <v>43425</v>
      </c>
      <c r="K60" s="54">
        <v>44471</v>
      </c>
      <c r="L60" s="54">
        <v>55253</v>
      </c>
      <c r="M60" s="54">
        <v>91262</v>
      </c>
      <c r="N60" s="54">
        <v>53995</v>
      </c>
      <c r="O60" s="54">
        <v>71696</v>
      </c>
      <c r="P60" s="67"/>
      <c r="R60" s="54"/>
    </row>
    <row r="61" spans="2:18" ht="11.25" customHeight="1">
      <c r="B61" s="4" t="s">
        <v>54</v>
      </c>
      <c r="G61" s="11"/>
      <c r="I61" s="53"/>
      <c r="J61" s="53"/>
      <c r="K61" s="53"/>
      <c r="L61" s="53"/>
      <c r="M61" s="53"/>
      <c r="N61" s="53"/>
      <c r="O61" s="53"/>
      <c r="P61" s="67"/>
      <c r="R61" s="54"/>
    </row>
    <row r="62" spans="2:23" ht="11.25" customHeight="1">
      <c r="B62" s="355" t="s">
        <v>53</v>
      </c>
      <c r="C62" s="355"/>
      <c r="D62" s="355"/>
      <c r="E62" s="355"/>
      <c r="F62" s="92"/>
      <c r="G62" s="9" t="s">
        <v>24</v>
      </c>
      <c r="H62" s="151">
        <v>412</v>
      </c>
      <c r="I62" s="54">
        <v>3</v>
      </c>
      <c r="J62" s="54">
        <v>32</v>
      </c>
      <c r="K62" s="54">
        <v>87</v>
      </c>
      <c r="L62" s="54">
        <v>175</v>
      </c>
      <c r="M62" s="54">
        <v>42</v>
      </c>
      <c r="N62" s="54">
        <v>55</v>
      </c>
      <c r="O62" s="54">
        <v>18</v>
      </c>
      <c r="P62" s="151"/>
      <c r="Q62" s="54"/>
      <c r="R62" s="59"/>
      <c r="S62" s="54"/>
      <c r="T62" s="54"/>
      <c r="U62" s="54"/>
      <c r="V62" s="54"/>
      <c r="W62" s="54"/>
    </row>
    <row r="63" spans="7:18" ht="8.25" customHeight="1">
      <c r="G63" s="11"/>
      <c r="I63" s="53"/>
      <c r="J63" s="53"/>
      <c r="K63" s="53"/>
      <c r="L63" s="53"/>
      <c r="M63" s="53"/>
      <c r="N63" s="53"/>
      <c r="O63" s="53"/>
      <c r="P63" s="67"/>
      <c r="R63" s="54"/>
    </row>
    <row r="64" spans="1:23" ht="11.25" customHeight="1">
      <c r="A64" s="70" t="s">
        <v>55</v>
      </c>
      <c r="G64" s="11"/>
      <c r="I64" s="53"/>
      <c r="J64" s="53"/>
      <c r="K64" s="53"/>
      <c r="L64" s="53"/>
      <c r="M64" s="53"/>
      <c r="N64" s="53"/>
      <c r="O64" s="53"/>
      <c r="P64" s="67"/>
      <c r="Q64" s="54"/>
      <c r="R64" s="53"/>
      <c r="S64" s="53"/>
      <c r="T64" s="53"/>
      <c r="U64" s="53"/>
      <c r="V64" s="53"/>
      <c r="W64" s="53"/>
    </row>
    <row r="65" spans="1:18" ht="11.25" customHeight="1">
      <c r="A65" s="4" t="s">
        <v>56</v>
      </c>
      <c r="G65" s="11"/>
      <c r="I65" s="53"/>
      <c r="J65" s="53"/>
      <c r="K65" s="53"/>
      <c r="L65" s="53"/>
      <c r="M65" s="53"/>
      <c r="N65" s="53"/>
      <c r="O65" s="53"/>
      <c r="P65" s="67"/>
      <c r="R65" s="54"/>
    </row>
    <row r="66" spans="2:23" ht="11.25" customHeight="1">
      <c r="B66" s="355" t="s">
        <v>57</v>
      </c>
      <c r="C66" s="355"/>
      <c r="D66" s="355"/>
      <c r="E66" s="355"/>
      <c r="F66" s="92"/>
      <c r="G66" s="9" t="s">
        <v>24</v>
      </c>
      <c r="H66" s="67">
        <v>1687415</v>
      </c>
      <c r="I66" s="54">
        <v>468549</v>
      </c>
      <c r="J66" s="54">
        <v>146707</v>
      </c>
      <c r="K66" s="54">
        <v>147829</v>
      </c>
      <c r="L66" s="54">
        <v>166282</v>
      </c>
      <c r="M66" s="54">
        <v>303639</v>
      </c>
      <c r="N66" s="54">
        <v>179541</v>
      </c>
      <c r="O66" s="54">
        <v>274868</v>
      </c>
      <c r="P66" s="67"/>
      <c r="Q66" s="67"/>
      <c r="R66" s="67"/>
      <c r="S66" s="67"/>
      <c r="T66" s="67"/>
      <c r="U66" s="67"/>
      <c r="V66" s="67"/>
      <c r="W66" s="67"/>
    </row>
    <row r="67" spans="1:18" ht="11.25" customHeight="1">
      <c r="A67" s="4" t="s">
        <v>20</v>
      </c>
      <c r="B67" s="355" t="s">
        <v>58</v>
      </c>
      <c r="C67" s="355"/>
      <c r="D67" s="355"/>
      <c r="E67" s="355"/>
      <c r="F67" s="92"/>
      <c r="G67" s="9" t="s">
        <v>24</v>
      </c>
      <c r="H67" s="67">
        <v>366</v>
      </c>
      <c r="I67" s="54">
        <v>6</v>
      </c>
      <c r="J67" s="54">
        <v>0</v>
      </c>
      <c r="K67" s="54">
        <v>0</v>
      </c>
      <c r="L67" s="54">
        <v>6</v>
      </c>
      <c r="M67" s="54">
        <v>354</v>
      </c>
      <c r="N67" s="54">
        <v>0</v>
      </c>
      <c r="O67" s="54">
        <v>0</v>
      </c>
      <c r="P67" s="67"/>
      <c r="R67" s="54"/>
    </row>
    <row r="68" spans="2:18" ht="11.25" customHeight="1">
      <c r="B68" s="355" t="s">
        <v>59</v>
      </c>
      <c r="C68" s="355"/>
      <c r="D68" s="355"/>
      <c r="E68" s="355"/>
      <c r="F68" s="92"/>
      <c r="G68" s="9" t="s">
        <v>24</v>
      </c>
      <c r="H68" s="67">
        <v>128925</v>
      </c>
      <c r="I68" s="54">
        <v>3338</v>
      </c>
      <c r="J68" s="54">
        <v>4477</v>
      </c>
      <c r="K68" s="54">
        <v>2335</v>
      </c>
      <c r="L68" s="54">
        <v>1049</v>
      </c>
      <c r="M68" s="54">
        <v>106306</v>
      </c>
      <c r="N68" s="54">
        <v>8571</v>
      </c>
      <c r="O68" s="54">
        <v>2849</v>
      </c>
      <c r="P68" s="67"/>
      <c r="R68" s="54"/>
    </row>
    <row r="69" spans="2:18" ht="11.25" customHeight="1">
      <c r="B69" s="355" t="s">
        <v>200</v>
      </c>
      <c r="C69" s="355"/>
      <c r="D69" s="355"/>
      <c r="E69" s="355"/>
      <c r="F69" s="92"/>
      <c r="G69" s="9" t="s">
        <v>24</v>
      </c>
      <c r="H69" s="67">
        <v>1558124</v>
      </c>
      <c r="I69" s="54">
        <v>465205</v>
      </c>
      <c r="J69" s="54">
        <v>142230</v>
      </c>
      <c r="K69" s="54">
        <v>145494</v>
      </c>
      <c r="L69" s="54">
        <v>165227</v>
      </c>
      <c r="M69" s="54">
        <v>196979</v>
      </c>
      <c r="N69" s="54">
        <v>170970</v>
      </c>
      <c r="O69" s="54">
        <v>272019</v>
      </c>
      <c r="P69" s="67"/>
      <c r="R69" s="54"/>
    </row>
    <row r="70" spans="1:18" ht="11.25" customHeight="1">
      <c r="A70" s="356" t="s">
        <v>60</v>
      </c>
      <c r="B70" s="356"/>
      <c r="C70" s="356"/>
      <c r="D70" s="356"/>
      <c r="E70" s="356"/>
      <c r="F70" s="28"/>
      <c r="G70" s="9" t="s">
        <v>61</v>
      </c>
      <c r="H70" s="26">
        <f>283987/1000</f>
        <v>283.987</v>
      </c>
      <c r="I70" s="169">
        <f>86925/1000</f>
        <v>86.925</v>
      </c>
      <c r="J70" s="169">
        <f>23495/1000</f>
        <v>23.495</v>
      </c>
      <c r="K70" s="169">
        <f>21373/1000</f>
        <v>21.373</v>
      </c>
      <c r="L70" s="169">
        <f>22928/1000</f>
        <v>22.928</v>
      </c>
      <c r="M70" s="169">
        <f>32086/1000</f>
        <v>32.086</v>
      </c>
      <c r="N70" s="169">
        <f>33352/1000</f>
        <v>33.352</v>
      </c>
      <c r="O70" s="169">
        <f>63828/1000</f>
        <v>63.828</v>
      </c>
      <c r="P70" s="67"/>
      <c r="R70" s="61"/>
    </row>
    <row r="71" ht="15" customHeight="1">
      <c r="A71" s="5" t="s">
        <v>63</v>
      </c>
    </row>
    <row r="72" spans="1:15" ht="66" customHeight="1">
      <c r="A72" s="373" t="s">
        <v>331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</row>
  </sheetData>
  <mergeCells count="48">
    <mergeCell ref="B69:E69"/>
    <mergeCell ref="A70:E70"/>
    <mergeCell ref="A72:O72"/>
    <mergeCell ref="A29:E29"/>
    <mergeCell ref="B62:E62"/>
    <mergeCell ref="B66:E66"/>
    <mergeCell ref="B67:E67"/>
    <mergeCell ref="B68:E68"/>
    <mergeCell ref="D35:E35"/>
    <mergeCell ref="A31:O31"/>
    <mergeCell ref="A1:O1"/>
    <mergeCell ref="A6:O6"/>
    <mergeCell ref="A3:D4"/>
    <mergeCell ref="H3:H4"/>
    <mergeCell ref="I3:O3"/>
    <mergeCell ref="G3:G4"/>
    <mergeCell ref="A28:E28"/>
    <mergeCell ref="B18:E18"/>
    <mergeCell ref="A19:E19"/>
    <mergeCell ref="B20:E20"/>
    <mergeCell ref="A8:E8"/>
    <mergeCell ref="D10:E10"/>
    <mergeCell ref="A12:E12"/>
    <mergeCell ref="A15:E15"/>
    <mergeCell ref="B16:E16"/>
    <mergeCell ref="B17:E17"/>
    <mergeCell ref="A21:E21"/>
    <mergeCell ref="A24:E24"/>
    <mergeCell ref="B25:E25"/>
    <mergeCell ref="B26:E26"/>
    <mergeCell ref="A27:E27"/>
    <mergeCell ref="A33:E33"/>
    <mergeCell ref="D38:E38"/>
    <mergeCell ref="A41:E41"/>
    <mergeCell ref="B42:E42"/>
    <mergeCell ref="B43:E43"/>
    <mergeCell ref="D44:E44"/>
    <mergeCell ref="D45:E45"/>
    <mergeCell ref="A47:E47"/>
    <mergeCell ref="B48:E48"/>
    <mergeCell ref="B50:E50"/>
    <mergeCell ref="D60:E60"/>
    <mergeCell ref="B52:E52"/>
    <mergeCell ref="A55:E55"/>
    <mergeCell ref="B56:E56"/>
    <mergeCell ref="D57:E57"/>
    <mergeCell ref="D58:E58"/>
    <mergeCell ref="D59:E59"/>
  </mergeCells>
  <printOptions/>
  <pageMargins left="0.3937007874015748" right="0.3937007874015748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 13</oddFooter>
  </headerFooter>
  <colBreaks count="1" manualBreakCount="1">
    <brk id="15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-0.24997000396251678"/>
    <pageSetUpPr fitToPage="1"/>
  </sheetPr>
  <dimension ref="A1:K11361"/>
  <sheetViews>
    <sheetView workbookViewId="0" topLeftCell="A1">
      <selection activeCell="K1" sqref="K1"/>
    </sheetView>
  </sheetViews>
  <sheetFormatPr defaultColWidth="10.8515625" defaultRowHeight="12.75"/>
  <cols>
    <col min="1" max="1" width="1.7109375" style="2" customWidth="1"/>
    <col min="2" max="2" width="19.7109375" style="2" customWidth="1"/>
    <col min="3" max="3" width="16.421875" style="2" customWidth="1"/>
    <col min="4" max="4" width="0.71875" style="2" customWidth="1"/>
    <col min="5" max="6" width="11.7109375" style="56" customWidth="1"/>
    <col min="7" max="10" width="11.7109375" style="2" customWidth="1"/>
    <col min="11" max="11" width="5.57421875" style="2" customWidth="1"/>
    <col min="12" max="12" width="37.28125" style="2" customWidth="1"/>
    <col min="13" max="13" width="20.28125" style="2" customWidth="1"/>
    <col min="14" max="14" width="2.57421875" style="2" customWidth="1"/>
    <col min="15" max="15" width="21.7109375" style="2" customWidth="1"/>
    <col min="16" max="16384" width="10.8515625" style="2" customWidth="1"/>
  </cols>
  <sheetData>
    <row r="1" spans="2:10" ht="12.75">
      <c r="B1" s="83"/>
      <c r="C1" s="83"/>
      <c r="D1" s="83"/>
      <c r="E1" s="50"/>
      <c r="F1" s="50"/>
      <c r="G1" s="83"/>
      <c r="H1" s="83"/>
      <c r="I1" s="83"/>
      <c r="J1" s="163" t="s">
        <v>385</v>
      </c>
    </row>
    <row r="2" ht="6" customHeight="1"/>
    <row r="3" spans="1:10" ht="15" customHeight="1">
      <c r="A3" s="401" t="s">
        <v>275</v>
      </c>
      <c r="B3" s="401"/>
      <c r="C3" s="401"/>
      <c r="D3" s="409"/>
      <c r="E3" s="383" t="s">
        <v>245</v>
      </c>
      <c r="F3" s="383" t="s">
        <v>246</v>
      </c>
      <c r="G3" s="427" t="s">
        <v>180</v>
      </c>
      <c r="H3" s="419"/>
      <c r="I3" s="419"/>
      <c r="J3" s="419"/>
    </row>
    <row r="4" spans="1:10" ht="15" customHeight="1">
      <c r="A4" s="402"/>
      <c r="B4" s="402"/>
      <c r="C4" s="402"/>
      <c r="D4" s="406"/>
      <c r="E4" s="384"/>
      <c r="F4" s="384"/>
      <c r="G4" s="427" t="s">
        <v>247</v>
      </c>
      <c r="H4" s="419"/>
      <c r="I4" s="419"/>
      <c r="J4" s="419"/>
    </row>
    <row r="5" spans="1:10" ht="15" customHeight="1">
      <c r="A5" s="402"/>
      <c r="B5" s="402"/>
      <c r="C5" s="402"/>
      <c r="D5" s="406"/>
      <c r="E5" s="384"/>
      <c r="F5" s="384"/>
      <c r="G5" s="404" t="s">
        <v>181</v>
      </c>
      <c r="H5" s="383" t="s">
        <v>152</v>
      </c>
      <c r="I5" s="427" t="s">
        <v>148</v>
      </c>
      <c r="J5" s="434"/>
    </row>
    <row r="6" spans="1:10" ht="21.75" customHeight="1">
      <c r="A6" s="402"/>
      <c r="B6" s="402"/>
      <c r="C6" s="402"/>
      <c r="D6" s="406"/>
      <c r="E6" s="384"/>
      <c r="F6" s="384"/>
      <c r="G6" s="426"/>
      <c r="H6" s="384"/>
      <c r="I6" s="427" t="s">
        <v>149</v>
      </c>
      <c r="J6" s="419"/>
    </row>
    <row r="7" spans="1:10" ht="15" customHeight="1">
      <c r="A7" s="402"/>
      <c r="B7" s="402"/>
      <c r="C7" s="402"/>
      <c r="D7" s="406"/>
      <c r="E7" s="384"/>
      <c r="F7" s="384"/>
      <c r="G7" s="426"/>
      <c r="H7" s="384"/>
      <c r="I7" s="404" t="s">
        <v>248</v>
      </c>
      <c r="J7" s="392" t="s">
        <v>151</v>
      </c>
    </row>
    <row r="8" spans="1:10" ht="15" customHeight="1">
      <c r="A8" s="402"/>
      <c r="B8" s="402"/>
      <c r="C8" s="402"/>
      <c r="D8" s="406"/>
      <c r="E8" s="384"/>
      <c r="F8" s="384"/>
      <c r="G8" s="426"/>
      <c r="H8" s="384"/>
      <c r="I8" s="426"/>
      <c r="J8" s="393"/>
    </row>
    <row r="9" spans="1:10" ht="15" customHeight="1">
      <c r="A9" s="402"/>
      <c r="B9" s="402"/>
      <c r="C9" s="402"/>
      <c r="D9" s="406"/>
      <c r="E9" s="385"/>
      <c r="F9" s="385"/>
      <c r="G9" s="416"/>
      <c r="H9" s="385"/>
      <c r="I9" s="416"/>
      <c r="J9" s="394"/>
    </row>
    <row r="10" spans="1:10" ht="15" customHeight="1">
      <c r="A10" s="403"/>
      <c r="B10" s="403"/>
      <c r="C10" s="403"/>
      <c r="D10" s="421"/>
      <c r="E10" s="51" t="s">
        <v>18</v>
      </c>
      <c r="F10" s="51" t="s">
        <v>24</v>
      </c>
      <c r="G10" s="19" t="s">
        <v>18</v>
      </c>
      <c r="H10" s="19" t="s">
        <v>24</v>
      </c>
      <c r="I10" s="19" t="s">
        <v>18</v>
      </c>
      <c r="J10" s="90" t="s">
        <v>24</v>
      </c>
    </row>
    <row r="11" spans="1:10" ht="15" customHeight="1">
      <c r="A11" s="81"/>
      <c r="B11" s="81"/>
      <c r="C11" s="81"/>
      <c r="D11" s="136"/>
      <c r="E11" s="73"/>
      <c r="F11" s="73"/>
      <c r="G11" s="73"/>
      <c r="H11" s="73"/>
      <c r="I11" s="73"/>
      <c r="J11" s="73"/>
    </row>
    <row r="12" spans="2:10" ht="13.5" customHeight="1">
      <c r="B12" s="355" t="s">
        <v>290</v>
      </c>
      <c r="C12" s="355"/>
      <c r="E12" s="101">
        <v>26</v>
      </c>
      <c r="F12" s="54">
        <f>H12+'noch 2.2.2(4)'!H12</f>
        <v>9250</v>
      </c>
      <c r="G12" s="54">
        <v>17</v>
      </c>
      <c r="H12" s="54">
        <v>7347</v>
      </c>
      <c r="I12" s="54">
        <v>6</v>
      </c>
      <c r="J12" s="54">
        <v>2255</v>
      </c>
    </row>
    <row r="13" spans="2:10" ht="13.5" customHeight="1">
      <c r="B13" s="435" t="s">
        <v>293</v>
      </c>
      <c r="C13" s="435"/>
      <c r="E13" s="184">
        <v>26</v>
      </c>
      <c r="F13" s="55">
        <f>H13+'noch 2.2.2(4)'!H13</f>
        <v>9250</v>
      </c>
      <c r="G13" s="55">
        <v>17</v>
      </c>
      <c r="H13" s="55">
        <v>7347</v>
      </c>
      <c r="I13" s="55">
        <v>6</v>
      </c>
      <c r="J13" s="55">
        <v>2255</v>
      </c>
    </row>
    <row r="14" spans="2:10" ht="13.5" customHeight="1">
      <c r="B14" s="355" t="s">
        <v>360</v>
      </c>
      <c r="C14" s="355"/>
      <c r="E14" s="101">
        <v>49</v>
      </c>
      <c r="F14" s="54">
        <f>H14+'noch 2.2.2(4)'!H14</f>
        <v>14394</v>
      </c>
      <c r="G14" s="54">
        <v>41</v>
      </c>
      <c r="H14" s="54">
        <v>10096</v>
      </c>
      <c r="I14" s="54">
        <v>22</v>
      </c>
      <c r="J14" s="54">
        <v>7239</v>
      </c>
    </row>
    <row r="15" spans="2:10" ht="13.5" customHeight="1">
      <c r="B15" s="355" t="s">
        <v>361</v>
      </c>
      <c r="C15" s="355"/>
      <c r="E15" s="101">
        <v>51</v>
      </c>
      <c r="F15" s="54">
        <f>H15+'noch 2.2.2(4)'!H15</f>
        <v>16682</v>
      </c>
      <c r="G15" s="54">
        <v>35</v>
      </c>
      <c r="H15" s="54">
        <v>10873</v>
      </c>
      <c r="I15" s="54">
        <v>29</v>
      </c>
      <c r="J15" s="54">
        <v>9079</v>
      </c>
    </row>
    <row r="16" spans="2:10" ht="13.5" customHeight="1">
      <c r="B16" s="355" t="s">
        <v>362</v>
      </c>
      <c r="C16" s="355"/>
      <c r="E16" s="101">
        <v>24</v>
      </c>
      <c r="F16" s="54">
        <f>H16+'noch 2.2.2(4)'!H16</f>
        <v>33727</v>
      </c>
      <c r="G16" s="54">
        <v>14</v>
      </c>
      <c r="H16" s="54">
        <v>16291</v>
      </c>
      <c r="I16" s="54">
        <v>10</v>
      </c>
      <c r="J16" s="54">
        <v>3088</v>
      </c>
    </row>
    <row r="17" spans="2:10" ht="13.5" customHeight="1">
      <c r="B17" s="355" t="s">
        <v>379</v>
      </c>
      <c r="C17" s="355"/>
      <c r="E17" s="101">
        <v>55</v>
      </c>
      <c r="F17" s="54">
        <f>H17+'noch 2.2.2(4)'!H17</f>
        <v>32000</v>
      </c>
      <c r="G17" s="54">
        <v>47</v>
      </c>
      <c r="H17" s="54">
        <v>26152</v>
      </c>
      <c r="I17" s="54">
        <v>40</v>
      </c>
      <c r="J17" s="54">
        <v>23959</v>
      </c>
    </row>
    <row r="18" spans="2:10" ht="13.5" customHeight="1">
      <c r="B18" s="355" t="s">
        <v>357</v>
      </c>
      <c r="C18" s="355"/>
      <c r="E18" s="101">
        <v>35</v>
      </c>
      <c r="F18" s="54">
        <f>H18+'noch 2.2.2(4)'!H18</f>
        <v>75761</v>
      </c>
      <c r="G18" s="54">
        <v>30</v>
      </c>
      <c r="H18" s="54">
        <v>60071</v>
      </c>
      <c r="I18" s="54">
        <v>19</v>
      </c>
      <c r="J18" s="54">
        <v>15666</v>
      </c>
    </row>
    <row r="19" spans="2:10" ht="13.5" customHeight="1">
      <c r="B19" s="355" t="s">
        <v>363</v>
      </c>
      <c r="C19" s="355"/>
      <c r="E19" s="101">
        <v>42</v>
      </c>
      <c r="F19" s="54">
        <f>H19+'noch 2.2.2(4)'!H19</f>
        <v>30441</v>
      </c>
      <c r="G19" s="54">
        <v>29</v>
      </c>
      <c r="H19" s="54">
        <v>21639</v>
      </c>
      <c r="I19" s="54">
        <v>23</v>
      </c>
      <c r="J19" s="54">
        <v>18848</v>
      </c>
    </row>
    <row r="20" spans="2:10" ht="13.5" customHeight="1">
      <c r="B20" s="355" t="s">
        <v>358</v>
      </c>
      <c r="C20" s="355"/>
      <c r="E20" s="101">
        <v>36</v>
      </c>
      <c r="F20" s="54">
        <f>H20+'noch 2.2.2(4)'!H20</f>
        <v>3858</v>
      </c>
      <c r="G20" s="54">
        <v>31</v>
      </c>
      <c r="H20" s="54">
        <v>3624</v>
      </c>
      <c r="I20" s="54">
        <v>17</v>
      </c>
      <c r="J20" s="54">
        <v>2222</v>
      </c>
    </row>
    <row r="21" spans="2:10" ht="13.5" customHeight="1">
      <c r="B21" s="355" t="s">
        <v>359</v>
      </c>
      <c r="C21" s="355"/>
      <c r="E21" s="101">
        <v>53</v>
      </c>
      <c r="F21" s="54">
        <f>H21+'noch 2.2.2(4)'!H21</f>
        <v>19202</v>
      </c>
      <c r="G21" s="54">
        <v>30</v>
      </c>
      <c r="H21" s="54">
        <v>13294</v>
      </c>
      <c r="I21" s="54">
        <v>23</v>
      </c>
      <c r="J21" s="54">
        <v>11623</v>
      </c>
    </row>
    <row r="22" spans="2:10" ht="13.5" customHeight="1">
      <c r="B22" s="355" t="s">
        <v>380</v>
      </c>
      <c r="C22" s="355"/>
      <c r="E22" s="101">
        <v>116</v>
      </c>
      <c r="F22" s="54">
        <f>H22+'noch 2.2.2(4)'!H22</f>
        <v>63649</v>
      </c>
      <c r="G22" s="54">
        <v>49</v>
      </c>
      <c r="H22" s="54">
        <v>35630</v>
      </c>
      <c r="I22" s="54">
        <v>38</v>
      </c>
      <c r="J22" s="54">
        <v>18831</v>
      </c>
    </row>
    <row r="23" spans="2:10" ht="13.5" customHeight="1">
      <c r="B23" s="355" t="s">
        <v>381</v>
      </c>
      <c r="C23" s="355"/>
      <c r="E23" s="101">
        <v>98</v>
      </c>
      <c r="F23" s="54">
        <f>H23+'noch 2.2.2(4)'!H23</f>
        <v>34146</v>
      </c>
      <c r="G23" s="54">
        <v>68</v>
      </c>
      <c r="H23" s="54">
        <v>26534</v>
      </c>
      <c r="I23" s="54">
        <v>48</v>
      </c>
      <c r="J23" s="54">
        <v>21332</v>
      </c>
    </row>
    <row r="24" spans="2:10" ht="13.5" customHeight="1">
      <c r="B24" s="355" t="s">
        <v>300</v>
      </c>
      <c r="C24" s="355"/>
      <c r="E24" s="101">
        <v>68</v>
      </c>
      <c r="F24" s="54">
        <f>H24+'noch 2.2.2(4)'!H24</f>
        <v>14502</v>
      </c>
      <c r="G24" s="54">
        <v>58</v>
      </c>
      <c r="H24" s="54">
        <v>11973</v>
      </c>
      <c r="I24" s="54">
        <v>44</v>
      </c>
      <c r="J24" s="54">
        <v>9572</v>
      </c>
    </row>
    <row r="25" spans="2:10" ht="13.5" customHeight="1">
      <c r="B25" s="355" t="s">
        <v>365</v>
      </c>
      <c r="C25" s="355"/>
      <c r="E25" s="101">
        <v>29</v>
      </c>
      <c r="F25" s="54">
        <f>H25+'noch 2.2.2(4)'!H25</f>
        <v>21589</v>
      </c>
      <c r="G25" s="54">
        <v>3</v>
      </c>
      <c r="H25" s="54">
        <v>10146</v>
      </c>
      <c r="I25" s="54">
        <v>3</v>
      </c>
      <c r="J25" s="54">
        <v>4148</v>
      </c>
    </row>
    <row r="26" spans="2:10" ht="13.5" customHeight="1">
      <c r="B26" s="435" t="s">
        <v>302</v>
      </c>
      <c r="C26" s="435"/>
      <c r="E26" s="184">
        <v>656</v>
      </c>
      <c r="F26" s="55">
        <f>H26+'noch 2.2.2(4)'!H26</f>
        <v>359951</v>
      </c>
      <c r="G26" s="55">
        <v>435</v>
      </c>
      <c r="H26" s="55">
        <v>246323</v>
      </c>
      <c r="I26" s="55">
        <v>316</v>
      </c>
      <c r="J26" s="55">
        <v>145607</v>
      </c>
    </row>
    <row r="27" spans="2:10" ht="13.5" customHeight="1">
      <c r="B27" s="435" t="s">
        <v>292</v>
      </c>
      <c r="C27" s="435"/>
      <c r="E27" s="184">
        <v>682</v>
      </c>
      <c r="F27" s="55">
        <f>H27+'noch 2.2.2(4)'!H27</f>
        <v>369201</v>
      </c>
      <c r="G27" s="55">
        <v>452</v>
      </c>
      <c r="H27" s="55">
        <v>253670</v>
      </c>
      <c r="I27" s="55">
        <v>322</v>
      </c>
      <c r="J27" s="55">
        <v>147862</v>
      </c>
    </row>
    <row r="28" spans="2:6" ht="13.5" customHeight="1">
      <c r="B28" s="355"/>
      <c r="C28" s="355"/>
      <c r="E28" s="125"/>
      <c r="F28" s="54"/>
    </row>
    <row r="29" spans="2:10" ht="13.5" customHeight="1">
      <c r="B29" s="355" t="s">
        <v>186</v>
      </c>
      <c r="C29" s="355"/>
      <c r="E29" s="101">
        <v>1</v>
      </c>
      <c r="F29" s="54">
        <f>H29+'noch 2.2.2(4)'!H29</f>
        <v>99</v>
      </c>
      <c r="G29" s="54">
        <v>1</v>
      </c>
      <c r="H29" s="54">
        <v>99</v>
      </c>
      <c r="I29" s="124">
        <v>0</v>
      </c>
      <c r="J29" s="124">
        <v>0</v>
      </c>
    </row>
    <row r="30" spans="2:10" ht="13.5" customHeight="1">
      <c r="B30" s="435" t="s">
        <v>366</v>
      </c>
      <c r="C30" s="435"/>
      <c r="E30" s="184">
        <v>1</v>
      </c>
      <c r="F30" s="55">
        <f>H30+'noch 2.2.2(4)'!H30</f>
        <v>99</v>
      </c>
      <c r="G30" s="55">
        <v>1</v>
      </c>
      <c r="H30" s="55">
        <v>99</v>
      </c>
      <c r="I30" s="185">
        <v>0</v>
      </c>
      <c r="J30" s="185">
        <v>0</v>
      </c>
    </row>
    <row r="31" spans="2:10" ht="13.5" customHeight="1">
      <c r="B31" s="435" t="s">
        <v>289</v>
      </c>
      <c r="C31" s="435"/>
      <c r="E31" s="184">
        <v>1</v>
      </c>
      <c r="F31" s="55">
        <f>H31+'noch 2.2.2(4)'!H31</f>
        <v>99</v>
      </c>
      <c r="G31" s="55">
        <v>1</v>
      </c>
      <c r="H31" s="55">
        <v>99</v>
      </c>
      <c r="I31" s="185">
        <v>0</v>
      </c>
      <c r="J31" s="185">
        <v>0</v>
      </c>
    </row>
    <row r="32" spans="2:10" ht="13.5" customHeight="1">
      <c r="B32" s="355"/>
      <c r="C32" s="355"/>
      <c r="E32" s="101"/>
      <c r="F32" s="54"/>
      <c r="G32" s="54"/>
      <c r="H32" s="54"/>
      <c r="I32" s="54"/>
      <c r="J32" s="54"/>
    </row>
    <row r="33" spans="2:10" ht="13.5" customHeight="1">
      <c r="B33" s="355" t="s">
        <v>295</v>
      </c>
      <c r="C33" s="355"/>
      <c r="D33" s="186"/>
      <c r="E33" s="54">
        <v>2</v>
      </c>
      <c r="F33" s="54">
        <f>H33+'noch 2.2.2(4)'!H33</f>
        <v>156</v>
      </c>
      <c r="G33" s="54">
        <v>2</v>
      </c>
      <c r="H33" s="54">
        <v>156</v>
      </c>
      <c r="I33" s="54">
        <v>1</v>
      </c>
      <c r="J33" s="54">
        <v>103</v>
      </c>
    </row>
    <row r="34" spans="2:10" ht="13.5" customHeight="1">
      <c r="B34" s="435" t="s">
        <v>295</v>
      </c>
      <c r="C34" s="435"/>
      <c r="D34" s="189"/>
      <c r="E34" s="55">
        <v>2</v>
      </c>
      <c r="F34" s="55">
        <f>H34+'noch 2.2.2(4)'!H34</f>
        <v>156</v>
      </c>
      <c r="G34" s="55">
        <v>2</v>
      </c>
      <c r="H34" s="55">
        <v>156</v>
      </c>
      <c r="I34" s="55">
        <v>1</v>
      </c>
      <c r="J34" s="55">
        <v>103</v>
      </c>
    </row>
    <row r="35" spans="2:10" ht="13.5" customHeight="1">
      <c r="B35" s="355" t="s">
        <v>298</v>
      </c>
      <c r="C35" s="355"/>
      <c r="E35" s="101">
        <v>25</v>
      </c>
      <c r="F35" s="54">
        <f>H35+'noch 2.2.2(4)'!H35</f>
        <v>6727</v>
      </c>
      <c r="G35" s="54">
        <v>22</v>
      </c>
      <c r="H35" s="54">
        <v>6205</v>
      </c>
      <c r="I35" s="54">
        <v>14</v>
      </c>
      <c r="J35" s="54">
        <v>3823</v>
      </c>
    </row>
    <row r="36" spans="2:10" ht="13.5" customHeight="1">
      <c r="B36" s="435" t="s">
        <v>297</v>
      </c>
      <c r="C36" s="435"/>
      <c r="D36" s="74"/>
      <c r="E36" s="184">
        <v>25</v>
      </c>
      <c r="F36" s="55">
        <f>H36+'noch 2.2.2(4)'!H36</f>
        <v>6727</v>
      </c>
      <c r="G36" s="55">
        <v>22</v>
      </c>
      <c r="H36" s="55">
        <v>6205</v>
      </c>
      <c r="I36" s="55">
        <v>14</v>
      </c>
      <c r="J36" s="55">
        <v>3823</v>
      </c>
    </row>
    <row r="37" spans="2:10" ht="13.5" customHeight="1">
      <c r="B37" s="355" t="s">
        <v>299</v>
      </c>
      <c r="C37" s="355"/>
      <c r="E37" s="101">
        <v>34</v>
      </c>
      <c r="F37" s="54">
        <f>H37+'noch 2.2.2(4)'!H37</f>
        <v>10179</v>
      </c>
      <c r="G37" s="54">
        <v>31</v>
      </c>
      <c r="H37" s="54">
        <v>8627</v>
      </c>
      <c r="I37" s="54">
        <v>28</v>
      </c>
      <c r="J37" s="54">
        <v>6631</v>
      </c>
    </row>
    <row r="38" spans="2:10" ht="12.75" customHeight="1">
      <c r="B38" s="435" t="s">
        <v>291</v>
      </c>
      <c r="C38" s="435"/>
      <c r="D38" s="4"/>
      <c r="E38" s="184">
        <v>34</v>
      </c>
      <c r="F38" s="55">
        <f>H38+'noch 2.2.2(4)'!H38</f>
        <v>10179</v>
      </c>
      <c r="G38" s="55">
        <v>31</v>
      </c>
      <c r="H38" s="55">
        <v>8627</v>
      </c>
      <c r="I38" s="55">
        <v>28</v>
      </c>
      <c r="J38" s="55">
        <v>6631</v>
      </c>
    </row>
    <row r="39" spans="2:10" ht="12.75" customHeight="1">
      <c r="B39" s="435" t="s">
        <v>288</v>
      </c>
      <c r="C39" s="435"/>
      <c r="D39" s="4"/>
      <c r="E39" s="184">
        <v>61</v>
      </c>
      <c r="F39" s="55">
        <f>H39+'noch 2.2.2(4)'!H39</f>
        <v>17062</v>
      </c>
      <c r="G39" s="55">
        <v>55</v>
      </c>
      <c r="H39" s="55">
        <v>14988</v>
      </c>
      <c r="I39" s="55">
        <v>43</v>
      </c>
      <c r="J39" s="55">
        <v>10557</v>
      </c>
    </row>
    <row r="40" spans="1:10" ht="12.75" customHeight="1">
      <c r="A40" s="4" t="s">
        <v>63</v>
      </c>
      <c r="B40" s="4"/>
      <c r="C40" s="4"/>
      <c r="D40" s="4"/>
      <c r="E40" s="39"/>
      <c r="F40" s="39"/>
      <c r="G40" s="4"/>
      <c r="H40" s="4"/>
      <c r="I40" s="4"/>
      <c r="J40" s="4"/>
    </row>
    <row r="41" spans="1:10" ht="12.75" customHeight="1">
      <c r="A41" s="32" t="s">
        <v>267</v>
      </c>
      <c r="B41" s="32"/>
      <c r="C41" s="32"/>
      <c r="D41" s="32"/>
      <c r="E41" s="52"/>
      <c r="F41" s="52"/>
      <c r="G41" s="32"/>
      <c r="H41" s="52"/>
      <c r="I41" s="32"/>
      <c r="J41" s="32"/>
    </row>
    <row r="42" spans="1:10" ht="12.75">
      <c r="A42" s="4" t="s">
        <v>315</v>
      </c>
      <c r="B42" s="4"/>
      <c r="C42" s="4"/>
      <c r="D42" s="4"/>
      <c r="E42" s="39"/>
      <c r="F42" s="39"/>
      <c r="G42" s="4"/>
      <c r="H42" s="39"/>
      <c r="I42" s="4"/>
      <c r="J42" s="4"/>
    </row>
    <row r="43" ht="12.75" customHeight="1"/>
    <row r="44" spans="1:10" ht="12.75">
      <c r="A44" s="4"/>
      <c r="B44" s="4"/>
      <c r="C44" s="4"/>
      <c r="D44" s="4"/>
      <c r="E44" s="39"/>
      <c r="F44" s="39"/>
      <c r="G44" s="4"/>
      <c r="H44" s="4"/>
      <c r="I44" s="4"/>
      <c r="J44" s="4"/>
    </row>
    <row r="45" spans="1:10" ht="12.75" customHeight="1">
      <c r="A45" s="4"/>
      <c r="B45" s="4"/>
      <c r="C45" s="4"/>
      <c r="D45" s="4"/>
      <c r="E45" s="39"/>
      <c r="F45" s="39"/>
      <c r="G45" s="4"/>
      <c r="H45" s="4"/>
      <c r="I45" s="4"/>
      <c r="J45" s="4"/>
    </row>
    <row r="46" spans="1:10" ht="12.75" customHeight="1">
      <c r="A46" s="4"/>
      <c r="B46" s="4"/>
      <c r="C46" s="4"/>
      <c r="D46" s="4"/>
      <c r="E46" s="39"/>
      <c r="F46" s="39"/>
      <c r="G46" s="4"/>
      <c r="H46" s="4"/>
      <c r="I46" s="4"/>
      <c r="J46" s="4"/>
    </row>
    <row r="47" spans="1:10" ht="12.75" customHeight="1">
      <c r="A47" s="4"/>
      <c r="B47" s="4"/>
      <c r="C47" s="4"/>
      <c r="D47" s="4"/>
      <c r="E47" s="39"/>
      <c r="F47" s="39"/>
      <c r="G47" s="4"/>
      <c r="H47" s="4"/>
      <c r="I47" s="4"/>
      <c r="J47" s="4"/>
    </row>
    <row r="48" spans="1:10" ht="12.75" customHeight="1">
      <c r="A48" s="4"/>
      <c r="B48" s="4"/>
      <c r="C48" s="4"/>
      <c r="D48" s="4"/>
      <c r="E48" s="39"/>
      <c r="F48" s="39"/>
      <c r="G48" s="4"/>
      <c r="H48" s="4"/>
      <c r="I48" s="4"/>
      <c r="J48" s="4"/>
    </row>
    <row r="49" spans="1:10" ht="12.75" customHeight="1">
      <c r="A49" s="4"/>
      <c r="B49" s="4"/>
      <c r="C49" s="4"/>
      <c r="D49" s="4"/>
      <c r="E49" s="39"/>
      <c r="F49" s="39"/>
      <c r="G49" s="4"/>
      <c r="H49" s="4"/>
      <c r="I49" s="4"/>
      <c r="J49" s="4"/>
    </row>
    <row r="50" spans="1:10" ht="12.75" customHeight="1">
      <c r="A50" s="4"/>
      <c r="B50" s="4"/>
      <c r="C50" s="4"/>
      <c r="D50" s="4"/>
      <c r="E50" s="39"/>
      <c r="F50" s="39"/>
      <c r="G50" s="4"/>
      <c r="H50" s="4"/>
      <c r="I50" s="4"/>
      <c r="J50" s="4"/>
    </row>
    <row r="51" spans="1:10" ht="12.75" customHeight="1">
      <c r="A51" s="4"/>
      <c r="B51" s="4"/>
      <c r="C51" s="4"/>
      <c r="D51" s="4"/>
      <c r="E51" s="39"/>
      <c r="F51" s="39"/>
      <c r="G51" s="4"/>
      <c r="H51" s="4"/>
      <c r="I51" s="4"/>
      <c r="J51" s="4"/>
    </row>
    <row r="52" spans="1:10" ht="12.75" customHeight="1">
      <c r="A52" s="4"/>
      <c r="B52" s="4"/>
      <c r="C52" s="4"/>
      <c r="D52" s="4"/>
      <c r="E52" s="39"/>
      <c r="F52" s="39"/>
      <c r="G52" s="4"/>
      <c r="H52" s="4"/>
      <c r="I52" s="4"/>
      <c r="J52" s="4"/>
    </row>
    <row r="53" spans="1:10" ht="12.75" customHeight="1">
      <c r="A53" s="4"/>
      <c r="B53" s="4"/>
      <c r="C53" s="4"/>
      <c r="D53" s="4"/>
      <c r="E53" s="39"/>
      <c r="F53" s="39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39"/>
      <c r="F54" s="39"/>
      <c r="G54" s="4"/>
      <c r="H54" s="4"/>
      <c r="I54" s="4"/>
      <c r="J54" s="4"/>
    </row>
    <row r="55" spans="1:11" ht="12.75" customHeight="1">
      <c r="A55" s="4"/>
      <c r="B55" s="4"/>
      <c r="C55" s="4"/>
      <c r="D55" s="4"/>
      <c r="E55" s="39"/>
      <c r="F55" s="39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39"/>
      <c r="F56" s="39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39"/>
      <c r="F57" s="39"/>
      <c r="G57" s="4"/>
      <c r="H57" s="4"/>
      <c r="I57" s="4"/>
      <c r="J57" s="4"/>
      <c r="K57" s="4"/>
    </row>
    <row r="58" spans="1:11" ht="12.75" customHeight="1">
      <c r="A58" s="4"/>
      <c r="B58" s="4"/>
      <c r="C58" s="4"/>
      <c r="D58" s="4"/>
      <c r="E58" s="39"/>
      <c r="F58" s="39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39"/>
      <c r="F59" s="39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39"/>
      <c r="F60" s="39"/>
      <c r="G60" s="4"/>
      <c r="H60" s="4"/>
      <c r="I60" s="4"/>
      <c r="J60" s="4"/>
      <c r="K60" s="4"/>
    </row>
    <row r="61" spans="1:11" ht="12.75" customHeight="1">
      <c r="A61" s="4"/>
      <c r="B61" s="4"/>
      <c r="C61" s="4"/>
      <c r="D61" s="4"/>
      <c r="E61" s="39"/>
      <c r="F61" s="39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39"/>
      <c r="F62" s="39"/>
      <c r="G62" s="4"/>
      <c r="H62" s="4"/>
      <c r="I62" s="4"/>
      <c r="J62" s="4"/>
      <c r="K62" s="4"/>
    </row>
    <row r="63" spans="1:11" ht="12.75" customHeight="1">
      <c r="A63" s="4"/>
      <c r="B63" s="4"/>
      <c r="C63" s="4"/>
      <c r="D63" s="4"/>
      <c r="E63" s="39"/>
      <c r="F63" s="39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39"/>
      <c r="F64" s="39"/>
      <c r="G64" s="4"/>
      <c r="H64" s="4"/>
      <c r="I64" s="4"/>
      <c r="J64" s="4"/>
      <c r="K64" s="4"/>
    </row>
    <row r="65" spans="1:11" ht="12.75" customHeight="1">
      <c r="A65" s="4"/>
      <c r="B65" s="4"/>
      <c r="C65" s="4"/>
      <c r="D65" s="4"/>
      <c r="E65" s="39"/>
      <c r="F65" s="39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39"/>
      <c r="F66" s="39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39"/>
      <c r="F67" s="39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39"/>
      <c r="F68" s="39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39"/>
      <c r="F69" s="39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39"/>
      <c r="F70" s="39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39"/>
      <c r="F71" s="39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39"/>
      <c r="F72" s="39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39"/>
      <c r="F73" s="39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39"/>
      <c r="F74" s="39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39"/>
      <c r="F75" s="39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39"/>
      <c r="F76" s="39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39"/>
      <c r="F77" s="39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39"/>
      <c r="F78" s="39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39"/>
      <c r="F79" s="39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39"/>
      <c r="F80" s="39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39"/>
      <c r="F81" s="39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39"/>
      <c r="F82" s="39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39"/>
      <c r="F83" s="39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39"/>
      <c r="F84" s="39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39"/>
      <c r="F85" s="39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39"/>
      <c r="F86" s="39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39"/>
      <c r="F87" s="39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39"/>
      <c r="F88" s="39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39"/>
      <c r="F89" s="39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39"/>
      <c r="F90" s="39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39"/>
      <c r="F91" s="39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39"/>
      <c r="F92" s="39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39"/>
      <c r="F93" s="39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39"/>
      <c r="F94" s="39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39"/>
      <c r="F95" s="39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39"/>
      <c r="F96" s="39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39"/>
      <c r="F97" s="39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39"/>
      <c r="F98" s="39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39"/>
      <c r="F99" s="39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39"/>
      <c r="F100" s="39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39"/>
      <c r="F101" s="39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39"/>
      <c r="F102" s="39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39"/>
      <c r="F103" s="39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39"/>
      <c r="F104" s="39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39"/>
      <c r="F105" s="39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39"/>
      <c r="F106" s="39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39"/>
      <c r="F107" s="39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39"/>
      <c r="F108" s="39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39"/>
      <c r="F109" s="39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39"/>
      <c r="F110" s="39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39"/>
      <c r="F111" s="39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39"/>
      <c r="F112" s="39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39"/>
      <c r="F113" s="39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39"/>
      <c r="F114" s="39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39"/>
      <c r="F115" s="39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39"/>
      <c r="F116" s="39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39"/>
      <c r="F117" s="39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39"/>
      <c r="F118" s="39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39"/>
      <c r="F119" s="39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39"/>
      <c r="F120" s="39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39"/>
      <c r="F121" s="39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39"/>
      <c r="F122" s="39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39"/>
      <c r="F123" s="39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39"/>
      <c r="F124" s="39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39"/>
      <c r="F125" s="39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39"/>
      <c r="F126" s="39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39"/>
      <c r="F127" s="39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39"/>
      <c r="F128" s="39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39"/>
      <c r="F129" s="39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39"/>
      <c r="F130" s="39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39"/>
      <c r="F131" s="39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39"/>
      <c r="F132" s="39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39"/>
      <c r="F133" s="39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39"/>
      <c r="F134" s="39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39"/>
      <c r="F135" s="39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39"/>
      <c r="F136" s="39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39"/>
      <c r="F137" s="39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39"/>
      <c r="F138" s="39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39"/>
      <c r="F139" s="39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39"/>
      <c r="F140" s="39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39"/>
      <c r="F141" s="39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39"/>
      <c r="F142" s="39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39"/>
      <c r="F143" s="39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39"/>
      <c r="F144" s="39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39"/>
      <c r="F145" s="39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39"/>
      <c r="F146" s="39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39"/>
      <c r="F147" s="39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39"/>
      <c r="F148" s="39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39"/>
      <c r="F149" s="39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39"/>
      <c r="F150" s="39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39"/>
      <c r="F151" s="39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39"/>
      <c r="F152" s="39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39"/>
      <c r="F153" s="39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39"/>
      <c r="F154" s="39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39"/>
      <c r="F155" s="39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39"/>
      <c r="F156" s="39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39"/>
      <c r="F157" s="39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39"/>
      <c r="F158" s="39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39"/>
      <c r="F159" s="39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39"/>
      <c r="F160" s="39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39"/>
      <c r="F161" s="39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39"/>
      <c r="F162" s="39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39"/>
      <c r="F163" s="39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39"/>
      <c r="F164" s="39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39"/>
      <c r="F165" s="39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39"/>
      <c r="F166" s="39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39"/>
      <c r="F167" s="39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39"/>
      <c r="F168" s="39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39"/>
      <c r="F169" s="39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39"/>
      <c r="F170" s="39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39"/>
      <c r="F171" s="39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39"/>
      <c r="F172" s="39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39"/>
      <c r="F173" s="39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39"/>
      <c r="F174" s="39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39"/>
      <c r="F175" s="39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39"/>
      <c r="F176" s="39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39"/>
      <c r="F177" s="39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39"/>
      <c r="F178" s="39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39"/>
      <c r="F179" s="39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39"/>
      <c r="F180" s="39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39"/>
      <c r="F181" s="39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39"/>
      <c r="F182" s="39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39"/>
      <c r="F183" s="39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39"/>
      <c r="F184" s="39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39"/>
      <c r="F185" s="39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39"/>
      <c r="F186" s="39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39"/>
      <c r="F187" s="39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39"/>
      <c r="F188" s="39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39"/>
      <c r="F189" s="39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39"/>
      <c r="F190" s="39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39"/>
      <c r="F191" s="39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39"/>
      <c r="F192" s="39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39"/>
      <c r="F193" s="39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39"/>
      <c r="F194" s="39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39"/>
      <c r="F195" s="39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39"/>
      <c r="F196" s="39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39"/>
      <c r="F197" s="39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39"/>
      <c r="F198" s="39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39"/>
      <c r="F199" s="39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39"/>
      <c r="F200" s="39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39"/>
      <c r="F201" s="39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39"/>
      <c r="F202" s="39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39"/>
      <c r="F203" s="39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39"/>
      <c r="F204" s="39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39"/>
      <c r="F205" s="39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39"/>
      <c r="F206" s="39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39"/>
      <c r="F207" s="39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39"/>
      <c r="F208" s="39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39"/>
      <c r="F209" s="39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39"/>
      <c r="F210" s="39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39"/>
      <c r="F211" s="39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39"/>
      <c r="F212" s="39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39"/>
      <c r="F213" s="39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39"/>
      <c r="F214" s="39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39"/>
      <c r="F215" s="39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39"/>
      <c r="F216" s="39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39"/>
      <c r="F217" s="39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39"/>
      <c r="F218" s="39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39"/>
      <c r="F219" s="39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39"/>
      <c r="F220" s="39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39"/>
      <c r="F221" s="39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39"/>
      <c r="F222" s="39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39"/>
      <c r="F223" s="39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39"/>
      <c r="F224" s="39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39"/>
      <c r="F225" s="39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39"/>
      <c r="F226" s="39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39"/>
      <c r="F227" s="39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39"/>
      <c r="F228" s="39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39"/>
      <c r="F229" s="39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39"/>
      <c r="F230" s="39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39"/>
      <c r="F231" s="39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39"/>
      <c r="F232" s="39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39"/>
      <c r="F233" s="39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39"/>
      <c r="F234" s="39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39"/>
      <c r="F235" s="39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39"/>
      <c r="F236" s="39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39"/>
      <c r="F237" s="39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39"/>
      <c r="F238" s="39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39"/>
      <c r="F239" s="39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39"/>
      <c r="F240" s="39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39"/>
      <c r="F241" s="39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39"/>
      <c r="F242" s="39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39"/>
      <c r="F243" s="39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39"/>
      <c r="F244" s="39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39"/>
      <c r="F245" s="39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39"/>
      <c r="F246" s="39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39"/>
      <c r="F247" s="39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39"/>
      <c r="F248" s="39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39"/>
      <c r="F249" s="39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39"/>
      <c r="F250" s="39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39"/>
      <c r="F251" s="39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39"/>
      <c r="F252" s="39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39"/>
      <c r="F253" s="39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39"/>
      <c r="F254" s="39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39"/>
      <c r="F255" s="39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39"/>
      <c r="F256" s="39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39"/>
      <c r="F257" s="39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39"/>
      <c r="F258" s="39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39"/>
      <c r="F259" s="39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39"/>
      <c r="F260" s="39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39"/>
      <c r="F261" s="39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39"/>
      <c r="F262" s="39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39"/>
      <c r="F263" s="39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39"/>
      <c r="F264" s="39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39"/>
      <c r="F265" s="39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39"/>
      <c r="F266" s="39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39"/>
      <c r="F267" s="39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39"/>
      <c r="F268" s="39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39"/>
      <c r="F269" s="39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39"/>
      <c r="F270" s="39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39"/>
      <c r="F271" s="39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39"/>
      <c r="F272" s="39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39"/>
      <c r="F273" s="39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39"/>
      <c r="F274" s="39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39"/>
      <c r="F275" s="39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39"/>
      <c r="F276" s="39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39"/>
      <c r="F277" s="39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39"/>
      <c r="F278" s="39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39"/>
      <c r="F279" s="39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39"/>
      <c r="F280" s="39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39"/>
      <c r="F281" s="39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39"/>
      <c r="F282" s="39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39"/>
      <c r="F283" s="39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39"/>
      <c r="F284" s="39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39"/>
      <c r="F285" s="39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39"/>
      <c r="F286" s="39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39"/>
      <c r="F287" s="39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39"/>
      <c r="F288" s="39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39"/>
      <c r="F289" s="39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39"/>
      <c r="F290" s="39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39"/>
      <c r="F291" s="39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39"/>
      <c r="F292" s="39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39"/>
      <c r="F293" s="39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39"/>
      <c r="F294" s="39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39"/>
      <c r="F295" s="39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39"/>
      <c r="F296" s="39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39"/>
      <c r="F297" s="39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39"/>
      <c r="F298" s="39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39"/>
      <c r="F299" s="39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39"/>
      <c r="F300" s="39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39"/>
      <c r="F301" s="39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39"/>
      <c r="F302" s="39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39"/>
      <c r="F303" s="39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39"/>
      <c r="F304" s="39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39"/>
      <c r="F305" s="39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39"/>
      <c r="F306" s="39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39"/>
      <c r="F307" s="39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39"/>
      <c r="F308" s="39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39"/>
      <c r="F309" s="39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39"/>
      <c r="F310" s="39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39"/>
      <c r="F311" s="39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39"/>
      <c r="F312" s="39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39"/>
      <c r="F313" s="39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39"/>
      <c r="F314" s="39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39"/>
      <c r="F315" s="39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39"/>
      <c r="F316" s="39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39"/>
      <c r="F317" s="39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39"/>
      <c r="F318" s="39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39"/>
      <c r="F319" s="39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39"/>
      <c r="F320" s="39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39"/>
      <c r="F321" s="39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39"/>
      <c r="F322" s="39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39"/>
      <c r="F323" s="39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39"/>
      <c r="F324" s="39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39"/>
      <c r="F325" s="39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39"/>
      <c r="F326" s="39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39"/>
      <c r="F327" s="39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39"/>
      <c r="F328" s="39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39"/>
      <c r="F329" s="39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39"/>
      <c r="F330" s="39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39"/>
      <c r="F331" s="39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39"/>
      <c r="F332" s="39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39"/>
      <c r="F333" s="39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39"/>
      <c r="F334" s="39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39"/>
      <c r="F335" s="39"/>
      <c r="G335" s="4"/>
      <c r="H335" s="4"/>
      <c r="I335" s="4"/>
      <c r="J335" s="4"/>
      <c r="K335" s="4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  <row r="437" spans="5:6" ht="12.75">
      <c r="E437" s="2"/>
      <c r="F437" s="2"/>
    </row>
    <row r="438" spans="5:6" ht="12.75">
      <c r="E438" s="2"/>
      <c r="F438" s="2"/>
    </row>
    <row r="439" spans="5:6" ht="12.75">
      <c r="E439" s="2"/>
      <c r="F439" s="2"/>
    </row>
    <row r="440" spans="5:6" ht="12.75">
      <c r="E440" s="2"/>
      <c r="F440" s="2"/>
    </row>
    <row r="441" spans="5:6" ht="12.75">
      <c r="E441" s="2"/>
      <c r="F441" s="2"/>
    </row>
    <row r="442" spans="5:6" ht="12.75">
      <c r="E442" s="2"/>
      <c r="F442" s="2"/>
    </row>
    <row r="443" spans="5:6" ht="12.75">
      <c r="E443" s="2"/>
      <c r="F443" s="2"/>
    </row>
    <row r="444" spans="5:6" ht="12.75">
      <c r="E444" s="2"/>
      <c r="F444" s="2"/>
    </row>
    <row r="445" spans="5:6" ht="12.75">
      <c r="E445" s="2"/>
      <c r="F445" s="2"/>
    </row>
    <row r="446" spans="5:6" ht="12.75">
      <c r="E446" s="2"/>
      <c r="F446" s="2"/>
    </row>
    <row r="447" spans="5:6" ht="12.75">
      <c r="E447" s="2"/>
      <c r="F447" s="2"/>
    </row>
    <row r="448" spans="5:6" ht="12.75">
      <c r="E448" s="2"/>
      <c r="F448" s="2"/>
    </row>
    <row r="449" spans="5:6" ht="12.75">
      <c r="E449" s="2"/>
      <c r="F449" s="2"/>
    </row>
    <row r="450" spans="5:6" ht="12.75">
      <c r="E450" s="2"/>
      <c r="F450" s="2"/>
    </row>
    <row r="451" spans="5:6" ht="12.75">
      <c r="E451" s="2"/>
      <c r="F451" s="2"/>
    </row>
    <row r="452" spans="5:6" ht="12.75">
      <c r="E452" s="2"/>
      <c r="F452" s="2"/>
    </row>
    <row r="453" spans="5:6" ht="12.75">
      <c r="E453" s="2"/>
      <c r="F453" s="2"/>
    </row>
    <row r="454" spans="5:6" ht="12.75">
      <c r="E454" s="2"/>
      <c r="F454" s="2"/>
    </row>
    <row r="455" spans="5:6" ht="12.75">
      <c r="E455" s="2"/>
      <c r="F455" s="2"/>
    </row>
    <row r="456" spans="5:6" ht="12.75">
      <c r="E456" s="2"/>
      <c r="F456" s="2"/>
    </row>
    <row r="457" spans="5:6" ht="12.75">
      <c r="E457" s="2"/>
      <c r="F457" s="2"/>
    </row>
    <row r="458" spans="5:6" ht="12.75">
      <c r="E458" s="2"/>
      <c r="F458" s="2"/>
    </row>
    <row r="459" spans="5:6" ht="12.75">
      <c r="E459" s="2"/>
      <c r="F459" s="2"/>
    </row>
    <row r="460" spans="5:6" ht="12.75">
      <c r="E460" s="2"/>
      <c r="F460" s="2"/>
    </row>
    <row r="461" spans="5:6" ht="12.75">
      <c r="E461" s="2"/>
      <c r="F461" s="2"/>
    </row>
    <row r="462" spans="5:6" ht="12.75">
      <c r="E462" s="2"/>
      <c r="F462" s="2"/>
    </row>
    <row r="463" spans="5:6" ht="12.75">
      <c r="E463" s="2"/>
      <c r="F463" s="2"/>
    </row>
    <row r="464" spans="5:6" ht="12.75">
      <c r="E464" s="2"/>
      <c r="F464" s="2"/>
    </row>
    <row r="465" spans="5:6" ht="12.75">
      <c r="E465" s="2"/>
      <c r="F465" s="2"/>
    </row>
    <row r="466" spans="5:6" ht="12.75">
      <c r="E466" s="2"/>
      <c r="F466" s="2"/>
    </row>
    <row r="467" spans="5:6" ht="12.75">
      <c r="E467" s="2"/>
      <c r="F467" s="2"/>
    </row>
    <row r="468" spans="5:6" ht="12.75">
      <c r="E468" s="2"/>
      <c r="F468" s="2"/>
    </row>
    <row r="469" spans="5:6" ht="12.75">
      <c r="E469" s="2"/>
      <c r="F469" s="2"/>
    </row>
    <row r="470" spans="5:6" ht="12.75">
      <c r="E470" s="2"/>
      <c r="F470" s="2"/>
    </row>
    <row r="471" spans="5:6" ht="12.75">
      <c r="E471" s="2"/>
      <c r="F471" s="2"/>
    </row>
    <row r="472" spans="5:6" ht="12.75">
      <c r="E472" s="2"/>
      <c r="F472" s="2"/>
    </row>
    <row r="473" spans="5:6" ht="12.75">
      <c r="E473" s="2"/>
      <c r="F473" s="2"/>
    </row>
    <row r="474" spans="5:6" ht="12.75">
      <c r="E474" s="2"/>
      <c r="F474" s="2"/>
    </row>
    <row r="475" spans="5:6" ht="12.75">
      <c r="E475" s="2"/>
      <c r="F475" s="2"/>
    </row>
    <row r="476" spans="5:6" ht="12.75">
      <c r="E476" s="2"/>
      <c r="F476" s="2"/>
    </row>
    <row r="477" spans="5:6" ht="12.75">
      <c r="E477" s="2"/>
      <c r="F477" s="2"/>
    </row>
    <row r="478" spans="5:6" ht="12.75">
      <c r="E478" s="2"/>
      <c r="F478" s="2"/>
    </row>
    <row r="479" spans="5:6" ht="12.75">
      <c r="E479" s="2"/>
      <c r="F479" s="2"/>
    </row>
    <row r="480" spans="5:6" ht="12.75">
      <c r="E480" s="2"/>
      <c r="F480" s="2"/>
    </row>
    <row r="481" spans="5:6" ht="12.75">
      <c r="E481" s="2"/>
      <c r="F481" s="2"/>
    </row>
    <row r="482" spans="5:6" ht="12.75">
      <c r="E482" s="2"/>
      <c r="F482" s="2"/>
    </row>
    <row r="483" spans="5:6" ht="12.75">
      <c r="E483" s="2"/>
      <c r="F483" s="2"/>
    </row>
    <row r="484" spans="5:6" ht="12.75">
      <c r="E484" s="2"/>
      <c r="F484" s="2"/>
    </row>
    <row r="485" spans="5:6" ht="12.75">
      <c r="E485" s="2"/>
      <c r="F485" s="2"/>
    </row>
    <row r="486" spans="5:6" ht="12.75">
      <c r="E486" s="2"/>
      <c r="F486" s="2"/>
    </row>
    <row r="487" spans="5:6" ht="12.75">
      <c r="E487" s="2"/>
      <c r="F487" s="2"/>
    </row>
    <row r="488" spans="5:6" ht="12.75">
      <c r="E488" s="2"/>
      <c r="F488" s="2"/>
    </row>
    <row r="489" spans="5:6" ht="12.75">
      <c r="E489" s="2"/>
      <c r="F489" s="2"/>
    </row>
    <row r="490" spans="5:6" ht="12.75">
      <c r="E490" s="2"/>
      <c r="F490" s="2"/>
    </row>
    <row r="491" spans="5:6" ht="12.75">
      <c r="E491" s="2"/>
      <c r="F491" s="2"/>
    </row>
    <row r="492" spans="5:6" ht="12.75">
      <c r="E492" s="2"/>
      <c r="F492" s="2"/>
    </row>
    <row r="493" spans="5:6" ht="12.75">
      <c r="E493" s="2"/>
      <c r="F493" s="2"/>
    </row>
    <row r="494" spans="5:6" ht="12.75">
      <c r="E494" s="2"/>
      <c r="F494" s="2"/>
    </row>
    <row r="495" spans="5:6" ht="12.75">
      <c r="E495" s="2"/>
      <c r="F495" s="2"/>
    </row>
    <row r="496" spans="5:6" ht="12.75">
      <c r="E496" s="2"/>
      <c r="F496" s="2"/>
    </row>
    <row r="497" spans="5:6" ht="12.75">
      <c r="E497" s="2"/>
      <c r="F497" s="2"/>
    </row>
    <row r="498" spans="5:6" ht="12.75">
      <c r="E498" s="2"/>
      <c r="F498" s="2"/>
    </row>
    <row r="499" spans="5:6" ht="12.75">
      <c r="E499" s="2"/>
      <c r="F499" s="2"/>
    </row>
    <row r="500" spans="5:6" ht="12.75">
      <c r="E500" s="2"/>
      <c r="F500" s="2"/>
    </row>
    <row r="501" spans="5:6" ht="12.75">
      <c r="E501" s="2"/>
      <c r="F501" s="2"/>
    </row>
    <row r="502" spans="5:6" ht="12.75">
      <c r="E502" s="2"/>
      <c r="F502" s="2"/>
    </row>
    <row r="503" spans="5:6" ht="12.75">
      <c r="E503" s="2"/>
      <c r="F503" s="2"/>
    </row>
    <row r="504" spans="5:6" ht="12.75">
      <c r="E504" s="2"/>
      <c r="F504" s="2"/>
    </row>
    <row r="505" spans="5:6" ht="12.75">
      <c r="E505" s="2"/>
      <c r="F505" s="2"/>
    </row>
    <row r="506" spans="5:6" ht="12.75">
      <c r="E506" s="2"/>
      <c r="F506" s="2"/>
    </row>
    <row r="507" spans="5:6" ht="12.75">
      <c r="E507" s="2"/>
      <c r="F507" s="2"/>
    </row>
    <row r="508" spans="5:6" ht="12.75">
      <c r="E508" s="2"/>
      <c r="F508" s="2"/>
    </row>
    <row r="509" spans="5:6" ht="12.75">
      <c r="E509" s="2"/>
      <c r="F509" s="2"/>
    </row>
    <row r="510" spans="5:6" ht="12.75">
      <c r="E510" s="2"/>
      <c r="F510" s="2"/>
    </row>
    <row r="511" spans="5:6" ht="12.75">
      <c r="E511" s="2"/>
      <c r="F511" s="2"/>
    </row>
    <row r="512" spans="5:6" ht="12.75">
      <c r="E512" s="2"/>
      <c r="F512" s="2"/>
    </row>
    <row r="513" spans="5:6" ht="12.75">
      <c r="E513" s="2"/>
      <c r="F513" s="2"/>
    </row>
    <row r="514" spans="5:6" ht="12.75">
      <c r="E514" s="2"/>
      <c r="F514" s="2"/>
    </row>
    <row r="515" spans="5:6" ht="12.75">
      <c r="E515" s="2"/>
      <c r="F515" s="2"/>
    </row>
    <row r="516" spans="5:6" ht="12.75">
      <c r="E516" s="2"/>
      <c r="F516" s="2"/>
    </row>
    <row r="517" spans="5:6" ht="12.75">
      <c r="E517" s="2"/>
      <c r="F517" s="2"/>
    </row>
    <row r="518" spans="5:6" ht="12.75">
      <c r="E518" s="2"/>
      <c r="F518" s="2"/>
    </row>
    <row r="519" spans="5:6" ht="12.75">
      <c r="E519" s="2"/>
      <c r="F519" s="2"/>
    </row>
    <row r="520" spans="5:6" ht="12.75">
      <c r="E520" s="2"/>
      <c r="F520" s="2"/>
    </row>
    <row r="521" spans="5:6" ht="12.75">
      <c r="E521" s="2"/>
      <c r="F521" s="2"/>
    </row>
    <row r="522" spans="5:6" ht="12.75">
      <c r="E522" s="2"/>
      <c r="F522" s="2"/>
    </row>
    <row r="523" spans="5:6" ht="12.75">
      <c r="E523" s="2"/>
      <c r="F523" s="2"/>
    </row>
    <row r="524" spans="5:6" ht="12.75">
      <c r="E524" s="2"/>
      <c r="F524" s="2"/>
    </row>
    <row r="525" spans="5:6" ht="12.75">
      <c r="E525" s="2"/>
      <c r="F525" s="2"/>
    </row>
    <row r="526" spans="5:6" ht="12.75">
      <c r="E526" s="2"/>
      <c r="F526" s="2"/>
    </row>
    <row r="527" spans="5:6" ht="12.75">
      <c r="E527" s="2"/>
      <c r="F527" s="2"/>
    </row>
    <row r="528" spans="5:6" ht="12.75">
      <c r="E528" s="2"/>
      <c r="F528" s="2"/>
    </row>
    <row r="529" spans="5:6" ht="12.75">
      <c r="E529" s="2"/>
      <c r="F529" s="2"/>
    </row>
    <row r="530" spans="5:6" ht="12.75">
      <c r="E530" s="2"/>
      <c r="F530" s="2"/>
    </row>
    <row r="531" spans="5:6" ht="12.75">
      <c r="E531" s="2"/>
      <c r="F531" s="2"/>
    </row>
    <row r="532" spans="5:6" ht="12.75">
      <c r="E532" s="2"/>
      <c r="F532" s="2"/>
    </row>
    <row r="533" spans="5:6" ht="12.75">
      <c r="E533" s="2"/>
      <c r="F533" s="2"/>
    </row>
    <row r="534" spans="5:6" ht="12.75">
      <c r="E534" s="2"/>
      <c r="F534" s="2"/>
    </row>
    <row r="535" spans="5:6" ht="12.75">
      <c r="E535" s="2"/>
      <c r="F535" s="2"/>
    </row>
    <row r="536" spans="5:6" ht="12.75">
      <c r="E536" s="2"/>
      <c r="F536" s="2"/>
    </row>
    <row r="537" spans="5:6" ht="12.75">
      <c r="E537" s="2"/>
      <c r="F537" s="2"/>
    </row>
    <row r="538" spans="5:6" ht="12.75">
      <c r="E538" s="2"/>
      <c r="F538" s="2"/>
    </row>
    <row r="539" spans="5:6" ht="12.75">
      <c r="E539" s="2"/>
      <c r="F539" s="2"/>
    </row>
    <row r="540" spans="5:6" ht="12.75">
      <c r="E540" s="2"/>
      <c r="F540" s="2"/>
    </row>
    <row r="541" spans="5:6" ht="12.75">
      <c r="E541" s="2"/>
      <c r="F541" s="2"/>
    </row>
    <row r="542" spans="5:6" ht="12.75">
      <c r="E542" s="2"/>
      <c r="F542" s="2"/>
    </row>
    <row r="543" spans="5:6" ht="12.75">
      <c r="E543" s="2"/>
      <c r="F543" s="2"/>
    </row>
    <row r="544" spans="5:6" ht="12.75">
      <c r="E544" s="2"/>
      <c r="F544" s="2"/>
    </row>
    <row r="545" spans="5:6" ht="12.75">
      <c r="E545" s="2"/>
      <c r="F545" s="2"/>
    </row>
    <row r="546" spans="5:6" ht="12.75">
      <c r="E546" s="2"/>
      <c r="F546" s="2"/>
    </row>
    <row r="547" spans="5:6" ht="12.75">
      <c r="E547" s="2"/>
      <c r="F547" s="2"/>
    </row>
    <row r="548" spans="5:6" ht="12.75">
      <c r="E548" s="2"/>
      <c r="F548" s="2"/>
    </row>
    <row r="549" spans="5:6" ht="12.75">
      <c r="E549" s="2"/>
      <c r="F549" s="2"/>
    </row>
    <row r="550" spans="5:6" ht="12.75">
      <c r="E550" s="2"/>
      <c r="F550" s="2"/>
    </row>
    <row r="551" spans="5:6" ht="12.75">
      <c r="E551" s="2"/>
      <c r="F551" s="2"/>
    </row>
    <row r="552" spans="5:6" ht="12.75">
      <c r="E552" s="2"/>
      <c r="F552" s="2"/>
    </row>
    <row r="553" spans="5:6" ht="12.75">
      <c r="E553" s="2"/>
      <c r="F553" s="2"/>
    </row>
    <row r="554" spans="5:6" ht="12.75">
      <c r="E554" s="2"/>
      <c r="F554" s="2"/>
    </row>
    <row r="555" spans="5:6" ht="12.75">
      <c r="E555" s="2"/>
      <c r="F555" s="2"/>
    </row>
    <row r="556" spans="5:6" ht="12.75">
      <c r="E556" s="2"/>
      <c r="F556" s="2"/>
    </row>
    <row r="557" spans="5:6" ht="12.75">
      <c r="E557" s="2"/>
      <c r="F557" s="2"/>
    </row>
    <row r="558" spans="5:6" ht="12.75">
      <c r="E558" s="2"/>
      <c r="F558" s="2"/>
    </row>
    <row r="559" spans="5:6" ht="12.75">
      <c r="E559" s="2"/>
      <c r="F559" s="2"/>
    </row>
    <row r="560" spans="5:6" ht="12.75">
      <c r="E560" s="2"/>
      <c r="F560" s="2"/>
    </row>
    <row r="561" spans="5:6" ht="12.75">
      <c r="E561" s="2"/>
      <c r="F561" s="2"/>
    </row>
    <row r="562" spans="5:6" ht="12.75">
      <c r="E562" s="2"/>
      <c r="F562" s="2"/>
    </row>
    <row r="563" spans="5:6" ht="12.75">
      <c r="E563" s="2"/>
      <c r="F563" s="2"/>
    </row>
    <row r="564" spans="5:6" ht="12.75">
      <c r="E564" s="2"/>
      <c r="F564" s="2"/>
    </row>
    <row r="565" spans="5:6" ht="12.75">
      <c r="E565" s="2"/>
      <c r="F565" s="2"/>
    </row>
    <row r="566" spans="5:6" ht="12.75">
      <c r="E566" s="2"/>
      <c r="F566" s="2"/>
    </row>
    <row r="567" spans="5:6" ht="12.75">
      <c r="E567" s="2"/>
      <c r="F567" s="2"/>
    </row>
    <row r="568" spans="5:6" ht="12.75">
      <c r="E568" s="2"/>
      <c r="F568" s="2"/>
    </row>
    <row r="569" spans="5:6" ht="12.75">
      <c r="E569" s="2"/>
      <c r="F569" s="2"/>
    </row>
    <row r="570" spans="5:6" ht="12.75">
      <c r="E570" s="2"/>
      <c r="F570" s="2"/>
    </row>
    <row r="571" spans="5:6" ht="12.75">
      <c r="E571" s="2"/>
      <c r="F571" s="2"/>
    </row>
    <row r="572" spans="5:6" ht="12.75">
      <c r="E572" s="2"/>
      <c r="F572" s="2"/>
    </row>
    <row r="573" spans="5:6" ht="12.75">
      <c r="E573" s="2"/>
      <c r="F573" s="2"/>
    </row>
    <row r="574" spans="5:6" ht="12.75">
      <c r="E574" s="2"/>
      <c r="F574" s="2"/>
    </row>
    <row r="575" spans="5:6" ht="12.75">
      <c r="E575" s="2"/>
      <c r="F575" s="2"/>
    </row>
    <row r="576" spans="5:6" ht="12.75">
      <c r="E576" s="2"/>
      <c r="F576" s="2"/>
    </row>
    <row r="577" spans="5:6" ht="12.75">
      <c r="E577" s="2"/>
      <c r="F577" s="2"/>
    </row>
    <row r="578" spans="5:6" ht="12.75">
      <c r="E578" s="2"/>
      <c r="F578" s="2"/>
    </row>
    <row r="579" spans="5:6" ht="12.75">
      <c r="E579" s="2"/>
      <c r="F579" s="2"/>
    </row>
    <row r="580" spans="5:6" ht="12.75">
      <c r="E580" s="2"/>
      <c r="F580" s="2"/>
    </row>
    <row r="581" spans="5:6" ht="12.75">
      <c r="E581" s="2"/>
      <c r="F581" s="2"/>
    </row>
    <row r="582" spans="5:6" ht="12.75">
      <c r="E582" s="2"/>
      <c r="F582" s="2"/>
    </row>
    <row r="583" spans="5:6" ht="12.75">
      <c r="E583" s="2"/>
      <c r="F583" s="2"/>
    </row>
    <row r="584" spans="5:6" ht="12.75">
      <c r="E584" s="2"/>
      <c r="F584" s="2"/>
    </row>
    <row r="585" spans="5:6" ht="12.75">
      <c r="E585" s="2"/>
      <c r="F585" s="2"/>
    </row>
    <row r="586" spans="5:6" ht="12.75">
      <c r="E586" s="2"/>
      <c r="F586" s="2"/>
    </row>
    <row r="587" spans="5:6" ht="12.75">
      <c r="E587" s="2"/>
      <c r="F587" s="2"/>
    </row>
    <row r="588" spans="5:6" ht="12.75">
      <c r="E588" s="2"/>
      <c r="F588" s="2"/>
    </row>
    <row r="589" spans="5:6" ht="12.75">
      <c r="E589" s="2"/>
      <c r="F589" s="2"/>
    </row>
    <row r="590" spans="5:6" ht="12.75">
      <c r="E590" s="2"/>
      <c r="F590" s="2"/>
    </row>
    <row r="591" spans="5:6" ht="12.75">
      <c r="E591" s="2"/>
      <c r="F591" s="2"/>
    </row>
    <row r="592" spans="5:6" ht="12.75">
      <c r="E592" s="2"/>
      <c r="F592" s="2"/>
    </row>
    <row r="593" spans="5:6" ht="12.75">
      <c r="E593" s="2"/>
      <c r="F593" s="2"/>
    </row>
    <row r="594" spans="5:6" ht="12.75">
      <c r="E594" s="2"/>
      <c r="F594" s="2"/>
    </row>
    <row r="595" spans="5:6" ht="12.75">
      <c r="E595" s="2"/>
      <c r="F595" s="2"/>
    </row>
    <row r="596" spans="5:6" ht="12.75">
      <c r="E596" s="2"/>
      <c r="F596" s="2"/>
    </row>
    <row r="597" spans="5:6" ht="12.75">
      <c r="E597" s="2"/>
      <c r="F597" s="2"/>
    </row>
    <row r="598" spans="5:6" ht="12.75">
      <c r="E598" s="2"/>
      <c r="F598" s="2"/>
    </row>
    <row r="599" spans="5:6" ht="12.75">
      <c r="E599" s="2"/>
      <c r="F599" s="2"/>
    </row>
    <row r="600" spans="5:6" ht="12.75">
      <c r="E600" s="2"/>
      <c r="F600" s="2"/>
    </row>
    <row r="601" spans="5:6" ht="12.75">
      <c r="E601" s="2"/>
      <c r="F601" s="2"/>
    </row>
    <row r="602" spans="5:6" ht="12.75">
      <c r="E602" s="2"/>
      <c r="F602" s="2"/>
    </row>
    <row r="603" spans="5:6" ht="12.75">
      <c r="E603" s="2"/>
      <c r="F603" s="2"/>
    </row>
    <row r="604" spans="5:6" ht="12.75">
      <c r="E604" s="2"/>
      <c r="F604" s="2"/>
    </row>
    <row r="605" spans="5:6" ht="12.75">
      <c r="E605" s="2"/>
      <c r="F605" s="2"/>
    </row>
    <row r="606" spans="5:6" ht="12.75">
      <c r="E606" s="2"/>
      <c r="F606" s="2"/>
    </row>
    <row r="607" spans="5:6" ht="12.75">
      <c r="E607" s="2"/>
      <c r="F607" s="2"/>
    </row>
    <row r="608" spans="5:6" ht="12.75">
      <c r="E608" s="2"/>
      <c r="F608" s="2"/>
    </row>
    <row r="609" spans="5:6" ht="12.75">
      <c r="E609" s="2"/>
      <c r="F609" s="2"/>
    </row>
    <row r="610" spans="5:6" ht="12.75">
      <c r="E610" s="2"/>
      <c r="F610" s="2"/>
    </row>
    <row r="611" spans="5:6" ht="12.75">
      <c r="E611" s="2"/>
      <c r="F611" s="2"/>
    </row>
    <row r="612" spans="5:6" ht="12.75">
      <c r="E612" s="2"/>
      <c r="F612" s="2"/>
    </row>
    <row r="613" spans="5:6" ht="12.75">
      <c r="E613" s="2"/>
      <c r="F613" s="2"/>
    </row>
    <row r="614" spans="5:6" ht="12.75">
      <c r="E614" s="2"/>
      <c r="F614" s="2"/>
    </row>
    <row r="615" spans="5:6" ht="12.75">
      <c r="E615" s="2"/>
      <c r="F615" s="2"/>
    </row>
    <row r="616" spans="5:6" ht="12.75">
      <c r="E616" s="2"/>
      <c r="F616" s="2"/>
    </row>
    <row r="617" spans="5:6" ht="12.75">
      <c r="E617" s="2"/>
      <c r="F617" s="2"/>
    </row>
    <row r="618" spans="5:6" ht="12.75">
      <c r="E618" s="2"/>
      <c r="F618" s="2"/>
    </row>
    <row r="619" spans="5:6" ht="12.75">
      <c r="E619" s="2"/>
      <c r="F619" s="2"/>
    </row>
    <row r="620" spans="5:6" ht="12.75">
      <c r="E620" s="2"/>
      <c r="F620" s="2"/>
    </row>
    <row r="621" spans="5:6" ht="12.75">
      <c r="E621" s="2"/>
      <c r="F621" s="2"/>
    </row>
    <row r="622" spans="5:6" ht="12.75">
      <c r="E622" s="2"/>
      <c r="F622" s="2"/>
    </row>
    <row r="623" spans="5:6" ht="12.75">
      <c r="E623" s="2"/>
      <c r="F623" s="2"/>
    </row>
    <row r="624" spans="5:6" ht="12.75">
      <c r="E624" s="2"/>
      <c r="F624" s="2"/>
    </row>
    <row r="625" spans="5:6" ht="12.75">
      <c r="E625" s="2"/>
      <c r="F625" s="2"/>
    </row>
    <row r="626" spans="5:6" ht="12.75">
      <c r="E626" s="2"/>
      <c r="F626" s="2"/>
    </row>
    <row r="627" spans="5:6" ht="12.75">
      <c r="E627" s="2"/>
      <c r="F627" s="2"/>
    </row>
    <row r="628" spans="5:6" ht="12.75">
      <c r="E628" s="2"/>
      <c r="F628" s="2"/>
    </row>
    <row r="629" spans="5:6" ht="12.75">
      <c r="E629" s="2"/>
      <c r="F629" s="2"/>
    </row>
    <row r="630" spans="5:6" ht="12.75">
      <c r="E630" s="2"/>
      <c r="F630" s="2"/>
    </row>
    <row r="631" spans="5:6" ht="12.75">
      <c r="E631" s="2"/>
      <c r="F631" s="2"/>
    </row>
    <row r="632" spans="5:6" ht="12.75">
      <c r="E632" s="2"/>
      <c r="F632" s="2"/>
    </row>
    <row r="633" spans="5:6" ht="12.75">
      <c r="E633" s="2"/>
      <c r="F633" s="2"/>
    </row>
    <row r="634" spans="5:6" ht="12.75">
      <c r="E634" s="2"/>
      <c r="F634" s="2"/>
    </row>
    <row r="635" spans="5:6" ht="12.75">
      <c r="E635" s="2"/>
      <c r="F635" s="2"/>
    </row>
    <row r="636" spans="5:6" ht="12.75">
      <c r="E636" s="2"/>
      <c r="F636" s="2"/>
    </row>
    <row r="637" spans="5:6" ht="12.75">
      <c r="E637" s="2"/>
      <c r="F637" s="2"/>
    </row>
    <row r="638" spans="5:6" ht="12.75">
      <c r="E638" s="2"/>
      <c r="F638" s="2"/>
    </row>
    <row r="639" spans="5:6" ht="12.75">
      <c r="E639" s="2"/>
      <c r="F639" s="2"/>
    </row>
    <row r="640" spans="5:6" ht="12.75">
      <c r="E640" s="2"/>
      <c r="F640" s="2"/>
    </row>
    <row r="641" spans="5:6" ht="12.75">
      <c r="E641" s="2"/>
      <c r="F641" s="2"/>
    </row>
    <row r="642" spans="5:6" ht="12.75">
      <c r="E642" s="2"/>
      <c r="F642" s="2"/>
    </row>
    <row r="643" spans="5:6" ht="12.75">
      <c r="E643" s="2"/>
      <c r="F643" s="2"/>
    </row>
    <row r="644" spans="5:6" ht="12.75">
      <c r="E644" s="2"/>
      <c r="F644" s="2"/>
    </row>
    <row r="645" spans="5:6" ht="12.75">
      <c r="E645" s="2"/>
      <c r="F645" s="2"/>
    </row>
    <row r="646" spans="5:6" ht="12.75">
      <c r="E646" s="2"/>
      <c r="F646" s="2"/>
    </row>
    <row r="647" spans="5:6" ht="12.75">
      <c r="E647" s="2"/>
      <c r="F647" s="2"/>
    </row>
    <row r="648" spans="5:6" ht="12.75">
      <c r="E648" s="2"/>
      <c r="F648" s="2"/>
    </row>
    <row r="649" spans="5:6" ht="12.75">
      <c r="E649" s="2"/>
      <c r="F649" s="2"/>
    </row>
    <row r="650" spans="5:6" ht="12.75">
      <c r="E650" s="2"/>
      <c r="F650" s="2"/>
    </row>
    <row r="651" spans="5:6" ht="12.75">
      <c r="E651" s="2"/>
      <c r="F651" s="2"/>
    </row>
    <row r="652" spans="5:6" ht="12.75">
      <c r="E652" s="2"/>
      <c r="F652" s="2"/>
    </row>
    <row r="653" spans="5:6" ht="12.75">
      <c r="E653" s="2"/>
      <c r="F653" s="2"/>
    </row>
    <row r="654" spans="5:6" ht="12.75">
      <c r="E654" s="2"/>
      <c r="F654" s="2"/>
    </row>
    <row r="655" spans="5:6" ht="12.75">
      <c r="E655" s="2"/>
      <c r="F655" s="2"/>
    </row>
    <row r="656" spans="5:6" ht="12.75">
      <c r="E656" s="2"/>
      <c r="F656" s="2"/>
    </row>
    <row r="657" spans="5:6" ht="12.75">
      <c r="E657" s="2"/>
      <c r="F657" s="2"/>
    </row>
    <row r="658" spans="5:6" ht="12.75">
      <c r="E658" s="2"/>
      <c r="F658" s="2"/>
    </row>
    <row r="659" spans="5:6" ht="12.75">
      <c r="E659" s="2"/>
      <c r="F659" s="2"/>
    </row>
    <row r="660" spans="5:6" ht="12.75">
      <c r="E660" s="2"/>
      <c r="F660" s="2"/>
    </row>
    <row r="661" spans="5:6" ht="12.75">
      <c r="E661" s="2"/>
      <c r="F661" s="2"/>
    </row>
    <row r="662" spans="5:6" ht="12.75">
      <c r="E662" s="2"/>
      <c r="F662" s="2"/>
    </row>
    <row r="663" spans="5:6" ht="12.75">
      <c r="E663" s="2"/>
      <c r="F663" s="2"/>
    </row>
    <row r="664" spans="5:6" ht="12.75">
      <c r="E664" s="2"/>
      <c r="F664" s="2"/>
    </row>
    <row r="665" spans="5:6" ht="12.75">
      <c r="E665" s="2"/>
      <c r="F665" s="2"/>
    </row>
    <row r="666" spans="5:6" ht="12.75">
      <c r="E666" s="2"/>
      <c r="F666" s="2"/>
    </row>
    <row r="667" spans="5:6" ht="12.75">
      <c r="E667" s="2"/>
      <c r="F667" s="2"/>
    </row>
    <row r="668" spans="5:6" ht="12.75">
      <c r="E668" s="2"/>
      <c r="F668" s="2"/>
    </row>
    <row r="669" spans="5:6" ht="12.75">
      <c r="E669" s="2"/>
      <c r="F669" s="2"/>
    </row>
    <row r="670" spans="5:6" ht="12.75">
      <c r="E670" s="2"/>
      <c r="F670" s="2"/>
    </row>
    <row r="671" spans="5:6" ht="12.75">
      <c r="E671" s="2"/>
      <c r="F671" s="2"/>
    </row>
    <row r="672" spans="5:6" ht="12.75">
      <c r="E672" s="2"/>
      <c r="F672" s="2"/>
    </row>
    <row r="673" spans="5:6" ht="12.75">
      <c r="E673" s="2"/>
      <c r="F673" s="2"/>
    </row>
    <row r="674" spans="5:6" ht="12.75">
      <c r="E674" s="2"/>
      <c r="F674" s="2"/>
    </row>
    <row r="675" spans="5:6" ht="12.75">
      <c r="E675" s="2"/>
      <c r="F675" s="2"/>
    </row>
    <row r="676" spans="5:6" ht="12.75">
      <c r="E676" s="2"/>
      <c r="F676" s="2"/>
    </row>
    <row r="677" spans="5:6" ht="12.75">
      <c r="E677" s="2"/>
      <c r="F677" s="2"/>
    </row>
    <row r="678" spans="5:6" ht="12.75">
      <c r="E678" s="2"/>
      <c r="F678" s="2"/>
    </row>
    <row r="679" spans="5:6" ht="12.75">
      <c r="E679" s="2"/>
      <c r="F679" s="2"/>
    </row>
    <row r="680" spans="5:6" ht="12.75">
      <c r="E680" s="2"/>
      <c r="F680" s="2"/>
    </row>
    <row r="681" spans="5:6" ht="12.75">
      <c r="E681" s="2"/>
      <c r="F681" s="2"/>
    </row>
    <row r="682" spans="5:6" ht="12.75">
      <c r="E682" s="2"/>
      <c r="F682" s="2"/>
    </row>
    <row r="683" spans="5:6" ht="12.75">
      <c r="E683" s="2"/>
      <c r="F683" s="2"/>
    </row>
    <row r="684" spans="5:6" ht="12.75">
      <c r="E684" s="2"/>
      <c r="F684" s="2"/>
    </row>
    <row r="685" spans="5:6" ht="12.75">
      <c r="E685" s="2"/>
      <c r="F685" s="2"/>
    </row>
    <row r="686" spans="5:6" ht="12.75">
      <c r="E686" s="2"/>
      <c r="F686" s="2"/>
    </row>
    <row r="687" spans="5:6" ht="12.75">
      <c r="E687" s="2"/>
      <c r="F687" s="2"/>
    </row>
    <row r="688" spans="5:6" ht="12.75">
      <c r="E688" s="2"/>
      <c r="F688" s="2"/>
    </row>
    <row r="689" spans="5:6" ht="12.75">
      <c r="E689" s="2"/>
      <c r="F689" s="2"/>
    </row>
    <row r="690" spans="5:6" ht="12.75">
      <c r="E690" s="2"/>
      <c r="F690" s="2"/>
    </row>
    <row r="691" spans="5:6" ht="12.75">
      <c r="E691" s="2"/>
      <c r="F691" s="2"/>
    </row>
    <row r="692" spans="5:6" ht="12.75">
      <c r="E692" s="2"/>
      <c r="F692" s="2"/>
    </row>
    <row r="693" spans="5:6" ht="12.75">
      <c r="E693" s="2"/>
      <c r="F693" s="2"/>
    </row>
    <row r="694" spans="5:6" ht="12.75">
      <c r="E694" s="2"/>
      <c r="F694" s="2"/>
    </row>
    <row r="695" spans="5:6" ht="12.75">
      <c r="E695" s="2"/>
      <c r="F695" s="2"/>
    </row>
    <row r="696" spans="5:6" ht="12.75">
      <c r="E696" s="2"/>
      <c r="F696" s="2"/>
    </row>
    <row r="697" spans="5:6" ht="12.75">
      <c r="E697" s="2"/>
      <c r="F697" s="2"/>
    </row>
    <row r="698" spans="5:6" ht="12.75">
      <c r="E698" s="2"/>
      <c r="F698" s="2"/>
    </row>
    <row r="699" spans="5:6" ht="12.75">
      <c r="E699" s="2"/>
      <c r="F699" s="2"/>
    </row>
    <row r="700" spans="5:6" ht="12.75">
      <c r="E700" s="2"/>
      <c r="F700" s="2"/>
    </row>
    <row r="701" spans="5:6" ht="12.75">
      <c r="E701" s="2"/>
      <c r="F701" s="2"/>
    </row>
    <row r="702" spans="5:6" ht="12.75">
      <c r="E702" s="2"/>
      <c r="F702" s="2"/>
    </row>
    <row r="703" spans="5:6" ht="12.75">
      <c r="E703" s="2"/>
      <c r="F703" s="2"/>
    </row>
    <row r="704" spans="5:6" ht="12.75">
      <c r="E704" s="2"/>
      <c r="F704" s="2"/>
    </row>
    <row r="705" spans="5:6" ht="12.75">
      <c r="E705" s="2"/>
      <c r="F705" s="2"/>
    </row>
    <row r="706" spans="5:6" ht="12.75">
      <c r="E706" s="2"/>
      <c r="F706" s="2"/>
    </row>
    <row r="707" spans="5:6" ht="12.75">
      <c r="E707" s="2"/>
      <c r="F707" s="2"/>
    </row>
    <row r="708" spans="5:6" ht="12.75">
      <c r="E708" s="2"/>
      <c r="F708" s="2"/>
    </row>
    <row r="709" spans="5:6" ht="12.75">
      <c r="E709" s="2"/>
      <c r="F709" s="2"/>
    </row>
    <row r="710" spans="5:6" ht="12.75">
      <c r="E710" s="2"/>
      <c r="F710" s="2"/>
    </row>
    <row r="711" spans="5:6" ht="12.75">
      <c r="E711" s="2"/>
      <c r="F711" s="2"/>
    </row>
    <row r="712" spans="5:6" ht="12.75">
      <c r="E712" s="2"/>
      <c r="F712" s="2"/>
    </row>
    <row r="713" spans="5:6" ht="12.75">
      <c r="E713" s="2"/>
      <c r="F713" s="2"/>
    </row>
    <row r="714" spans="5:6" ht="12.75">
      <c r="E714" s="2"/>
      <c r="F714" s="2"/>
    </row>
    <row r="715" spans="5:6" ht="12.75">
      <c r="E715" s="2"/>
      <c r="F715" s="2"/>
    </row>
    <row r="716" spans="5:6" ht="12.75">
      <c r="E716" s="2"/>
      <c r="F716" s="2"/>
    </row>
    <row r="717" spans="5:6" ht="12.75">
      <c r="E717" s="2"/>
      <c r="F717" s="2"/>
    </row>
    <row r="718" spans="5:6" ht="12.75">
      <c r="E718" s="2"/>
      <c r="F718" s="2"/>
    </row>
    <row r="719" spans="5:6" ht="12.75">
      <c r="E719" s="2"/>
      <c r="F719" s="2"/>
    </row>
    <row r="720" spans="5:6" ht="12.75">
      <c r="E720" s="2"/>
      <c r="F720" s="2"/>
    </row>
    <row r="721" spans="5:6" ht="12.75">
      <c r="E721" s="2"/>
      <c r="F721" s="2"/>
    </row>
    <row r="722" spans="5:6" ht="12.75">
      <c r="E722" s="2"/>
      <c r="F722" s="2"/>
    </row>
    <row r="723" spans="5:6" ht="12.75">
      <c r="E723" s="2"/>
      <c r="F723" s="2"/>
    </row>
    <row r="724" spans="5:6" ht="12.75">
      <c r="E724" s="2"/>
      <c r="F724" s="2"/>
    </row>
    <row r="725" spans="5:6" ht="12.75">
      <c r="E725" s="2"/>
      <c r="F725" s="2"/>
    </row>
    <row r="726" spans="5:6" ht="12.75">
      <c r="E726" s="2"/>
      <c r="F726" s="2"/>
    </row>
    <row r="727" spans="5:6" ht="12.75">
      <c r="E727" s="2"/>
      <c r="F727" s="2"/>
    </row>
    <row r="728" spans="5:6" ht="12.75">
      <c r="E728" s="2"/>
      <c r="F728" s="2"/>
    </row>
    <row r="729" spans="5:6" ht="12.75">
      <c r="E729" s="2"/>
      <c r="F729" s="2"/>
    </row>
    <row r="730" spans="5:6" ht="12.75">
      <c r="E730" s="2"/>
      <c r="F730" s="2"/>
    </row>
    <row r="731" spans="5:6" ht="12.75">
      <c r="E731" s="2"/>
      <c r="F731" s="2"/>
    </row>
    <row r="732" spans="5:6" ht="12.75">
      <c r="E732" s="2"/>
      <c r="F732" s="2"/>
    </row>
    <row r="733" spans="5:6" ht="12.75">
      <c r="E733" s="2"/>
      <c r="F733" s="2"/>
    </row>
    <row r="734" spans="5:6" ht="12.75">
      <c r="E734" s="2"/>
      <c r="F734" s="2"/>
    </row>
    <row r="735" spans="5:6" ht="12.75">
      <c r="E735" s="2"/>
      <c r="F735" s="2"/>
    </row>
    <row r="736" spans="5:6" ht="12.75">
      <c r="E736" s="2"/>
      <c r="F736" s="2"/>
    </row>
    <row r="737" spans="5:6" ht="12.75">
      <c r="E737" s="2"/>
      <c r="F737" s="2"/>
    </row>
    <row r="738" spans="5:6" ht="12.75">
      <c r="E738" s="2"/>
      <c r="F738" s="2"/>
    </row>
    <row r="739" spans="5:6" ht="12.75">
      <c r="E739" s="2"/>
      <c r="F739" s="2"/>
    </row>
    <row r="740" spans="5:6" ht="12.75">
      <c r="E740" s="2"/>
      <c r="F740" s="2"/>
    </row>
    <row r="741" spans="5:6" ht="12.75">
      <c r="E741" s="2"/>
      <c r="F741" s="2"/>
    </row>
    <row r="742" spans="5:6" ht="12.75">
      <c r="E742" s="2"/>
      <c r="F742" s="2"/>
    </row>
    <row r="743" spans="5:6" ht="12.75">
      <c r="E743" s="2"/>
      <c r="F743" s="2"/>
    </row>
    <row r="744" spans="5:6" ht="12.75">
      <c r="E744" s="2"/>
      <c r="F744" s="2"/>
    </row>
    <row r="745" spans="5:6" ht="12.75">
      <c r="E745" s="2"/>
      <c r="F745" s="2"/>
    </row>
    <row r="746" spans="5:6" ht="12.75">
      <c r="E746" s="2"/>
      <c r="F746" s="2"/>
    </row>
    <row r="747" spans="5:6" ht="12.75">
      <c r="E747" s="2"/>
      <c r="F747" s="2"/>
    </row>
    <row r="748" spans="5:6" ht="12.75">
      <c r="E748" s="2"/>
      <c r="F748" s="2"/>
    </row>
    <row r="749" spans="5:6" ht="12.75">
      <c r="E749" s="2"/>
      <c r="F749" s="2"/>
    </row>
    <row r="750" spans="5:6" ht="12.75">
      <c r="E750" s="2"/>
      <c r="F750" s="2"/>
    </row>
    <row r="751" spans="5:6" ht="12.75">
      <c r="E751" s="2"/>
      <c r="F751" s="2"/>
    </row>
    <row r="752" spans="5:6" ht="12.75">
      <c r="E752" s="2"/>
      <c r="F752" s="2"/>
    </row>
    <row r="753" spans="5:6" ht="12.75">
      <c r="E753" s="2"/>
      <c r="F753" s="2"/>
    </row>
    <row r="754" spans="5:6" ht="12.75">
      <c r="E754" s="2"/>
      <c r="F754" s="2"/>
    </row>
    <row r="755" spans="5:6" ht="12.75">
      <c r="E755" s="2"/>
      <c r="F755" s="2"/>
    </row>
    <row r="756" spans="5:6" ht="12.75">
      <c r="E756" s="2"/>
      <c r="F756" s="2"/>
    </row>
    <row r="757" spans="5:6" ht="12.75">
      <c r="E757" s="2"/>
      <c r="F757" s="2"/>
    </row>
    <row r="758" spans="5:6" ht="12.75">
      <c r="E758" s="2"/>
      <c r="F758" s="2"/>
    </row>
    <row r="759" spans="5:6" ht="12.75">
      <c r="E759" s="2"/>
      <c r="F759" s="2"/>
    </row>
    <row r="760" spans="5:6" ht="12.75">
      <c r="E760" s="2"/>
      <c r="F760" s="2"/>
    </row>
    <row r="761" spans="5:6" ht="12.75">
      <c r="E761" s="2"/>
      <c r="F761" s="2"/>
    </row>
    <row r="762" spans="5:6" ht="12.75">
      <c r="E762" s="2"/>
      <c r="F762" s="2"/>
    </row>
    <row r="763" spans="5:6" ht="12.75">
      <c r="E763" s="2"/>
      <c r="F763" s="2"/>
    </row>
    <row r="764" spans="5:6" ht="12.75">
      <c r="E764" s="2"/>
      <c r="F764" s="2"/>
    </row>
    <row r="765" spans="5:6" ht="12.75">
      <c r="E765" s="2"/>
      <c r="F765" s="2"/>
    </row>
    <row r="766" spans="5:6" ht="12.75">
      <c r="E766" s="2"/>
      <c r="F766" s="2"/>
    </row>
    <row r="767" spans="5:6" ht="12.75">
      <c r="E767" s="2"/>
      <c r="F767" s="2"/>
    </row>
    <row r="768" spans="5:6" ht="12.75">
      <c r="E768" s="2"/>
      <c r="F768" s="2"/>
    </row>
    <row r="769" spans="5:6" ht="12.75">
      <c r="E769" s="2"/>
      <c r="F769" s="2"/>
    </row>
    <row r="770" spans="5:6" ht="12.75">
      <c r="E770" s="2"/>
      <c r="F770" s="2"/>
    </row>
    <row r="771" spans="5:6" ht="12.75">
      <c r="E771" s="2"/>
      <c r="F771" s="2"/>
    </row>
    <row r="772" spans="5:6" ht="12.75">
      <c r="E772" s="2"/>
      <c r="F772" s="2"/>
    </row>
    <row r="773" spans="5:6" ht="12.75">
      <c r="E773" s="2"/>
      <c r="F773" s="2"/>
    </row>
    <row r="774" spans="5:6" ht="12.75">
      <c r="E774" s="2"/>
      <c r="F774" s="2"/>
    </row>
    <row r="775" spans="5:6" ht="12.75">
      <c r="E775" s="2"/>
      <c r="F775" s="2"/>
    </row>
    <row r="776" spans="5:6" ht="12.75">
      <c r="E776" s="2"/>
      <c r="F776" s="2"/>
    </row>
    <row r="777" spans="5:6" ht="12.75">
      <c r="E777" s="2"/>
      <c r="F777" s="2"/>
    </row>
    <row r="778" spans="5:6" ht="12.75">
      <c r="E778" s="2"/>
      <c r="F778" s="2"/>
    </row>
    <row r="779" spans="5:6" ht="12.75">
      <c r="E779" s="2"/>
      <c r="F779" s="2"/>
    </row>
    <row r="780" spans="5:6" ht="12.75">
      <c r="E780" s="2"/>
      <c r="F780" s="2"/>
    </row>
    <row r="781" spans="5:6" ht="12.75">
      <c r="E781" s="2"/>
      <c r="F781" s="2"/>
    </row>
    <row r="782" spans="5:6" ht="12.75">
      <c r="E782" s="2"/>
      <c r="F782" s="2"/>
    </row>
    <row r="783" spans="5:6" ht="12.75">
      <c r="E783" s="2"/>
      <c r="F783" s="2"/>
    </row>
    <row r="784" spans="5:6" ht="12.75">
      <c r="E784" s="2"/>
      <c r="F784" s="2"/>
    </row>
    <row r="785" spans="5:6" ht="12.75">
      <c r="E785" s="2"/>
      <c r="F785" s="2"/>
    </row>
    <row r="786" spans="5:6" ht="12.75">
      <c r="E786" s="2"/>
      <c r="F786" s="2"/>
    </row>
    <row r="787" spans="5:6" ht="12.75">
      <c r="E787" s="2"/>
      <c r="F787" s="2"/>
    </row>
    <row r="788" spans="5:6" ht="12.75">
      <c r="E788" s="2"/>
      <c r="F788" s="2"/>
    </row>
    <row r="789" spans="5:6" ht="12.75">
      <c r="E789" s="2"/>
      <c r="F789" s="2"/>
    </row>
    <row r="790" spans="5:6" ht="12.75">
      <c r="E790" s="2"/>
      <c r="F790" s="2"/>
    </row>
    <row r="791" spans="5:6" ht="12.75">
      <c r="E791" s="2"/>
      <c r="F791" s="2"/>
    </row>
    <row r="792" spans="5:6" ht="12.75">
      <c r="E792" s="2"/>
      <c r="F792" s="2"/>
    </row>
    <row r="793" spans="5:6" ht="12.75">
      <c r="E793" s="2"/>
      <c r="F793" s="2"/>
    </row>
    <row r="794" spans="5:6" ht="12.75">
      <c r="E794" s="2"/>
      <c r="F794" s="2"/>
    </row>
    <row r="795" spans="5:6" ht="12.75">
      <c r="E795" s="2"/>
      <c r="F795" s="2"/>
    </row>
    <row r="796" spans="5:6" ht="12.75">
      <c r="E796" s="2"/>
      <c r="F796" s="2"/>
    </row>
    <row r="797" spans="5:6" ht="12.75">
      <c r="E797" s="2"/>
      <c r="F797" s="2"/>
    </row>
    <row r="798" spans="5:6" ht="12.75">
      <c r="E798" s="2"/>
      <c r="F798" s="2"/>
    </row>
    <row r="799" spans="5:6" ht="12.75">
      <c r="E799" s="2"/>
      <c r="F799" s="2"/>
    </row>
    <row r="800" spans="5:6" ht="12.75">
      <c r="E800" s="2"/>
      <c r="F800" s="2"/>
    </row>
    <row r="801" spans="5:6" ht="12.75">
      <c r="E801" s="2"/>
      <c r="F801" s="2"/>
    </row>
    <row r="802" spans="5:6" ht="12.75">
      <c r="E802" s="2"/>
      <c r="F802" s="2"/>
    </row>
    <row r="803" spans="5:6" ht="12.75">
      <c r="E803" s="2"/>
      <c r="F803" s="2"/>
    </row>
    <row r="804" spans="5:6" ht="12.75">
      <c r="E804" s="2"/>
      <c r="F804" s="2"/>
    </row>
    <row r="805" spans="5:6" ht="12.75">
      <c r="E805" s="2"/>
      <c r="F805" s="2"/>
    </row>
    <row r="806" spans="5:6" ht="12.75">
      <c r="E806" s="2"/>
      <c r="F806" s="2"/>
    </row>
    <row r="807" spans="5:6" ht="12.75">
      <c r="E807" s="2"/>
      <c r="F807" s="2"/>
    </row>
    <row r="808" spans="5:6" ht="12.75">
      <c r="E808" s="2"/>
      <c r="F808" s="2"/>
    </row>
    <row r="809" spans="5:6" ht="12.75">
      <c r="E809" s="2"/>
      <c r="F809" s="2"/>
    </row>
    <row r="810" spans="5:6" ht="12.75">
      <c r="E810" s="2"/>
      <c r="F810" s="2"/>
    </row>
    <row r="811" spans="5:6" ht="12.75">
      <c r="E811" s="2"/>
      <c r="F811" s="2"/>
    </row>
    <row r="812" spans="5:6" ht="12.75">
      <c r="E812" s="2"/>
      <c r="F812" s="2"/>
    </row>
    <row r="813" spans="5:6" ht="12.75">
      <c r="E813" s="2"/>
      <c r="F813" s="2"/>
    </row>
    <row r="814" spans="5:6" ht="12.75">
      <c r="E814" s="2"/>
      <c r="F814" s="2"/>
    </row>
    <row r="815" spans="5:6" ht="12.75">
      <c r="E815" s="2"/>
      <c r="F815" s="2"/>
    </row>
    <row r="816" spans="5:6" ht="12.75">
      <c r="E816" s="2"/>
      <c r="F816" s="2"/>
    </row>
    <row r="817" spans="5:6" ht="12.75">
      <c r="E817" s="2"/>
      <c r="F817" s="2"/>
    </row>
    <row r="818" spans="5:6" ht="12.75">
      <c r="E818" s="2"/>
      <c r="F818" s="2"/>
    </row>
    <row r="819" spans="5:6" ht="12.75">
      <c r="E819" s="2"/>
      <c r="F819" s="2"/>
    </row>
    <row r="820" spans="5:6" ht="12.75">
      <c r="E820" s="2"/>
      <c r="F820" s="2"/>
    </row>
    <row r="821" spans="5:6" ht="12.75">
      <c r="E821" s="2"/>
      <c r="F821" s="2"/>
    </row>
    <row r="822" spans="5:6" ht="12.75">
      <c r="E822" s="2"/>
      <c r="F822" s="2"/>
    </row>
    <row r="823" spans="5:6" ht="12.75">
      <c r="E823" s="2"/>
      <c r="F823" s="2"/>
    </row>
    <row r="824" spans="5:6" ht="12.75">
      <c r="E824" s="2"/>
      <c r="F824" s="2"/>
    </row>
    <row r="825" spans="5:6" ht="12.75">
      <c r="E825" s="2"/>
      <c r="F825" s="2"/>
    </row>
    <row r="826" spans="5:6" ht="12.75">
      <c r="E826" s="2"/>
      <c r="F826" s="2"/>
    </row>
    <row r="827" spans="5:6" ht="12.75">
      <c r="E827" s="2"/>
      <c r="F827" s="2"/>
    </row>
    <row r="828" spans="5:6" ht="12.75">
      <c r="E828" s="2"/>
      <c r="F828" s="2"/>
    </row>
    <row r="829" spans="5:6" ht="12.75">
      <c r="E829" s="2"/>
      <c r="F829" s="2"/>
    </row>
    <row r="830" spans="5:6" ht="12.75">
      <c r="E830" s="2"/>
      <c r="F830" s="2"/>
    </row>
    <row r="831" spans="5:6" ht="12.75">
      <c r="E831" s="2"/>
      <c r="F831" s="2"/>
    </row>
    <row r="832" spans="5:6" ht="12.75">
      <c r="E832" s="2"/>
      <c r="F832" s="2"/>
    </row>
    <row r="833" spans="5:6" ht="12.75">
      <c r="E833" s="2"/>
      <c r="F833" s="2"/>
    </row>
    <row r="834" spans="5:6" ht="12.75">
      <c r="E834" s="2"/>
      <c r="F834" s="2"/>
    </row>
    <row r="835" spans="5:6" ht="12.75">
      <c r="E835" s="2"/>
      <c r="F835" s="2"/>
    </row>
    <row r="836" spans="5:6" ht="12.75">
      <c r="E836" s="2"/>
      <c r="F836" s="2"/>
    </row>
    <row r="837" spans="5:6" ht="12.75">
      <c r="E837" s="2"/>
      <c r="F837" s="2"/>
    </row>
    <row r="838" spans="5:6" ht="12.75">
      <c r="E838" s="2"/>
      <c r="F838" s="2"/>
    </row>
    <row r="839" spans="5:6" ht="12.75">
      <c r="E839" s="2"/>
      <c r="F839" s="2"/>
    </row>
    <row r="840" spans="5:6" ht="12.75">
      <c r="E840" s="2"/>
      <c r="F840" s="2"/>
    </row>
    <row r="841" spans="5:6" ht="12.75">
      <c r="E841" s="2"/>
      <c r="F841" s="2"/>
    </row>
    <row r="842" spans="5:6" ht="12.75">
      <c r="E842" s="2"/>
      <c r="F842" s="2"/>
    </row>
    <row r="843" spans="5:6" ht="12.75">
      <c r="E843" s="2"/>
      <c r="F843" s="2"/>
    </row>
    <row r="844" spans="5:6" ht="12.75">
      <c r="E844" s="2"/>
      <c r="F844" s="2"/>
    </row>
    <row r="845" spans="5:6" ht="12.75">
      <c r="E845" s="2"/>
      <c r="F845" s="2"/>
    </row>
    <row r="846" spans="5:6" ht="12.75">
      <c r="E846" s="2"/>
      <c r="F846" s="2"/>
    </row>
    <row r="847" spans="5:6" ht="12.75">
      <c r="E847" s="2"/>
      <c r="F847" s="2"/>
    </row>
    <row r="848" spans="5:6" ht="12.75">
      <c r="E848" s="2"/>
      <c r="F848" s="2"/>
    </row>
    <row r="849" spans="5:6" ht="12.75">
      <c r="E849" s="2"/>
      <c r="F849" s="2"/>
    </row>
    <row r="850" spans="5:6" ht="12.75">
      <c r="E850" s="2"/>
      <c r="F850" s="2"/>
    </row>
    <row r="851" spans="5:6" ht="12.75">
      <c r="E851" s="2"/>
      <c r="F851" s="2"/>
    </row>
    <row r="852" spans="5:6" ht="12.75">
      <c r="E852" s="2"/>
      <c r="F852" s="2"/>
    </row>
    <row r="853" spans="5:6" ht="12.75">
      <c r="E853" s="2"/>
      <c r="F853" s="2"/>
    </row>
    <row r="854" spans="5:6" ht="12.75">
      <c r="E854" s="2"/>
      <c r="F854" s="2"/>
    </row>
    <row r="855" spans="5:6" ht="12.75">
      <c r="E855" s="2"/>
      <c r="F855" s="2"/>
    </row>
    <row r="856" spans="5:6" ht="12.75">
      <c r="E856" s="2"/>
      <c r="F856" s="2"/>
    </row>
    <row r="857" spans="5:6" ht="12.75">
      <c r="E857" s="2"/>
      <c r="F857" s="2"/>
    </row>
    <row r="858" spans="5:6" ht="12.75">
      <c r="E858" s="2"/>
      <c r="F858" s="2"/>
    </row>
    <row r="859" spans="5:6" ht="12.75">
      <c r="E859" s="2"/>
      <c r="F859" s="2"/>
    </row>
    <row r="860" spans="5:6" ht="12.75">
      <c r="E860" s="2"/>
      <c r="F860" s="2"/>
    </row>
    <row r="861" spans="5:6" ht="12.75">
      <c r="E861" s="2"/>
      <c r="F861" s="2"/>
    </row>
    <row r="862" spans="5:6" ht="12.75">
      <c r="E862" s="2"/>
      <c r="F862" s="2"/>
    </row>
    <row r="863" spans="5:6" ht="12.75">
      <c r="E863" s="2"/>
      <c r="F863" s="2"/>
    </row>
    <row r="864" spans="5:6" ht="12.75">
      <c r="E864" s="2"/>
      <c r="F864" s="2"/>
    </row>
    <row r="865" spans="5:6" ht="12.75">
      <c r="E865" s="2"/>
      <c r="F865" s="2"/>
    </row>
    <row r="866" spans="5:6" ht="12.75">
      <c r="E866" s="2"/>
      <c r="F866" s="2"/>
    </row>
    <row r="867" spans="5:6" ht="12.75">
      <c r="E867" s="2"/>
      <c r="F867" s="2"/>
    </row>
    <row r="868" spans="5:6" ht="12.75">
      <c r="E868" s="2"/>
      <c r="F868" s="2"/>
    </row>
    <row r="869" spans="5:6" ht="12.75">
      <c r="E869" s="2"/>
      <c r="F869" s="2"/>
    </row>
    <row r="870" spans="5:6" ht="12.75">
      <c r="E870" s="2"/>
      <c r="F870" s="2"/>
    </row>
    <row r="871" spans="5:6" ht="12.75">
      <c r="E871" s="2"/>
      <c r="F871" s="2"/>
    </row>
    <row r="872" spans="5:6" ht="12.75">
      <c r="E872" s="2"/>
      <c r="F872" s="2"/>
    </row>
    <row r="873" spans="5:6" ht="12.75">
      <c r="E873" s="2"/>
      <c r="F873" s="2"/>
    </row>
    <row r="874" spans="5:6" ht="12.75">
      <c r="E874" s="2"/>
      <c r="F874" s="2"/>
    </row>
    <row r="875" spans="5:6" ht="12.75">
      <c r="E875" s="2"/>
      <c r="F875" s="2"/>
    </row>
    <row r="876" spans="5:6" ht="12.75">
      <c r="E876" s="2"/>
      <c r="F876" s="2"/>
    </row>
    <row r="877" spans="5:6" ht="12.75">
      <c r="E877" s="2"/>
      <c r="F877" s="2"/>
    </row>
    <row r="878" spans="5:6" ht="12.75">
      <c r="E878" s="2"/>
      <c r="F878" s="2"/>
    </row>
    <row r="879" spans="5:6" ht="12.75">
      <c r="E879" s="2"/>
      <c r="F879" s="2"/>
    </row>
    <row r="880" spans="5:6" ht="12.75">
      <c r="E880" s="2"/>
      <c r="F880" s="2"/>
    </row>
    <row r="881" spans="5:6" ht="12.75">
      <c r="E881" s="2"/>
      <c r="F881" s="2"/>
    </row>
    <row r="882" spans="5:6" ht="12.75">
      <c r="E882" s="2"/>
      <c r="F882" s="2"/>
    </row>
    <row r="883" spans="5:6" ht="12.75">
      <c r="E883" s="2"/>
      <c r="F883" s="2"/>
    </row>
    <row r="884" spans="5:6" ht="12.75">
      <c r="E884" s="2"/>
      <c r="F884" s="2"/>
    </row>
    <row r="885" spans="5:6" ht="12.75">
      <c r="E885" s="2"/>
      <c r="F885" s="2"/>
    </row>
    <row r="886" spans="5:6" ht="12.75">
      <c r="E886" s="2"/>
      <c r="F886" s="2"/>
    </row>
    <row r="887" spans="5:6" ht="12.75">
      <c r="E887" s="2"/>
      <c r="F887" s="2"/>
    </row>
    <row r="888" spans="5:6" ht="12.75">
      <c r="E888" s="2"/>
      <c r="F888" s="2"/>
    </row>
    <row r="889" spans="5:6" ht="12.75">
      <c r="E889" s="2"/>
      <c r="F889" s="2"/>
    </row>
    <row r="890" spans="5:6" ht="12.75">
      <c r="E890" s="2"/>
      <c r="F890" s="2"/>
    </row>
    <row r="891" spans="5:6" ht="12.75">
      <c r="E891" s="2"/>
      <c r="F891" s="2"/>
    </row>
    <row r="892" spans="5:6" ht="12.75">
      <c r="E892" s="2"/>
      <c r="F892" s="2"/>
    </row>
    <row r="893" spans="5:6" ht="12.75">
      <c r="E893" s="2"/>
      <c r="F893" s="2"/>
    </row>
    <row r="894" spans="5:6" ht="12.75">
      <c r="E894" s="2"/>
      <c r="F894" s="2"/>
    </row>
    <row r="895" spans="5:6" ht="12.75">
      <c r="E895" s="2"/>
      <c r="F895" s="2"/>
    </row>
    <row r="896" spans="5:6" ht="12.75">
      <c r="E896" s="2"/>
      <c r="F896" s="2"/>
    </row>
    <row r="897" spans="5:6" ht="12.75">
      <c r="E897" s="2"/>
      <c r="F897" s="2"/>
    </row>
    <row r="898" spans="5:6" ht="12.75">
      <c r="E898" s="2"/>
      <c r="F898" s="2"/>
    </row>
    <row r="899" spans="5:6" ht="12.75">
      <c r="E899" s="2"/>
      <c r="F899" s="2"/>
    </row>
    <row r="900" spans="5:6" ht="12.75">
      <c r="E900" s="2"/>
      <c r="F900" s="2"/>
    </row>
    <row r="901" spans="5:6" ht="12.75">
      <c r="E901" s="2"/>
      <c r="F901" s="2"/>
    </row>
    <row r="902" spans="5:6" ht="12.75">
      <c r="E902" s="2"/>
      <c r="F902" s="2"/>
    </row>
    <row r="903" spans="5:6" ht="12.75">
      <c r="E903" s="2"/>
      <c r="F903" s="2"/>
    </row>
    <row r="904" spans="5:6" ht="12.75">
      <c r="E904" s="2"/>
      <c r="F904" s="2"/>
    </row>
    <row r="905" spans="5:6" ht="12.75">
      <c r="E905" s="2"/>
      <c r="F905" s="2"/>
    </row>
    <row r="906" spans="5:6" ht="12.75">
      <c r="E906" s="2"/>
      <c r="F906" s="2"/>
    </row>
    <row r="907" spans="5:6" ht="12.75">
      <c r="E907" s="2"/>
      <c r="F907" s="2"/>
    </row>
    <row r="908" spans="5:6" ht="12.75">
      <c r="E908" s="2"/>
      <c r="F908" s="2"/>
    </row>
    <row r="909" spans="5:6" ht="12.75">
      <c r="E909" s="2"/>
      <c r="F909" s="2"/>
    </row>
    <row r="910" spans="5:6" ht="12.75">
      <c r="E910" s="2"/>
      <c r="F910" s="2"/>
    </row>
    <row r="911" spans="5:6" ht="12.75">
      <c r="E911" s="2"/>
      <c r="F911" s="2"/>
    </row>
    <row r="912" spans="5:6" ht="12.75">
      <c r="E912" s="2"/>
      <c r="F912" s="2"/>
    </row>
    <row r="913" spans="5:6" ht="12.75">
      <c r="E913" s="2"/>
      <c r="F913" s="2"/>
    </row>
    <row r="914" spans="5:6" ht="12.75">
      <c r="E914" s="2"/>
      <c r="F914" s="2"/>
    </row>
    <row r="915" spans="5:6" ht="12.75">
      <c r="E915" s="2"/>
      <c r="F915" s="2"/>
    </row>
    <row r="916" spans="5:6" ht="12.75">
      <c r="E916" s="2"/>
      <c r="F916" s="2"/>
    </row>
    <row r="917" spans="5:6" ht="12.75">
      <c r="E917" s="2"/>
      <c r="F917" s="2"/>
    </row>
    <row r="918" spans="5:6" ht="12.75">
      <c r="E918" s="2"/>
      <c r="F918" s="2"/>
    </row>
    <row r="919" spans="5:6" ht="12.75">
      <c r="E919" s="2"/>
      <c r="F919" s="2"/>
    </row>
    <row r="920" spans="5:6" ht="12.75">
      <c r="E920" s="2"/>
      <c r="F920" s="2"/>
    </row>
    <row r="921" spans="5:6" ht="12.75">
      <c r="E921" s="2"/>
      <c r="F921" s="2"/>
    </row>
    <row r="922" spans="5:6" ht="12.75">
      <c r="E922" s="2"/>
      <c r="F922" s="2"/>
    </row>
    <row r="923" spans="5:6" ht="12.75">
      <c r="E923" s="2"/>
      <c r="F923" s="2"/>
    </row>
    <row r="924" spans="5:6" ht="12.75">
      <c r="E924" s="2"/>
      <c r="F924" s="2"/>
    </row>
    <row r="925" spans="5:6" ht="12.75">
      <c r="E925" s="2"/>
      <c r="F925" s="2"/>
    </row>
    <row r="926" spans="5:6" ht="12.75">
      <c r="E926" s="2"/>
      <c r="F926" s="2"/>
    </row>
    <row r="927" spans="5:6" ht="12.75">
      <c r="E927" s="2"/>
      <c r="F927" s="2"/>
    </row>
    <row r="928" spans="5:6" ht="12.75">
      <c r="E928" s="2"/>
      <c r="F928" s="2"/>
    </row>
    <row r="929" spans="5:6" ht="12.75">
      <c r="E929" s="2"/>
      <c r="F929" s="2"/>
    </row>
    <row r="930" spans="5:6" ht="12.75">
      <c r="E930" s="2"/>
      <c r="F930" s="2"/>
    </row>
    <row r="931" spans="5:6" ht="12.75">
      <c r="E931" s="2"/>
      <c r="F931" s="2"/>
    </row>
    <row r="932" spans="5:6" ht="12.75">
      <c r="E932" s="2"/>
      <c r="F932" s="2"/>
    </row>
    <row r="933" spans="5:6" ht="12.75">
      <c r="E933" s="2"/>
      <c r="F933" s="2"/>
    </row>
    <row r="934" spans="5:6" ht="12.75">
      <c r="E934" s="2"/>
      <c r="F934" s="2"/>
    </row>
    <row r="935" spans="5:6" ht="12.75">
      <c r="E935" s="2"/>
      <c r="F935" s="2"/>
    </row>
    <row r="936" spans="5:6" ht="12.75">
      <c r="E936" s="2"/>
      <c r="F936" s="2"/>
    </row>
    <row r="937" spans="5:6" ht="12.75">
      <c r="E937" s="2"/>
      <c r="F937" s="2"/>
    </row>
    <row r="938" spans="5:6" ht="12.75">
      <c r="E938" s="2"/>
      <c r="F938" s="2"/>
    </row>
    <row r="939" spans="5:6" ht="12.75">
      <c r="E939" s="2"/>
      <c r="F939" s="2"/>
    </row>
    <row r="940" spans="5:6" ht="12.75">
      <c r="E940" s="2"/>
      <c r="F940" s="2"/>
    </row>
    <row r="941" spans="5:6" ht="12.75">
      <c r="E941" s="2"/>
      <c r="F941" s="2"/>
    </row>
    <row r="942" spans="5:6" ht="12.75">
      <c r="E942" s="2"/>
      <c r="F942" s="2"/>
    </row>
    <row r="943" spans="5:6" ht="12.75">
      <c r="E943" s="2"/>
      <c r="F943" s="2"/>
    </row>
    <row r="944" spans="5:6" ht="12.75">
      <c r="E944" s="2"/>
      <c r="F944" s="2"/>
    </row>
    <row r="945" spans="5:6" ht="12.75">
      <c r="E945" s="2"/>
      <c r="F945" s="2"/>
    </row>
    <row r="946" spans="5:6" ht="12.75">
      <c r="E946" s="2"/>
      <c r="F946" s="2"/>
    </row>
    <row r="947" spans="5:6" ht="12.75">
      <c r="E947" s="2"/>
      <c r="F947" s="2"/>
    </row>
    <row r="948" spans="5:6" ht="12.75">
      <c r="E948" s="2"/>
      <c r="F948" s="2"/>
    </row>
    <row r="949" spans="5:6" ht="12.75">
      <c r="E949" s="2"/>
      <c r="F949" s="2"/>
    </row>
    <row r="950" spans="5:6" ht="12.75">
      <c r="E950" s="2"/>
      <c r="F950" s="2"/>
    </row>
    <row r="951" spans="5:6" ht="12.75">
      <c r="E951" s="2"/>
      <c r="F951" s="2"/>
    </row>
    <row r="952" spans="5:6" ht="12.75">
      <c r="E952" s="2"/>
      <c r="F952" s="2"/>
    </row>
    <row r="953" spans="5:6" ht="12.75">
      <c r="E953" s="2"/>
      <c r="F953" s="2"/>
    </row>
    <row r="954" spans="5:6" ht="12.75">
      <c r="E954" s="2"/>
      <c r="F954" s="2"/>
    </row>
    <row r="955" spans="5:6" ht="12.75">
      <c r="E955" s="2"/>
      <c r="F955" s="2"/>
    </row>
    <row r="956" spans="5:6" ht="12.75">
      <c r="E956" s="2"/>
      <c r="F956" s="2"/>
    </row>
    <row r="957" spans="5:6" ht="12.75">
      <c r="E957" s="2"/>
      <c r="F957" s="2"/>
    </row>
    <row r="958" spans="5:6" ht="12.75">
      <c r="E958" s="2"/>
      <c r="F958" s="2"/>
    </row>
    <row r="959" spans="5:6" ht="12.75">
      <c r="E959" s="2"/>
      <c r="F959" s="2"/>
    </row>
    <row r="960" spans="5:6" ht="12.75">
      <c r="E960" s="2"/>
      <c r="F960" s="2"/>
    </row>
    <row r="961" spans="5:6" ht="12.75">
      <c r="E961" s="2"/>
      <c r="F961" s="2"/>
    </row>
    <row r="962" spans="5:6" ht="12.75">
      <c r="E962" s="2"/>
      <c r="F962" s="2"/>
    </row>
    <row r="963" spans="5:6" ht="12.75">
      <c r="E963" s="2"/>
      <c r="F963" s="2"/>
    </row>
    <row r="964" spans="5:6" ht="12.75">
      <c r="E964" s="2"/>
      <c r="F964" s="2"/>
    </row>
    <row r="965" spans="5:6" ht="12.75">
      <c r="E965" s="2"/>
      <c r="F965" s="2"/>
    </row>
    <row r="966" spans="5:6" ht="12.75">
      <c r="E966" s="2"/>
      <c r="F966" s="2"/>
    </row>
    <row r="967" spans="5:6" ht="12.75">
      <c r="E967" s="2"/>
      <c r="F967" s="2"/>
    </row>
    <row r="968" spans="5:6" ht="12.75">
      <c r="E968" s="2"/>
      <c r="F968" s="2"/>
    </row>
    <row r="969" spans="5:6" ht="12.75">
      <c r="E969" s="2"/>
      <c r="F969" s="2"/>
    </row>
    <row r="970" spans="5:6" ht="12.75">
      <c r="E970" s="2"/>
      <c r="F970" s="2"/>
    </row>
    <row r="971" spans="5:6" ht="12.75">
      <c r="E971" s="2"/>
      <c r="F971" s="2"/>
    </row>
    <row r="972" spans="5:6" ht="12.75">
      <c r="E972" s="2"/>
      <c r="F972" s="2"/>
    </row>
    <row r="973" spans="5:6" ht="12.75">
      <c r="E973" s="2"/>
      <c r="F973" s="2"/>
    </row>
    <row r="974" spans="5:6" ht="12.75">
      <c r="E974" s="2"/>
      <c r="F974" s="2"/>
    </row>
    <row r="975" spans="5:6" ht="12.75">
      <c r="E975" s="2"/>
      <c r="F975" s="2"/>
    </row>
    <row r="976" spans="5:6" ht="12.75">
      <c r="E976" s="2"/>
      <c r="F976" s="2"/>
    </row>
    <row r="977" spans="5:6" ht="12.75">
      <c r="E977" s="2"/>
      <c r="F977" s="2"/>
    </row>
    <row r="978" spans="5:6" ht="12.75">
      <c r="E978" s="2"/>
      <c r="F978" s="2"/>
    </row>
    <row r="979" spans="5:6" ht="12.75">
      <c r="E979" s="2"/>
      <c r="F979" s="2"/>
    </row>
    <row r="980" spans="5:6" ht="12.75">
      <c r="E980" s="2"/>
      <c r="F980" s="2"/>
    </row>
    <row r="981" spans="5:6" ht="12.75">
      <c r="E981" s="2"/>
      <c r="F981" s="2"/>
    </row>
    <row r="982" spans="5:6" ht="12.75">
      <c r="E982" s="2"/>
      <c r="F982" s="2"/>
    </row>
    <row r="983" spans="5:6" ht="12.75">
      <c r="E983" s="2"/>
      <c r="F983" s="2"/>
    </row>
    <row r="984" spans="5:6" ht="12.75">
      <c r="E984" s="2"/>
      <c r="F984" s="2"/>
    </row>
    <row r="985" spans="5:6" ht="12.75">
      <c r="E985" s="2"/>
      <c r="F985" s="2"/>
    </row>
    <row r="986" spans="5:6" ht="12.75">
      <c r="E986" s="2"/>
      <c r="F986" s="2"/>
    </row>
    <row r="987" spans="5:6" ht="12.75">
      <c r="E987" s="2"/>
      <c r="F987" s="2"/>
    </row>
    <row r="988" spans="5:6" ht="12.75">
      <c r="E988" s="2"/>
      <c r="F988" s="2"/>
    </row>
    <row r="989" spans="5:6" ht="12.75">
      <c r="E989" s="2"/>
      <c r="F989" s="2"/>
    </row>
    <row r="990" spans="5:6" ht="12.75">
      <c r="E990" s="2"/>
      <c r="F990" s="2"/>
    </row>
    <row r="991" spans="5:6" ht="12.75">
      <c r="E991" s="2"/>
      <c r="F991" s="2"/>
    </row>
    <row r="992" spans="5:6" ht="12.75">
      <c r="E992" s="2"/>
      <c r="F992" s="2"/>
    </row>
    <row r="993" spans="5:6" ht="12.75">
      <c r="E993" s="2"/>
      <c r="F993" s="2"/>
    </row>
    <row r="994" spans="5:6" ht="12.75">
      <c r="E994" s="2"/>
      <c r="F994" s="2"/>
    </row>
    <row r="995" spans="5:6" ht="12.75">
      <c r="E995" s="2"/>
      <c r="F995" s="2"/>
    </row>
    <row r="996" spans="5:6" ht="12.75">
      <c r="E996" s="2"/>
      <c r="F996" s="2"/>
    </row>
    <row r="997" spans="5:6" ht="12.75">
      <c r="E997" s="2"/>
      <c r="F997" s="2"/>
    </row>
    <row r="998" spans="5:6" ht="12.75">
      <c r="E998" s="2"/>
      <c r="F998" s="2"/>
    </row>
    <row r="999" spans="5:6" ht="12.75">
      <c r="E999" s="2"/>
      <c r="F999" s="2"/>
    </row>
    <row r="1000" spans="5:6" ht="12.75">
      <c r="E1000" s="2"/>
      <c r="F1000" s="2"/>
    </row>
    <row r="1001" spans="5:6" ht="12.75">
      <c r="E1001" s="2"/>
      <c r="F1001" s="2"/>
    </row>
    <row r="1002" spans="5:6" ht="12.75">
      <c r="E1002" s="2"/>
      <c r="F1002" s="2"/>
    </row>
    <row r="1003" spans="5:6" ht="12.75">
      <c r="E1003" s="2"/>
      <c r="F1003" s="2"/>
    </row>
    <row r="1004" spans="5:6" ht="12.75">
      <c r="E1004" s="2"/>
      <c r="F1004" s="2"/>
    </row>
    <row r="1005" spans="5:6" ht="12.75">
      <c r="E1005" s="2"/>
      <c r="F1005" s="2"/>
    </row>
    <row r="1006" spans="5:6" ht="12.75">
      <c r="E1006" s="2"/>
      <c r="F1006" s="2"/>
    </row>
    <row r="1007" spans="5:6" ht="12.75">
      <c r="E1007" s="2"/>
      <c r="F1007" s="2"/>
    </row>
    <row r="1008" spans="5:6" ht="12.75">
      <c r="E1008" s="2"/>
      <c r="F1008" s="2"/>
    </row>
    <row r="1009" spans="5:6" ht="12.75">
      <c r="E1009" s="2"/>
      <c r="F1009" s="2"/>
    </row>
    <row r="1010" spans="5:6" ht="12.75">
      <c r="E1010" s="2"/>
      <c r="F1010" s="2"/>
    </row>
    <row r="1011" spans="5:6" ht="12.75">
      <c r="E1011" s="2"/>
      <c r="F1011" s="2"/>
    </row>
    <row r="1012" spans="5:6" ht="12.75">
      <c r="E1012" s="2"/>
      <c r="F1012" s="2"/>
    </row>
    <row r="1013" spans="5:6" ht="12.75">
      <c r="E1013" s="2"/>
      <c r="F1013" s="2"/>
    </row>
    <row r="1014" spans="5:6" ht="12.75">
      <c r="E1014" s="2"/>
      <c r="F1014" s="2"/>
    </row>
    <row r="1015" spans="5:6" ht="12.75">
      <c r="E1015" s="2"/>
      <c r="F1015" s="2"/>
    </row>
    <row r="1016" spans="5:6" ht="12.75">
      <c r="E1016" s="2"/>
      <c r="F1016" s="2"/>
    </row>
    <row r="1017" spans="5:6" ht="12.75">
      <c r="E1017" s="2"/>
      <c r="F1017" s="2"/>
    </row>
    <row r="1018" spans="5:6" ht="12.75">
      <c r="E1018" s="2"/>
      <c r="F1018" s="2"/>
    </row>
    <row r="1019" spans="5:6" ht="12.75">
      <c r="E1019" s="2"/>
      <c r="F1019" s="2"/>
    </row>
    <row r="1020" spans="5:6" ht="12.75">
      <c r="E1020" s="2"/>
      <c r="F1020" s="2"/>
    </row>
    <row r="1021" spans="5:6" ht="12.75">
      <c r="E1021" s="2"/>
      <c r="F1021" s="2"/>
    </row>
    <row r="1022" spans="5:6" ht="12.75">
      <c r="E1022" s="2"/>
      <c r="F1022" s="2"/>
    </row>
    <row r="1023" spans="5:6" ht="12.75">
      <c r="E1023" s="2"/>
      <c r="F1023" s="2"/>
    </row>
    <row r="1024" spans="5:6" ht="12.75">
      <c r="E1024" s="2"/>
      <c r="F1024" s="2"/>
    </row>
    <row r="1025" spans="5:6" ht="12.75">
      <c r="E1025" s="2"/>
      <c r="F1025" s="2"/>
    </row>
    <row r="1026" spans="5:6" ht="12.75">
      <c r="E1026" s="2"/>
      <c r="F1026" s="2"/>
    </row>
    <row r="1027" spans="5:6" ht="12.75">
      <c r="E1027" s="2"/>
      <c r="F1027" s="2"/>
    </row>
    <row r="1028" spans="5:6" ht="12.75">
      <c r="E1028" s="2"/>
      <c r="F1028" s="2"/>
    </row>
    <row r="1029" spans="5:6" ht="12.75">
      <c r="E1029" s="2"/>
      <c r="F1029" s="2"/>
    </row>
    <row r="1030" spans="5:6" ht="12.75">
      <c r="E1030" s="2"/>
      <c r="F1030" s="2"/>
    </row>
    <row r="1031" spans="5:6" ht="12.75">
      <c r="E1031" s="2"/>
      <c r="F1031" s="2"/>
    </row>
    <row r="1032" spans="5:6" ht="12.75">
      <c r="E1032" s="2"/>
      <c r="F1032" s="2"/>
    </row>
    <row r="1033" spans="5:6" ht="12.75">
      <c r="E1033" s="2"/>
      <c r="F1033" s="2"/>
    </row>
    <row r="1034" spans="5:6" ht="12.75">
      <c r="E1034" s="2"/>
      <c r="F1034" s="2"/>
    </row>
    <row r="1035" spans="5:6" ht="12.75">
      <c r="E1035" s="2"/>
      <c r="F1035" s="2"/>
    </row>
    <row r="1036" spans="5:6" ht="12.75">
      <c r="E1036" s="2"/>
      <c r="F1036" s="2"/>
    </row>
    <row r="1037" spans="5:6" ht="12.75">
      <c r="E1037" s="2"/>
      <c r="F1037" s="2"/>
    </row>
    <row r="1038" spans="5:6" ht="12.75">
      <c r="E1038" s="2"/>
      <c r="F1038" s="2"/>
    </row>
    <row r="1039" spans="5:6" ht="12.75">
      <c r="E1039" s="2"/>
      <c r="F1039" s="2"/>
    </row>
    <row r="1040" spans="5:6" ht="12.75">
      <c r="E1040" s="2"/>
      <c r="F1040" s="2"/>
    </row>
    <row r="1041" spans="5:6" ht="12.75">
      <c r="E1041" s="2"/>
      <c r="F1041" s="2"/>
    </row>
    <row r="1042" spans="5:6" ht="12.75">
      <c r="E1042" s="2"/>
      <c r="F1042" s="2"/>
    </row>
    <row r="1043" spans="5:6" ht="12.75">
      <c r="E1043" s="2"/>
      <c r="F1043" s="2"/>
    </row>
    <row r="1044" spans="5:6" ht="12.75">
      <c r="E1044" s="2"/>
      <c r="F1044" s="2"/>
    </row>
    <row r="1045" spans="5:6" ht="12.75">
      <c r="E1045" s="2"/>
      <c r="F1045" s="2"/>
    </row>
    <row r="1046" spans="5:6" ht="12.75">
      <c r="E1046" s="2"/>
      <c r="F1046" s="2"/>
    </row>
    <row r="1047" spans="5:6" ht="12.75">
      <c r="E1047" s="2"/>
      <c r="F1047" s="2"/>
    </row>
    <row r="1048" spans="5:6" ht="12.75">
      <c r="E1048" s="2"/>
      <c r="F1048" s="2"/>
    </row>
    <row r="1049" spans="5:6" ht="12.75">
      <c r="E1049" s="2"/>
      <c r="F1049" s="2"/>
    </row>
    <row r="1050" spans="5:6" ht="12.75">
      <c r="E1050" s="2"/>
      <c r="F1050" s="2"/>
    </row>
    <row r="1051" spans="5:6" ht="12.75">
      <c r="E1051" s="2"/>
      <c r="F1051" s="2"/>
    </row>
    <row r="1052" spans="5:6" ht="12.75">
      <c r="E1052" s="2"/>
      <c r="F1052" s="2"/>
    </row>
    <row r="1053" spans="5:6" ht="12.75">
      <c r="E1053" s="2"/>
      <c r="F1053" s="2"/>
    </row>
    <row r="1054" spans="5:6" ht="12.75">
      <c r="E1054" s="2"/>
      <c r="F1054" s="2"/>
    </row>
    <row r="1055" spans="5:6" ht="12.75">
      <c r="E1055" s="2"/>
      <c r="F1055" s="2"/>
    </row>
    <row r="1056" spans="5:6" ht="12.75">
      <c r="E1056" s="2"/>
      <c r="F1056" s="2"/>
    </row>
    <row r="1057" spans="5:6" ht="12.75">
      <c r="E1057" s="2"/>
      <c r="F1057" s="2"/>
    </row>
    <row r="1058" spans="5:6" ht="12.75">
      <c r="E1058" s="2"/>
      <c r="F1058" s="2"/>
    </row>
    <row r="1059" spans="5:6" ht="12.75">
      <c r="E1059" s="2"/>
      <c r="F1059" s="2"/>
    </row>
    <row r="1060" spans="5:6" ht="12.75">
      <c r="E1060" s="2"/>
      <c r="F1060" s="2"/>
    </row>
    <row r="1061" spans="5:6" ht="12.75">
      <c r="E1061" s="2"/>
      <c r="F1061" s="2"/>
    </row>
    <row r="1062" spans="5:6" ht="12.75">
      <c r="E1062" s="2"/>
      <c r="F1062" s="2"/>
    </row>
    <row r="1063" spans="5:6" ht="12.75">
      <c r="E1063" s="2"/>
      <c r="F1063" s="2"/>
    </row>
    <row r="1064" spans="5:6" ht="12.75">
      <c r="E1064" s="2"/>
      <c r="F1064" s="2"/>
    </row>
    <row r="1065" spans="5:6" ht="12.75">
      <c r="E1065" s="2"/>
      <c r="F1065" s="2"/>
    </row>
    <row r="1066" spans="5:6" ht="12.75">
      <c r="E1066" s="2"/>
      <c r="F1066" s="2"/>
    </row>
    <row r="1067" spans="5:6" ht="12.75">
      <c r="E1067" s="2"/>
      <c r="F1067" s="2"/>
    </row>
    <row r="1068" spans="5:6" ht="12.75">
      <c r="E1068" s="2"/>
      <c r="F1068" s="2"/>
    </row>
    <row r="1069" spans="5:6" ht="12.75">
      <c r="E1069" s="2"/>
      <c r="F1069" s="2"/>
    </row>
    <row r="1070" spans="5:6" ht="12.75">
      <c r="E1070" s="2"/>
      <c r="F1070" s="2"/>
    </row>
    <row r="1071" spans="5:6" ht="12.75">
      <c r="E1071" s="2"/>
      <c r="F1071" s="2"/>
    </row>
    <row r="1072" spans="5:6" ht="12.75">
      <c r="E1072" s="2"/>
      <c r="F1072" s="2"/>
    </row>
    <row r="1073" spans="5:6" ht="12.75">
      <c r="E1073" s="2"/>
      <c r="F1073" s="2"/>
    </row>
    <row r="1074" spans="5:6" ht="12.75">
      <c r="E1074" s="2"/>
      <c r="F1074" s="2"/>
    </row>
    <row r="1075" spans="5:6" ht="12.75">
      <c r="E1075" s="2"/>
      <c r="F1075" s="2"/>
    </row>
    <row r="1076" spans="5:6" ht="12.75">
      <c r="E1076" s="2"/>
      <c r="F1076" s="2"/>
    </row>
    <row r="1077" spans="5:6" ht="12.75">
      <c r="E1077" s="2"/>
      <c r="F1077" s="2"/>
    </row>
    <row r="1078" spans="5:6" ht="12.75">
      <c r="E1078" s="2"/>
      <c r="F1078" s="2"/>
    </row>
    <row r="1079" spans="5:6" ht="12.75">
      <c r="E1079" s="2"/>
      <c r="F1079" s="2"/>
    </row>
    <row r="1080" spans="5:6" ht="12.75">
      <c r="E1080" s="2"/>
      <c r="F1080" s="2"/>
    </row>
    <row r="1081" spans="5:6" ht="12.75">
      <c r="E1081" s="2"/>
      <c r="F1081" s="2"/>
    </row>
    <row r="1082" spans="5:6" ht="12.75">
      <c r="E1082" s="2"/>
      <c r="F1082" s="2"/>
    </row>
    <row r="1083" spans="5:6" ht="12.75">
      <c r="E1083" s="2"/>
      <c r="F1083" s="2"/>
    </row>
    <row r="1084" spans="5:6" ht="12.75">
      <c r="E1084" s="2"/>
      <c r="F1084" s="2"/>
    </row>
    <row r="1085" spans="5:6" ht="12.75">
      <c r="E1085" s="2"/>
      <c r="F1085" s="2"/>
    </row>
    <row r="1086" spans="5:6" ht="12.75">
      <c r="E1086" s="2"/>
      <c r="F1086" s="2"/>
    </row>
    <row r="1087" spans="5:6" ht="12.75">
      <c r="E1087" s="2"/>
      <c r="F1087" s="2"/>
    </row>
    <row r="1088" spans="5:6" ht="12.75">
      <c r="E1088" s="2"/>
      <c r="F1088" s="2"/>
    </row>
    <row r="1089" spans="5:6" ht="12.75">
      <c r="E1089" s="2"/>
      <c r="F1089" s="2"/>
    </row>
    <row r="1090" spans="5:6" ht="12.75">
      <c r="E1090" s="2"/>
      <c r="F1090" s="2"/>
    </row>
    <row r="1091" spans="5:6" ht="12.75">
      <c r="E1091" s="2"/>
      <c r="F1091" s="2"/>
    </row>
    <row r="1092" spans="5:6" ht="12.75">
      <c r="E1092" s="2"/>
      <c r="F1092" s="2"/>
    </row>
    <row r="1093" spans="5:6" ht="12.75">
      <c r="E1093" s="2"/>
      <c r="F1093" s="2"/>
    </row>
    <row r="1094" spans="5:6" ht="12.75">
      <c r="E1094" s="2"/>
      <c r="F1094" s="2"/>
    </row>
    <row r="1095" spans="5:6" ht="12.75">
      <c r="E1095" s="2"/>
      <c r="F1095" s="2"/>
    </row>
    <row r="1096" spans="5:6" ht="12.75">
      <c r="E1096" s="2"/>
      <c r="F1096" s="2"/>
    </row>
    <row r="1097" spans="5:6" ht="12.75">
      <c r="E1097" s="2"/>
      <c r="F1097" s="2"/>
    </row>
    <row r="1098" spans="5:6" ht="12.75">
      <c r="E1098" s="2"/>
      <c r="F1098" s="2"/>
    </row>
    <row r="1099" spans="5:6" ht="12.75">
      <c r="E1099" s="2"/>
      <c r="F1099" s="2"/>
    </row>
    <row r="1100" spans="5:6" ht="12.75">
      <c r="E1100" s="2"/>
      <c r="F1100" s="2"/>
    </row>
    <row r="1101" spans="5:6" ht="12.75">
      <c r="E1101" s="2"/>
      <c r="F1101" s="2"/>
    </row>
    <row r="1102" spans="5:6" ht="12.75">
      <c r="E1102" s="2"/>
      <c r="F1102" s="2"/>
    </row>
    <row r="1103" spans="5:6" ht="12.75">
      <c r="E1103" s="2"/>
      <c r="F1103" s="2"/>
    </row>
    <row r="1104" spans="5:6" ht="12.75">
      <c r="E1104" s="2"/>
      <c r="F1104" s="2"/>
    </row>
    <row r="1105" spans="5:6" ht="12.75">
      <c r="E1105" s="2"/>
      <c r="F1105" s="2"/>
    </row>
    <row r="1106" spans="5:6" ht="12.75">
      <c r="E1106" s="2"/>
      <c r="F1106" s="2"/>
    </row>
    <row r="1107" spans="5:6" ht="12.75">
      <c r="E1107" s="2"/>
      <c r="F1107" s="2"/>
    </row>
    <row r="1108" spans="5:6" ht="12.75">
      <c r="E1108" s="2"/>
      <c r="F1108" s="2"/>
    </row>
    <row r="1109" spans="5:6" ht="12.75">
      <c r="E1109" s="2"/>
      <c r="F1109" s="2"/>
    </row>
    <row r="1110" spans="5:6" ht="12.75">
      <c r="E1110" s="2"/>
      <c r="F1110" s="2"/>
    </row>
    <row r="1111" spans="5:6" ht="12.75">
      <c r="E1111" s="2"/>
      <c r="F1111" s="2"/>
    </row>
    <row r="1112" spans="5:6" ht="12.75">
      <c r="E1112" s="2"/>
      <c r="F1112" s="2"/>
    </row>
    <row r="1113" spans="5:6" ht="12.75">
      <c r="E1113" s="2"/>
      <c r="F1113" s="2"/>
    </row>
    <row r="1114" spans="5:6" ht="12.75">
      <c r="E1114" s="2"/>
      <c r="F1114" s="2"/>
    </row>
    <row r="1115" spans="5:6" ht="12.75">
      <c r="E1115" s="2"/>
      <c r="F1115" s="2"/>
    </row>
    <row r="1116" spans="5:6" ht="12.75">
      <c r="E1116" s="2"/>
      <c r="F1116" s="2"/>
    </row>
    <row r="1117" spans="5:6" ht="12.75">
      <c r="E1117" s="2"/>
      <c r="F1117" s="2"/>
    </row>
    <row r="1118" spans="5:6" ht="12.75">
      <c r="E1118" s="2"/>
      <c r="F1118" s="2"/>
    </row>
    <row r="1119" spans="5:6" ht="12.75">
      <c r="E1119" s="2"/>
      <c r="F1119" s="2"/>
    </row>
    <row r="1120" spans="5:6" ht="12.75">
      <c r="E1120" s="2"/>
      <c r="F1120" s="2"/>
    </row>
    <row r="1121" spans="5:6" ht="12.75">
      <c r="E1121" s="2"/>
      <c r="F1121" s="2"/>
    </row>
    <row r="1122" spans="5:6" ht="12.75">
      <c r="E1122" s="2"/>
      <c r="F1122" s="2"/>
    </row>
    <row r="1123" spans="5:6" ht="12.75">
      <c r="E1123" s="2"/>
      <c r="F1123" s="2"/>
    </row>
    <row r="1124" spans="5:6" ht="12.75">
      <c r="E1124" s="2"/>
      <c r="F1124" s="2"/>
    </row>
    <row r="1125" spans="5:6" ht="12.75">
      <c r="E1125" s="2"/>
      <c r="F1125" s="2"/>
    </row>
    <row r="1126" spans="5:6" ht="12.75">
      <c r="E1126" s="2"/>
      <c r="F1126" s="2"/>
    </row>
    <row r="1127" spans="5:6" ht="12.75">
      <c r="E1127" s="2"/>
      <c r="F1127" s="2"/>
    </row>
    <row r="1128" spans="5:6" ht="12.75">
      <c r="E1128" s="2"/>
      <c r="F1128" s="2"/>
    </row>
    <row r="1129" spans="5:6" ht="12.75">
      <c r="E1129" s="2"/>
      <c r="F1129" s="2"/>
    </row>
    <row r="1130" spans="5:6" ht="12.75">
      <c r="E1130" s="2"/>
      <c r="F1130" s="2"/>
    </row>
    <row r="1131" spans="5:6" ht="12.75">
      <c r="E1131" s="2"/>
      <c r="F1131" s="2"/>
    </row>
    <row r="1132" spans="5:6" ht="12.75">
      <c r="E1132" s="2"/>
      <c r="F1132" s="2"/>
    </row>
    <row r="1133" spans="5:6" ht="12.75">
      <c r="E1133" s="2"/>
      <c r="F1133" s="2"/>
    </row>
    <row r="1134" spans="5:6" ht="12.75">
      <c r="E1134" s="2"/>
      <c r="F1134" s="2"/>
    </row>
    <row r="1135" spans="5:6" ht="12.75">
      <c r="E1135" s="2"/>
      <c r="F1135" s="2"/>
    </row>
    <row r="1136" spans="5:6" ht="12.75">
      <c r="E1136" s="2"/>
      <c r="F1136" s="2"/>
    </row>
    <row r="1137" spans="5:6" ht="12.75">
      <c r="E1137" s="2"/>
      <c r="F1137" s="2"/>
    </row>
    <row r="1138" spans="5:6" ht="12.75">
      <c r="E1138" s="2"/>
      <c r="F1138" s="2"/>
    </row>
    <row r="1139" spans="5:6" ht="12.75">
      <c r="E1139" s="2"/>
      <c r="F1139" s="2"/>
    </row>
    <row r="1140" spans="5:6" ht="12.75">
      <c r="E1140" s="2"/>
      <c r="F1140" s="2"/>
    </row>
    <row r="1141" spans="5:6" ht="12.75">
      <c r="E1141" s="2"/>
      <c r="F1141" s="2"/>
    </row>
    <row r="1142" spans="5:6" ht="12.75">
      <c r="E1142" s="2"/>
      <c r="F1142" s="2"/>
    </row>
    <row r="1143" spans="5:6" ht="12.75">
      <c r="E1143" s="2"/>
      <c r="F1143" s="2"/>
    </row>
    <row r="1144" spans="5:6" ht="12.75">
      <c r="E1144" s="2"/>
      <c r="F1144" s="2"/>
    </row>
    <row r="1145" spans="5:6" ht="12.75">
      <c r="E1145" s="2"/>
      <c r="F1145" s="2"/>
    </row>
    <row r="1146" spans="5:6" ht="12.75">
      <c r="E1146" s="2"/>
      <c r="F1146" s="2"/>
    </row>
    <row r="1147" spans="5:6" ht="12.75">
      <c r="E1147" s="2"/>
      <c r="F1147" s="2"/>
    </row>
    <row r="1148" spans="5:6" ht="12.75">
      <c r="E1148" s="2"/>
      <c r="F1148" s="2"/>
    </row>
    <row r="1149" spans="5:6" ht="12.75">
      <c r="E1149" s="2"/>
      <c r="F1149" s="2"/>
    </row>
    <row r="1150" spans="5:6" ht="12.75">
      <c r="E1150" s="2"/>
      <c r="F1150" s="2"/>
    </row>
    <row r="1151" spans="5:6" ht="12.75">
      <c r="E1151" s="2"/>
      <c r="F1151" s="2"/>
    </row>
    <row r="1152" spans="5:6" ht="12.75">
      <c r="E1152" s="2"/>
      <c r="F1152" s="2"/>
    </row>
    <row r="1153" spans="5:6" ht="12.75">
      <c r="E1153" s="2"/>
      <c r="F1153" s="2"/>
    </row>
    <row r="1154" spans="5:6" ht="12.75">
      <c r="E1154" s="2"/>
      <c r="F1154" s="2"/>
    </row>
    <row r="1155" spans="5:6" ht="12.75">
      <c r="E1155" s="2"/>
      <c r="F1155" s="2"/>
    </row>
    <row r="1156" spans="5:6" ht="12.75">
      <c r="E1156" s="2"/>
      <c r="F1156" s="2"/>
    </row>
    <row r="1157" spans="5:6" ht="12.75">
      <c r="E1157" s="2"/>
      <c r="F1157" s="2"/>
    </row>
    <row r="1158" spans="5:6" ht="12.75">
      <c r="E1158" s="2"/>
      <c r="F1158" s="2"/>
    </row>
    <row r="1159" spans="5:6" ht="12.75">
      <c r="E1159" s="2"/>
      <c r="F1159" s="2"/>
    </row>
    <row r="1160" spans="5:6" ht="12.75">
      <c r="E1160" s="2"/>
      <c r="F1160" s="2"/>
    </row>
    <row r="1161" spans="5:6" ht="12.75">
      <c r="E1161" s="2"/>
      <c r="F1161" s="2"/>
    </row>
    <row r="1162" spans="5:6" ht="12.75">
      <c r="E1162" s="2"/>
      <c r="F1162" s="2"/>
    </row>
    <row r="1163" spans="5:6" ht="12.75">
      <c r="E1163" s="2"/>
      <c r="F1163" s="2"/>
    </row>
    <row r="1164" spans="5:6" ht="12.75">
      <c r="E1164" s="2"/>
      <c r="F1164" s="2"/>
    </row>
    <row r="1165" spans="5:6" ht="12.75">
      <c r="E1165" s="2"/>
      <c r="F1165" s="2"/>
    </row>
    <row r="1166" spans="5:6" ht="12.75">
      <c r="E1166" s="2"/>
      <c r="F1166" s="2"/>
    </row>
    <row r="1167" spans="5:6" ht="12.75">
      <c r="E1167" s="2"/>
      <c r="F1167" s="2"/>
    </row>
    <row r="1168" spans="5:6" ht="12.75">
      <c r="E1168" s="2"/>
      <c r="F1168" s="2"/>
    </row>
    <row r="1169" spans="5:6" ht="12.75">
      <c r="E1169" s="2"/>
      <c r="F1169" s="2"/>
    </row>
    <row r="1170" spans="5:6" ht="12.75">
      <c r="E1170" s="2"/>
      <c r="F1170" s="2"/>
    </row>
    <row r="1171" spans="5:6" ht="12.75">
      <c r="E1171" s="2"/>
      <c r="F1171" s="2"/>
    </row>
    <row r="1172" spans="5:6" ht="12.75">
      <c r="E1172" s="2"/>
      <c r="F1172" s="2"/>
    </row>
    <row r="1173" spans="5:6" ht="12.75">
      <c r="E1173" s="2"/>
      <c r="F1173" s="2"/>
    </row>
    <row r="1174" spans="5:6" ht="12.75">
      <c r="E1174" s="2"/>
      <c r="F1174" s="2"/>
    </row>
    <row r="1175" spans="5:6" ht="12.75">
      <c r="E1175" s="2"/>
      <c r="F1175" s="2"/>
    </row>
    <row r="1176" spans="5:6" ht="12.75">
      <c r="E1176" s="2"/>
      <c r="F1176" s="2"/>
    </row>
    <row r="1177" spans="5:6" ht="12.75">
      <c r="E1177" s="2"/>
      <c r="F1177" s="2"/>
    </row>
    <row r="1178" spans="5:6" ht="12.75">
      <c r="E1178" s="2"/>
      <c r="F1178" s="2"/>
    </row>
    <row r="1179" spans="5:6" ht="12.75">
      <c r="E1179" s="2"/>
      <c r="F1179" s="2"/>
    </row>
    <row r="1180" spans="5:6" ht="12.75">
      <c r="E1180" s="2"/>
      <c r="F1180" s="2"/>
    </row>
    <row r="1181" spans="5:6" ht="12.75">
      <c r="E1181" s="2"/>
      <c r="F1181" s="2"/>
    </row>
    <row r="1182" spans="5:6" ht="12.75">
      <c r="E1182" s="2"/>
      <c r="F1182" s="2"/>
    </row>
    <row r="1183" spans="5:6" ht="12.75">
      <c r="E1183" s="2"/>
      <c r="F1183" s="2"/>
    </row>
    <row r="1184" spans="5:6" ht="12.75">
      <c r="E1184" s="2"/>
      <c r="F1184" s="2"/>
    </row>
    <row r="1185" spans="5:6" ht="12.75">
      <c r="E1185" s="2"/>
      <c r="F1185" s="2"/>
    </row>
    <row r="1186" spans="5:6" ht="12.75">
      <c r="E1186" s="2"/>
      <c r="F1186" s="2"/>
    </row>
    <row r="1187" spans="5:6" ht="12.75">
      <c r="E1187" s="2"/>
      <c r="F1187" s="2"/>
    </row>
    <row r="1188" spans="5:6" ht="12.75">
      <c r="E1188" s="2"/>
      <c r="F1188" s="2"/>
    </row>
    <row r="1189" spans="5:6" ht="12.75">
      <c r="E1189" s="2"/>
      <c r="F1189" s="2"/>
    </row>
    <row r="1190" spans="5:6" ht="12.75">
      <c r="E1190" s="2"/>
      <c r="F1190" s="2"/>
    </row>
    <row r="1191" spans="5:6" ht="12.75">
      <c r="E1191" s="2"/>
      <c r="F1191" s="2"/>
    </row>
    <row r="1192" spans="5:6" ht="12.75">
      <c r="E1192" s="2"/>
      <c r="F1192" s="2"/>
    </row>
    <row r="1193" spans="5:6" ht="12.75">
      <c r="E1193" s="2"/>
      <c r="F1193" s="2"/>
    </row>
    <row r="1194" spans="5:6" ht="12.75">
      <c r="E1194" s="2"/>
      <c r="F1194" s="2"/>
    </row>
    <row r="1195" spans="5:6" ht="12.75">
      <c r="E1195" s="2"/>
      <c r="F1195" s="2"/>
    </row>
    <row r="1196" spans="5:6" ht="12.75">
      <c r="E1196" s="2"/>
      <c r="F1196" s="2"/>
    </row>
    <row r="1197" spans="5:6" ht="12.75">
      <c r="E1197" s="2"/>
      <c r="F1197" s="2"/>
    </row>
    <row r="1198" spans="5:6" ht="12.75">
      <c r="E1198" s="2"/>
      <c r="F1198" s="2"/>
    </row>
    <row r="1199" spans="5:6" ht="12.75">
      <c r="E1199" s="2"/>
      <c r="F1199" s="2"/>
    </row>
    <row r="1200" spans="5:6" ht="12.75">
      <c r="E1200" s="2"/>
      <c r="F1200" s="2"/>
    </row>
    <row r="1201" spans="5:6" ht="12.75">
      <c r="E1201" s="2"/>
      <c r="F1201" s="2"/>
    </row>
    <row r="1202" spans="5:6" ht="12.75">
      <c r="E1202" s="2"/>
      <c r="F1202" s="2"/>
    </row>
    <row r="1203" spans="5:6" ht="12.75">
      <c r="E1203" s="2"/>
      <c r="F1203" s="2"/>
    </row>
    <row r="1204" spans="5:6" ht="12.75">
      <c r="E1204" s="2"/>
      <c r="F1204" s="2"/>
    </row>
    <row r="1205" spans="5:6" ht="12.75">
      <c r="E1205" s="2"/>
      <c r="F1205" s="2"/>
    </row>
    <row r="1206" spans="5:6" ht="12.75">
      <c r="E1206" s="2"/>
      <c r="F1206" s="2"/>
    </row>
    <row r="1207" spans="5:6" ht="12.75">
      <c r="E1207" s="2"/>
      <c r="F1207" s="2"/>
    </row>
    <row r="1208" spans="5:6" ht="12.75">
      <c r="E1208" s="2"/>
      <c r="F1208" s="2"/>
    </row>
    <row r="1209" spans="5:6" ht="12.75">
      <c r="E1209" s="2"/>
      <c r="F1209" s="2"/>
    </row>
    <row r="1210" spans="5:6" ht="12.75">
      <c r="E1210" s="2"/>
      <c r="F1210" s="2"/>
    </row>
    <row r="1211" spans="5:6" ht="12.75">
      <c r="E1211" s="2"/>
      <c r="F1211" s="2"/>
    </row>
    <row r="1212" spans="5:6" ht="12.75">
      <c r="E1212" s="2"/>
      <c r="F1212" s="2"/>
    </row>
    <row r="1213" spans="5:6" ht="12.75">
      <c r="E1213" s="2"/>
      <c r="F1213" s="2"/>
    </row>
    <row r="1214" spans="5:6" ht="12.75">
      <c r="E1214" s="2"/>
      <c r="F1214" s="2"/>
    </row>
    <row r="1215" spans="5:6" ht="12.75">
      <c r="E1215" s="2"/>
      <c r="F1215" s="2"/>
    </row>
    <row r="1216" spans="5:6" ht="12.75">
      <c r="E1216" s="2"/>
      <c r="F1216" s="2"/>
    </row>
    <row r="1217" spans="5:6" ht="12.75">
      <c r="E1217" s="2"/>
      <c r="F1217" s="2"/>
    </row>
    <row r="1218" spans="5:6" ht="12.75">
      <c r="E1218" s="2"/>
      <c r="F1218" s="2"/>
    </row>
    <row r="1219" spans="5:6" ht="12.75">
      <c r="E1219" s="2"/>
      <c r="F1219" s="2"/>
    </row>
    <row r="1220" spans="5:6" ht="12.75">
      <c r="E1220" s="2"/>
      <c r="F1220" s="2"/>
    </row>
    <row r="1221" spans="5:6" ht="12.75">
      <c r="E1221" s="2"/>
      <c r="F1221" s="2"/>
    </row>
    <row r="1222" spans="5:6" ht="12.75">
      <c r="E1222" s="2"/>
      <c r="F1222" s="2"/>
    </row>
    <row r="1223" spans="5:6" ht="12.75">
      <c r="E1223" s="2"/>
      <c r="F1223" s="2"/>
    </row>
    <row r="1224" spans="5:6" ht="12.75">
      <c r="E1224" s="2"/>
      <c r="F1224" s="2"/>
    </row>
    <row r="1225" spans="5:6" ht="12.75">
      <c r="E1225" s="2"/>
      <c r="F1225" s="2"/>
    </row>
    <row r="1226" spans="5:6" ht="12.75">
      <c r="E1226" s="2"/>
      <c r="F1226" s="2"/>
    </row>
    <row r="1227" spans="5:6" ht="12.75">
      <c r="E1227" s="2"/>
      <c r="F1227" s="2"/>
    </row>
    <row r="1228" spans="5:6" ht="12.75">
      <c r="E1228" s="2"/>
      <c r="F1228" s="2"/>
    </row>
    <row r="1229" spans="5:6" ht="12.75">
      <c r="E1229" s="2"/>
      <c r="F1229" s="2"/>
    </row>
    <row r="1230" spans="5:6" ht="12.75">
      <c r="E1230" s="2"/>
      <c r="F1230" s="2"/>
    </row>
    <row r="1231" spans="5:6" ht="12.75">
      <c r="E1231" s="2"/>
      <c r="F1231" s="2"/>
    </row>
    <row r="1232" spans="5:6" ht="12.75">
      <c r="E1232" s="2"/>
      <c r="F1232" s="2"/>
    </row>
    <row r="1233" spans="5:6" ht="12.75">
      <c r="E1233" s="2"/>
      <c r="F1233" s="2"/>
    </row>
    <row r="1234" spans="5:6" ht="12.75">
      <c r="E1234" s="2"/>
      <c r="F1234" s="2"/>
    </row>
    <row r="1235" spans="5:6" ht="12.75">
      <c r="E1235" s="2"/>
      <c r="F1235" s="2"/>
    </row>
    <row r="1236" spans="5:6" ht="12.75">
      <c r="E1236" s="2"/>
      <c r="F1236" s="2"/>
    </row>
    <row r="1237" spans="5:6" ht="12.75">
      <c r="E1237" s="2"/>
      <c r="F1237" s="2"/>
    </row>
    <row r="1238" spans="5:6" ht="12.75">
      <c r="E1238" s="2"/>
      <c r="F1238" s="2"/>
    </row>
    <row r="1239" spans="5:6" ht="12.75">
      <c r="E1239" s="2"/>
      <c r="F1239" s="2"/>
    </row>
    <row r="1240" spans="5:6" ht="12.75">
      <c r="E1240" s="2"/>
      <c r="F1240" s="2"/>
    </row>
    <row r="1241" spans="5:6" ht="12.75">
      <c r="E1241" s="2"/>
      <c r="F1241" s="2"/>
    </row>
    <row r="1242" spans="5:6" ht="12.75">
      <c r="E1242" s="2"/>
      <c r="F1242" s="2"/>
    </row>
    <row r="1243" spans="5:6" ht="12.75">
      <c r="E1243" s="2"/>
      <c r="F1243" s="2"/>
    </row>
    <row r="1244" spans="5:6" ht="12.75">
      <c r="E1244" s="2"/>
      <c r="F1244" s="2"/>
    </row>
    <row r="1245" spans="5:6" ht="12.75">
      <c r="E1245" s="2"/>
      <c r="F1245" s="2"/>
    </row>
    <row r="1246" spans="5:6" ht="12.75">
      <c r="E1246" s="2"/>
      <c r="F1246" s="2"/>
    </row>
    <row r="1247" spans="5:6" ht="12.75">
      <c r="E1247" s="2"/>
      <c r="F1247" s="2"/>
    </row>
    <row r="1248" spans="5:6" ht="12.75">
      <c r="E1248" s="2"/>
      <c r="F1248" s="2"/>
    </row>
    <row r="1249" spans="5:6" ht="12.75">
      <c r="E1249" s="2"/>
      <c r="F1249" s="2"/>
    </row>
    <row r="1250" spans="5:6" ht="12.75">
      <c r="E1250" s="2"/>
      <c r="F1250" s="2"/>
    </row>
    <row r="1251" spans="5:6" ht="12.75">
      <c r="E1251" s="2"/>
      <c r="F1251" s="2"/>
    </row>
    <row r="1252" spans="5:6" ht="12.75">
      <c r="E1252" s="2"/>
      <c r="F1252" s="2"/>
    </row>
    <row r="1253" spans="5:6" ht="12.75">
      <c r="E1253" s="2"/>
      <c r="F1253" s="2"/>
    </row>
    <row r="1254" spans="5:6" ht="12.75">
      <c r="E1254" s="2"/>
      <c r="F1254" s="2"/>
    </row>
    <row r="1255" spans="5:6" ht="12.75">
      <c r="E1255" s="2"/>
      <c r="F1255" s="2"/>
    </row>
    <row r="1256" spans="5:6" ht="12.75">
      <c r="E1256" s="2"/>
      <c r="F1256" s="2"/>
    </row>
    <row r="1257" spans="5:6" ht="12.75">
      <c r="E1257" s="2"/>
      <c r="F1257" s="2"/>
    </row>
    <row r="1258" spans="5:6" ht="12.75">
      <c r="E1258" s="2"/>
      <c r="F1258" s="2"/>
    </row>
    <row r="1259" spans="5:6" ht="12.75">
      <c r="E1259" s="2"/>
      <c r="F1259" s="2"/>
    </row>
    <row r="1260" spans="5:6" ht="12.75">
      <c r="E1260" s="2"/>
      <c r="F1260" s="2"/>
    </row>
    <row r="1261" spans="5:6" ht="12.75">
      <c r="E1261" s="2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5:6" ht="12.75">
      <c r="E1265" s="2"/>
      <c r="F1265" s="2"/>
    </row>
    <row r="1266" spans="5:6" ht="12.75">
      <c r="E1266" s="2"/>
      <c r="F1266" s="2"/>
    </row>
    <row r="1267" spans="5:6" ht="12.75">
      <c r="E1267" s="2"/>
      <c r="F1267" s="2"/>
    </row>
    <row r="1268" spans="5:6" ht="12.75">
      <c r="E1268" s="2"/>
      <c r="F1268" s="2"/>
    </row>
    <row r="1269" spans="5:6" ht="12.75">
      <c r="E1269" s="2"/>
      <c r="F1269" s="2"/>
    </row>
    <row r="1270" spans="5:6" ht="12.75">
      <c r="E1270" s="2"/>
      <c r="F1270" s="2"/>
    </row>
    <row r="1271" spans="5:6" ht="12.75">
      <c r="E1271" s="2"/>
      <c r="F1271" s="2"/>
    </row>
    <row r="1272" spans="5:6" ht="12.75">
      <c r="E1272" s="2"/>
      <c r="F1272" s="2"/>
    </row>
    <row r="1273" spans="5:6" ht="12.75">
      <c r="E1273" s="2"/>
      <c r="F1273" s="2"/>
    </row>
    <row r="1274" spans="5:6" ht="12.75">
      <c r="E1274" s="2"/>
      <c r="F1274" s="2"/>
    </row>
    <row r="1275" spans="5:6" ht="12.75">
      <c r="E1275" s="2"/>
      <c r="F1275" s="2"/>
    </row>
    <row r="1276" spans="5:6" ht="12.75">
      <c r="E1276" s="2"/>
      <c r="F1276" s="2"/>
    </row>
    <row r="1277" spans="5:6" ht="12.75">
      <c r="E1277" s="2"/>
      <c r="F1277" s="2"/>
    </row>
    <row r="1278" spans="5:6" ht="12.75">
      <c r="E1278" s="2"/>
      <c r="F1278" s="2"/>
    </row>
    <row r="1279" spans="5:6" ht="12.75">
      <c r="E1279" s="2"/>
      <c r="F1279" s="2"/>
    </row>
    <row r="1280" spans="5:6" ht="12.75">
      <c r="E1280" s="2"/>
      <c r="F1280" s="2"/>
    </row>
    <row r="1281" spans="5:6" ht="12.75">
      <c r="E1281" s="2"/>
      <c r="F1281" s="2"/>
    </row>
    <row r="1282" spans="5:6" ht="12.75">
      <c r="E1282" s="2"/>
      <c r="F1282" s="2"/>
    </row>
    <row r="1283" spans="5:6" ht="12.75">
      <c r="E1283" s="2"/>
      <c r="F1283" s="2"/>
    </row>
    <row r="1284" spans="5:6" ht="12.75">
      <c r="E1284" s="2"/>
      <c r="F1284" s="2"/>
    </row>
    <row r="1285" spans="5:6" ht="12.75">
      <c r="E1285" s="2"/>
      <c r="F1285" s="2"/>
    </row>
    <row r="1286" spans="5:6" ht="12.75">
      <c r="E1286" s="2"/>
      <c r="F1286" s="2"/>
    </row>
    <row r="1287" spans="5:6" ht="12.75">
      <c r="E1287" s="2"/>
      <c r="F1287" s="2"/>
    </row>
    <row r="1288" spans="5:6" ht="12.75">
      <c r="E1288" s="2"/>
      <c r="F1288" s="2"/>
    </row>
    <row r="1289" spans="5:6" ht="12.75">
      <c r="E1289" s="2"/>
      <c r="F1289" s="2"/>
    </row>
    <row r="1290" spans="5:6" ht="12.75">
      <c r="E1290" s="2"/>
      <c r="F1290" s="2"/>
    </row>
    <row r="1291" spans="5:6" ht="12.75">
      <c r="E1291" s="2"/>
      <c r="F1291" s="2"/>
    </row>
    <row r="1292" spans="5:6" ht="12.75">
      <c r="E1292" s="2"/>
      <c r="F1292" s="2"/>
    </row>
    <row r="1293" spans="5:6" ht="12.75">
      <c r="E1293" s="2"/>
      <c r="F1293" s="2"/>
    </row>
    <row r="1294" spans="5:6" ht="12.75">
      <c r="E1294" s="2"/>
      <c r="F1294" s="2"/>
    </row>
    <row r="1295" spans="5:6" ht="12.75">
      <c r="E1295" s="2"/>
      <c r="F1295" s="2"/>
    </row>
    <row r="1296" spans="5:6" ht="12.75">
      <c r="E1296" s="2"/>
      <c r="F1296" s="2"/>
    </row>
    <row r="1297" spans="5:6" ht="12.75">
      <c r="E1297" s="2"/>
      <c r="F1297" s="2"/>
    </row>
    <row r="1298" spans="5:6" ht="12.75">
      <c r="E1298" s="2"/>
      <c r="F1298" s="2"/>
    </row>
    <row r="1299" spans="5:6" ht="12.75">
      <c r="E1299" s="2"/>
      <c r="F1299" s="2"/>
    </row>
    <row r="1300" spans="5:6" ht="12.75">
      <c r="E1300" s="2"/>
      <c r="F1300" s="2"/>
    </row>
    <row r="1301" spans="5:6" ht="12.75">
      <c r="E1301" s="2"/>
      <c r="F1301" s="2"/>
    </row>
    <row r="1302" spans="5:6" ht="12.75">
      <c r="E1302" s="2"/>
      <c r="F1302" s="2"/>
    </row>
    <row r="1303" spans="5:6" ht="12.75">
      <c r="E1303" s="2"/>
      <c r="F1303" s="2"/>
    </row>
    <row r="1304" spans="5:6" ht="12.75">
      <c r="E1304" s="2"/>
      <c r="F1304" s="2"/>
    </row>
    <row r="1305" spans="5:6" ht="12.75">
      <c r="E1305" s="2"/>
      <c r="F1305" s="2"/>
    </row>
    <row r="1306" spans="5:6" ht="12.75">
      <c r="E1306" s="2"/>
      <c r="F1306" s="2"/>
    </row>
    <row r="1307" spans="5:6" ht="12.75">
      <c r="E1307" s="2"/>
      <c r="F1307" s="2"/>
    </row>
    <row r="1308" spans="5:6" ht="12.75">
      <c r="E1308" s="2"/>
      <c r="F1308" s="2"/>
    </row>
    <row r="1309" spans="5:6" ht="12.75">
      <c r="E1309" s="2"/>
      <c r="F1309" s="2"/>
    </row>
    <row r="1310" spans="5:6" ht="12.75">
      <c r="E1310" s="2"/>
      <c r="F1310" s="2"/>
    </row>
    <row r="1311" spans="5:6" ht="12.75">
      <c r="E1311" s="2"/>
      <c r="F1311" s="2"/>
    </row>
    <row r="1312" spans="5:6" ht="12.75">
      <c r="E1312" s="2"/>
      <c r="F1312" s="2"/>
    </row>
    <row r="1313" spans="5:6" ht="12.75">
      <c r="E1313" s="2"/>
      <c r="F1313" s="2"/>
    </row>
    <row r="1314" spans="5:6" ht="12.75">
      <c r="E1314" s="2"/>
      <c r="F1314" s="2"/>
    </row>
    <row r="1315" spans="5:6" ht="12.75">
      <c r="E1315" s="2"/>
      <c r="F1315" s="2"/>
    </row>
    <row r="1316" spans="5:6" ht="12.75">
      <c r="E1316" s="2"/>
      <c r="F1316" s="2"/>
    </row>
    <row r="1317" spans="5:6" ht="12.75">
      <c r="E1317" s="2"/>
      <c r="F1317" s="2"/>
    </row>
    <row r="1318" spans="5:6" ht="12.75">
      <c r="E1318" s="2"/>
      <c r="F1318" s="2"/>
    </row>
    <row r="1319" spans="5:6" ht="12.75">
      <c r="E1319" s="2"/>
      <c r="F1319" s="2"/>
    </row>
    <row r="1320" spans="5:6" ht="12.75">
      <c r="E1320" s="2"/>
      <c r="F1320" s="2"/>
    </row>
    <row r="1321" spans="5:6" ht="12.75">
      <c r="E1321" s="2"/>
      <c r="F1321" s="2"/>
    </row>
    <row r="1322" spans="5:6" ht="12.75">
      <c r="E1322" s="2"/>
      <c r="F1322" s="2"/>
    </row>
    <row r="1323" spans="5:6" ht="12.75">
      <c r="E1323" s="2"/>
      <c r="F1323" s="2"/>
    </row>
    <row r="1324" spans="5:6" ht="12.75">
      <c r="E1324" s="2"/>
      <c r="F1324" s="2"/>
    </row>
    <row r="1325" spans="5:6" ht="12.75">
      <c r="E1325" s="2"/>
      <c r="F1325" s="2"/>
    </row>
    <row r="1326" spans="5:6" ht="12.75">
      <c r="E1326" s="2"/>
      <c r="F1326" s="2"/>
    </row>
    <row r="1327" spans="5:6" ht="12.75">
      <c r="E1327" s="2"/>
      <c r="F1327" s="2"/>
    </row>
    <row r="1328" spans="5:6" ht="12.75">
      <c r="E1328" s="2"/>
      <c r="F1328" s="2"/>
    </row>
    <row r="1329" spans="5:6" ht="12.75">
      <c r="E1329" s="2"/>
      <c r="F1329" s="2"/>
    </row>
    <row r="1330" spans="5:6" ht="12.75">
      <c r="E1330" s="2"/>
      <c r="F1330" s="2"/>
    </row>
    <row r="1331" spans="5:6" ht="12.75">
      <c r="E1331" s="2"/>
      <c r="F1331" s="2"/>
    </row>
    <row r="1332" spans="5:6" ht="12.75">
      <c r="E1332" s="2"/>
      <c r="F1332" s="2"/>
    </row>
    <row r="1333" spans="5:6" ht="12.75">
      <c r="E1333" s="2"/>
      <c r="F1333" s="2"/>
    </row>
    <row r="1334" spans="5:6" ht="12.75">
      <c r="E1334" s="2"/>
      <c r="F1334" s="2"/>
    </row>
    <row r="1335" spans="5:6" ht="12.75">
      <c r="E1335" s="2"/>
      <c r="F1335" s="2"/>
    </row>
    <row r="1336" spans="5:6" ht="12.75">
      <c r="E1336" s="2"/>
      <c r="F1336" s="2"/>
    </row>
    <row r="1337" spans="5:6" ht="12.75">
      <c r="E1337" s="2"/>
      <c r="F1337" s="2"/>
    </row>
    <row r="1338" spans="5:6" ht="12.75">
      <c r="E1338" s="2"/>
      <c r="F1338" s="2"/>
    </row>
    <row r="1339" spans="5:6" ht="12.75">
      <c r="E1339" s="2"/>
      <c r="F1339" s="2"/>
    </row>
    <row r="1340" spans="5:6" ht="12.75">
      <c r="E1340" s="2"/>
      <c r="F1340" s="2"/>
    </row>
    <row r="1341" spans="5:6" ht="12.75">
      <c r="E1341" s="2"/>
      <c r="F1341" s="2"/>
    </row>
    <row r="1342" spans="5:6" ht="12.75">
      <c r="E1342" s="2"/>
      <c r="F1342" s="2"/>
    </row>
    <row r="1343" spans="5:6" ht="12.75">
      <c r="E1343" s="2"/>
      <c r="F1343" s="2"/>
    </row>
    <row r="1344" spans="5:6" ht="12.75">
      <c r="E1344" s="2"/>
      <c r="F1344" s="2"/>
    </row>
    <row r="1345" spans="5:6" ht="12.75">
      <c r="E1345" s="2"/>
      <c r="F1345" s="2"/>
    </row>
    <row r="1346" spans="5:6" ht="12.75">
      <c r="E1346" s="2"/>
      <c r="F1346" s="2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spans="5:6" ht="12.75">
      <c r="E2093" s="2"/>
      <c r="F2093" s="2"/>
    </row>
    <row r="2094" spans="5:6" ht="12.75">
      <c r="E2094" s="2"/>
      <c r="F2094" s="2"/>
    </row>
    <row r="2095" spans="5:6" ht="12.75">
      <c r="E2095" s="2"/>
      <c r="F2095" s="2"/>
    </row>
    <row r="2096" spans="5:6" ht="12.75">
      <c r="E2096" s="2"/>
      <c r="F2096" s="2"/>
    </row>
    <row r="2097" spans="5:6" ht="12.75">
      <c r="E2097" s="2"/>
      <c r="F2097" s="2"/>
    </row>
    <row r="2098" spans="5:6" ht="12.75">
      <c r="E2098" s="2"/>
      <c r="F2098" s="2"/>
    </row>
    <row r="2099" spans="5:6" ht="12.75">
      <c r="E2099" s="2"/>
      <c r="F2099" s="2"/>
    </row>
    <row r="2100" spans="5:6" ht="12.75">
      <c r="E2100" s="2"/>
      <c r="F2100" s="2"/>
    </row>
    <row r="2101" spans="5:6" ht="12.75">
      <c r="E2101" s="2"/>
      <c r="F2101" s="2"/>
    </row>
    <row r="2102" spans="5:6" ht="12.75">
      <c r="E2102" s="2"/>
      <c r="F2102" s="2"/>
    </row>
    <row r="2103" spans="5:6" ht="12.75">
      <c r="E2103" s="2"/>
      <c r="F2103" s="2"/>
    </row>
    <row r="2104" spans="5:6" ht="12.75">
      <c r="E2104" s="2"/>
      <c r="F2104" s="2"/>
    </row>
    <row r="2105" spans="5:6" ht="12.75">
      <c r="E2105" s="2"/>
      <c r="F2105" s="2"/>
    </row>
    <row r="2106" spans="5:6" ht="12.75">
      <c r="E2106" s="2"/>
      <c r="F2106" s="2"/>
    </row>
    <row r="2107" spans="5:6" ht="12.75">
      <c r="E2107" s="2"/>
      <c r="F2107" s="2"/>
    </row>
    <row r="2108" spans="5:6" ht="12.75">
      <c r="E2108" s="2"/>
      <c r="F2108" s="2"/>
    </row>
    <row r="2109" spans="5:6" ht="12.75">
      <c r="E2109" s="2"/>
      <c r="F2109" s="2"/>
    </row>
    <row r="2110" spans="5:6" ht="12.75">
      <c r="E2110" s="2"/>
      <c r="F2110" s="2"/>
    </row>
    <row r="2111" spans="5:6" ht="12.75">
      <c r="E2111" s="2"/>
      <c r="F2111" s="2"/>
    </row>
    <row r="2112" spans="5:6" ht="12.75">
      <c r="E2112" s="2"/>
      <c r="F2112" s="2"/>
    </row>
    <row r="2113" spans="5:6" ht="12.75">
      <c r="E2113" s="2"/>
      <c r="F2113" s="2"/>
    </row>
    <row r="2114" spans="5:6" ht="12.75">
      <c r="E2114" s="2"/>
      <c r="F2114" s="2"/>
    </row>
    <row r="2115" spans="5:6" ht="12.75">
      <c r="E2115" s="2"/>
      <c r="F2115" s="2"/>
    </row>
    <row r="2116" spans="5:6" ht="12.75">
      <c r="E2116" s="2"/>
      <c r="F2116" s="2"/>
    </row>
    <row r="2117" spans="5:6" ht="12.75">
      <c r="E2117" s="2"/>
      <c r="F2117" s="2"/>
    </row>
    <row r="2118" spans="5:6" ht="12.75">
      <c r="E2118" s="2"/>
      <c r="F2118" s="2"/>
    </row>
    <row r="2119" spans="5:6" ht="12.75">
      <c r="E2119" s="2"/>
      <c r="F2119" s="2"/>
    </row>
    <row r="2120" spans="5:6" ht="12.75">
      <c r="E2120" s="2"/>
      <c r="F2120" s="2"/>
    </row>
    <row r="2121" spans="5:6" ht="12.75">
      <c r="E2121" s="2"/>
      <c r="F2121" s="2"/>
    </row>
    <row r="2122" spans="5:6" ht="12.75">
      <c r="E2122" s="2"/>
      <c r="F2122" s="2"/>
    </row>
    <row r="2123" spans="5:6" ht="12.75">
      <c r="E2123" s="2"/>
      <c r="F2123" s="2"/>
    </row>
    <row r="2124" spans="5:6" ht="12.75">
      <c r="E2124" s="2"/>
      <c r="F2124" s="2"/>
    </row>
    <row r="2125" spans="5:6" ht="12.75">
      <c r="E2125" s="2"/>
      <c r="F2125" s="2"/>
    </row>
    <row r="2126" spans="5:6" ht="12.75">
      <c r="E2126" s="2"/>
      <c r="F2126" s="2"/>
    </row>
    <row r="2127" spans="5:6" ht="12.75">
      <c r="E2127" s="2"/>
      <c r="F2127" s="2"/>
    </row>
    <row r="2128" spans="5:6" ht="12.75">
      <c r="E2128" s="2"/>
      <c r="F2128" s="2"/>
    </row>
    <row r="2129" spans="5:6" ht="12.75">
      <c r="E2129" s="2"/>
      <c r="F2129" s="2"/>
    </row>
    <row r="2130" spans="5:6" ht="12.75">
      <c r="E2130" s="2"/>
      <c r="F2130" s="2"/>
    </row>
    <row r="2131" spans="5:6" ht="12.75">
      <c r="E2131" s="2"/>
      <c r="F2131" s="2"/>
    </row>
    <row r="2132" spans="5:6" ht="12.75">
      <c r="E2132" s="2"/>
      <c r="F2132" s="2"/>
    </row>
    <row r="2133" spans="5:6" ht="12.75">
      <c r="E2133" s="2"/>
      <c r="F2133" s="2"/>
    </row>
    <row r="2134" spans="5:6" ht="12.75">
      <c r="E2134" s="2"/>
      <c r="F2134" s="2"/>
    </row>
    <row r="2135" spans="5:6" ht="12.75">
      <c r="E2135" s="2"/>
      <c r="F2135" s="2"/>
    </row>
    <row r="2136" spans="5:6" ht="12.75">
      <c r="E2136" s="2"/>
      <c r="F2136" s="2"/>
    </row>
    <row r="2137" spans="5:6" ht="12.75">
      <c r="E2137" s="2"/>
      <c r="F2137" s="2"/>
    </row>
    <row r="2138" spans="5:6" ht="12.75">
      <c r="E2138" s="2"/>
      <c r="F2138" s="2"/>
    </row>
    <row r="2139" spans="5:6" ht="12.75">
      <c r="E2139" s="2"/>
      <c r="F2139" s="2"/>
    </row>
    <row r="2140" spans="5:6" ht="12.75">
      <c r="E2140" s="2"/>
      <c r="F2140" s="2"/>
    </row>
    <row r="2141" spans="5:6" ht="12.75">
      <c r="E2141" s="2"/>
      <c r="F2141" s="2"/>
    </row>
    <row r="2142" spans="5:6" ht="12.75">
      <c r="E2142" s="2"/>
      <c r="F2142" s="2"/>
    </row>
    <row r="2143" spans="5:6" ht="12.75">
      <c r="E2143" s="2"/>
      <c r="F2143" s="2"/>
    </row>
    <row r="2144" spans="5:6" ht="12.75">
      <c r="E2144" s="2"/>
      <c r="F2144" s="2"/>
    </row>
    <row r="2145" spans="5:6" ht="12.75">
      <c r="E2145" s="2"/>
      <c r="F2145" s="2"/>
    </row>
    <row r="2146" spans="5:6" ht="12.75">
      <c r="E2146" s="2"/>
      <c r="F2146" s="2"/>
    </row>
    <row r="2147" spans="5:6" ht="12.75">
      <c r="E2147" s="2"/>
      <c r="F2147" s="2"/>
    </row>
    <row r="2148" spans="5:6" ht="12.75">
      <c r="E2148" s="2"/>
      <c r="F2148" s="2"/>
    </row>
    <row r="2149" spans="5:6" ht="12.75">
      <c r="E2149" s="2"/>
      <c r="F2149" s="2"/>
    </row>
    <row r="2150" spans="5:6" ht="12.75">
      <c r="E2150" s="2"/>
      <c r="F2150" s="2"/>
    </row>
    <row r="2151" spans="5:6" ht="12.75">
      <c r="E2151" s="2"/>
      <c r="F2151" s="2"/>
    </row>
    <row r="2152" spans="5:6" ht="12.75">
      <c r="E2152" s="2"/>
      <c r="F2152" s="2"/>
    </row>
    <row r="2153" spans="5:6" ht="12.75">
      <c r="E2153" s="2"/>
      <c r="F2153" s="2"/>
    </row>
    <row r="2154" spans="5:6" ht="12.75">
      <c r="E2154" s="2"/>
      <c r="F2154" s="2"/>
    </row>
    <row r="2155" spans="5:6" ht="12.75">
      <c r="E2155" s="2"/>
      <c r="F2155" s="2"/>
    </row>
    <row r="2156" spans="5:6" ht="12.75">
      <c r="E2156" s="2"/>
      <c r="F2156" s="2"/>
    </row>
    <row r="2157" spans="5:6" ht="12.75">
      <c r="E2157" s="2"/>
      <c r="F2157" s="2"/>
    </row>
    <row r="2158" spans="5:6" ht="12.75">
      <c r="E2158" s="2"/>
      <c r="F2158" s="2"/>
    </row>
    <row r="2159" spans="5:6" ht="12.75">
      <c r="E2159" s="2"/>
      <c r="F2159" s="2"/>
    </row>
    <row r="2160" spans="5:6" ht="12.75">
      <c r="E2160" s="2"/>
      <c r="F2160" s="2"/>
    </row>
    <row r="2161" spans="5:6" ht="12.75">
      <c r="E2161" s="2"/>
      <c r="F2161" s="2"/>
    </row>
    <row r="2162" spans="5:6" ht="12.75">
      <c r="E2162" s="2"/>
      <c r="F2162" s="2"/>
    </row>
    <row r="2163" spans="5:6" ht="12.75">
      <c r="E2163" s="2"/>
      <c r="F2163" s="2"/>
    </row>
    <row r="2164" spans="5:6" ht="12.75">
      <c r="E2164" s="2"/>
      <c r="F2164" s="2"/>
    </row>
    <row r="2165" spans="5:6" ht="12.75">
      <c r="E2165" s="2"/>
      <c r="F2165" s="2"/>
    </row>
    <row r="2166" spans="5:6" ht="12.75">
      <c r="E2166" s="2"/>
      <c r="F2166" s="2"/>
    </row>
    <row r="2167" spans="5:6" ht="12.75">
      <c r="E2167" s="2"/>
      <c r="F2167" s="2"/>
    </row>
    <row r="2168" spans="5:6" ht="12.75">
      <c r="E2168" s="2"/>
      <c r="F2168" s="2"/>
    </row>
    <row r="2169" spans="5:6" ht="12.75">
      <c r="E2169" s="2"/>
      <c r="F2169" s="2"/>
    </row>
    <row r="2170" spans="5:6" ht="12.75">
      <c r="E2170" s="2"/>
      <c r="F2170" s="2"/>
    </row>
    <row r="2171" spans="5:6" ht="12.75">
      <c r="E2171" s="2"/>
      <c r="F2171" s="2"/>
    </row>
    <row r="2172" spans="5:6" ht="12.75">
      <c r="E2172" s="2"/>
      <c r="F2172" s="2"/>
    </row>
    <row r="2173" spans="5:6" ht="12.75">
      <c r="E2173" s="2"/>
      <c r="F2173" s="2"/>
    </row>
    <row r="2174" spans="5:6" ht="12.75">
      <c r="E2174" s="2"/>
      <c r="F2174" s="2"/>
    </row>
    <row r="2175" spans="5:6" ht="12.75">
      <c r="E2175" s="2"/>
      <c r="F2175" s="2"/>
    </row>
    <row r="2176" spans="5:6" ht="12.75">
      <c r="E2176" s="2"/>
      <c r="F2176" s="2"/>
    </row>
    <row r="2177" spans="5:6" ht="12.75">
      <c r="E2177" s="2"/>
      <c r="F2177" s="2"/>
    </row>
    <row r="2178" spans="5:6" ht="12.75">
      <c r="E2178" s="2"/>
      <c r="F2178" s="2"/>
    </row>
    <row r="2179" spans="5:6" ht="12.75">
      <c r="E2179" s="2"/>
      <c r="F2179" s="2"/>
    </row>
    <row r="2180" spans="5:6" ht="12.75">
      <c r="E2180" s="2"/>
      <c r="F2180" s="2"/>
    </row>
    <row r="2181" spans="5:6" ht="12.75">
      <c r="E2181" s="2"/>
      <c r="F2181" s="2"/>
    </row>
    <row r="2182" spans="5:6" ht="12.75">
      <c r="E2182" s="2"/>
      <c r="F2182" s="2"/>
    </row>
    <row r="2183" spans="5:6" ht="12.75">
      <c r="E2183" s="2"/>
      <c r="F2183" s="2"/>
    </row>
    <row r="2184" spans="5:6" ht="12.75">
      <c r="E2184" s="2"/>
      <c r="F2184" s="2"/>
    </row>
    <row r="2185" spans="5:6" ht="12.75">
      <c r="E2185" s="2"/>
      <c r="F2185" s="2"/>
    </row>
    <row r="2186" spans="5:6" ht="12.75">
      <c r="E2186" s="2"/>
      <c r="F2186" s="2"/>
    </row>
    <row r="2187" spans="5:6" ht="12.75">
      <c r="E2187" s="2"/>
      <c r="F2187" s="2"/>
    </row>
    <row r="2188" spans="5:6" ht="12.75">
      <c r="E2188" s="2"/>
      <c r="F2188" s="2"/>
    </row>
    <row r="2189" spans="5:6" ht="12.75">
      <c r="E2189" s="2"/>
      <c r="F2189" s="2"/>
    </row>
    <row r="2190" spans="5:6" ht="12.75">
      <c r="E2190" s="2"/>
      <c r="F2190" s="2"/>
    </row>
    <row r="2191" spans="5:6" ht="12.75">
      <c r="E2191" s="2"/>
      <c r="F2191" s="2"/>
    </row>
    <row r="2192" spans="5:6" ht="12.75">
      <c r="E2192" s="2"/>
      <c r="F2192" s="2"/>
    </row>
    <row r="2193" spans="5:6" ht="12.75">
      <c r="E2193" s="2"/>
      <c r="F2193" s="2"/>
    </row>
    <row r="2194" spans="5:6" ht="12.75">
      <c r="E2194" s="2"/>
      <c r="F2194" s="2"/>
    </row>
    <row r="2195" spans="5:6" ht="12.75">
      <c r="E2195" s="2"/>
      <c r="F2195" s="2"/>
    </row>
    <row r="2196" spans="5:6" ht="12.75">
      <c r="E2196" s="2"/>
      <c r="F2196" s="2"/>
    </row>
    <row r="2197" spans="5:6" ht="12.75">
      <c r="E2197" s="2"/>
      <c r="F2197" s="2"/>
    </row>
    <row r="2198" spans="5:6" ht="12.75">
      <c r="E2198" s="2"/>
      <c r="F2198" s="2"/>
    </row>
    <row r="2199" spans="5:6" ht="12.75">
      <c r="E2199" s="2"/>
      <c r="F2199" s="2"/>
    </row>
    <row r="2200" spans="5:6" ht="12.75">
      <c r="E2200" s="2"/>
      <c r="F2200" s="2"/>
    </row>
    <row r="2201" spans="5:6" ht="12.75">
      <c r="E2201" s="2"/>
      <c r="F2201" s="2"/>
    </row>
    <row r="2202" spans="5:6" ht="12.75">
      <c r="E2202" s="2"/>
      <c r="F2202" s="2"/>
    </row>
    <row r="2203" spans="5:6" ht="12.75">
      <c r="E2203" s="2"/>
      <c r="F2203" s="2"/>
    </row>
    <row r="2204" spans="5:6" ht="12.75">
      <c r="E2204" s="2"/>
      <c r="F2204" s="2"/>
    </row>
    <row r="2205" spans="5:6" ht="12.75">
      <c r="E2205" s="2"/>
      <c r="F2205" s="2"/>
    </row>
    <row r="2206" spans="5:6" ht="12.75">
      <c r="E2206" s="2"/>
      <c r="F2206" s="2"/>
    </row>
    <row r="2207" spans="5:6" ht="12.75">
      <c r="E2207" s="2"/>
      <c r="F2207" s="2"/>
    </row>
    <row r="2208" spans="5:6" ht="12.75">
      <c r="E2208" s="2"/>
      <c r="F2208" s="2"/>
    </row>
    <row r="2209" spans="5:6" ht="12.75">
      <c r="E2209" s="2"/>
      <c r="F2209" s="2"/>
    </row>
    <row r="2210" spans="5:6" ht="12.75">
      <c r="E2210" s="2"/>
      <c r="F2210" s="2"/>
    </row>
    <row r="2211" spans="5:6" ht="12.75">
      <c r="E2211" s="2"/>
      <c r="F2211" s="2"/>
    </row>
    <row r="2212" spans="5:6" ht="12.75">
      <c r="E2212" s="2"/>
      <c r="F2212" s="2"/>
    </row>
    <row r="2213" spans="5:6" ht="12.75">
      <c r="E2213" s="2"/>
      <c r="F2213" s="2"/>
    </row>
    <row r="2214" spans="5:6" ht="12.75">
      <c r="E2214" s="2"/>
      <c r="F2214" s="2"/>
    </row>
    <row r="2215" spans="5:6" ht="12.75">
      <c r="E2215" s="2"/>
      <c r="F2215" s="2"/>
    </row>
    <row r="2216" spans="5:6" ht="12.75">
      <c r="E2216" s="2"/>
      <c r="F2216" s="2"/>
    </row>
    <row r="2217" spans="5:6" ht="12.75">
      <c r="E2217" s="2"/>
      <c r="F2217" s="2"/>
    </row>
    <row r="2218" spans="5:6" ht="12.75">
      <c r="E2218" s="2"/>
      <c r="F2218" s="2"/>
    </row>
    <row r="2219" spans="5:6" ht="12.75">
      <c r="E2219" s="2"/>
      <c r="F2219" s="2"/>
    </row>
    <row r="2220" spans="5:6" ht="12.75">
      <c r="E2220" s="2"/>
      <c r="F2220" s="2"/>
    </row>
    <row r="2221" spans="5:6" ht="12.75">
      <c r="E2221" s="2"/>
      <c r="F2221" s="2"/>
    </row>
    <row r="2222" spans="5:6" ht="12.75">
      <c r="E2222" s="2"/>
      <c r="F2222" s="2"/>
    </row>
    <row r="2223" spans="5:6" ht="12.75">
      <c r="E2223" s="2"/>
      <c r="F2223" s="2"/>
    </row>
    <row r="2224" spans="5:6" ht="12.75">
      <c r="E2224" s="2"/>
      <c r="F2224" s="2"/>
    </row>
    <row r="2225" spans="5:6" ht="12.75">
      <c r="E2225" s="2"/>
      <c r="F2225" s="2"/>
    </row>
    <row r="2226" spans="5:6" ht="12.75">
      <c r="E2226" s="2"/>
      <c r="F2226" s="2"/>
    </row>
    <row r="2227" spans="5:6" ht="12.75">
      <c r="E2227" s="2"/>
      <c r="F2227" s="2"/>
    </row>
    <row r="2228" spans="5:6" ht="12.75">
      <c r="E2228" s="2"/>
      <c r="F2228" s="2"/>
    </row>
    <row r="2229" spans="5:6" ht="12.75">
      <c r="E2229" s="2"/>
      <c r="F2229" s="2"/>
    </row>
    <row r="2230" spans="5:6" ht="12.75">
      <c r="E2230" s="2"/>
      <c r="F2230" s="2"/>
    </row>
    <row r="2231" spans="5:6" ht="12.75">
      <c r="E2231" s="2"/>
      <c r="F2231" s="2"/>
    </row>
    <row r="2232" spans="5:6" ht="12.75">
      <c r="E2232" s="2"/>
      <c r="F2232" s="2"/>
    </row>
    <row r="2233" spans="5:6" ht="12.75">
      <c r="E2233" s="2"/>
      <c r="F2233" s="2"/>
    </row>
    <row r="2234" spans="5:6" ht="12.75">
      <c r="E2234" s="2"/>
      <c r="F2234" s="2"/>
    </row>
    <row r="2235" spans="5:6" ht="12.75">
      <c r="E2235" s="2"/>
      <c r="F2235" s="2"/>
    </row>
    <row r="2236" spans="5:6" ht="12.75">
      <c r="E2236" s="2"/>
      <c r="F2236" s="2"/>
    </row>
    <row r="2237" spans="5:6" ht="12.75">
      <c r="E2237" s="2"/>
      <c r="F2237" s="2"/>
    </row>
    <row r="2238" spans="5:6" ht="12.75">
      <c r="E2238" s="2"/>
      <c r="F2238" s="2"/>
    </row>
    <row r="2239" spans="5:6" ht="12.75">
      <c r="E2239" s="2"/>
      <c r="F2239" s="2"/>
    </row>
    <row r="2240" spans="5:6" ht="12.75">
      <c r="E2240" s="2"/>
      <c r="F2240" s="2"/>
    </row>
    <row r="2241" spans="5:6" ht="12.75">
      <c r="E2241" s="2"/>
      <c r="F2241" s="2"/>
    </row>
    <row r="2242" spans="5:6" ht="12.75">
      <c r="E2242" s="2"/>
      <c r="F2242" s="2"/>
    </row>
    <row r="2243" spans="5:6" ht="12.75">
      <c r="E2243" s="2"/>
      <c r="F2243" s="2"/>
    </row>
    <row r="2244" spans="5:6" ht="12.75">
      <c r="E2244" s="2"/>
      <c r="F2244" s="2"/>
    </row>
    <row r="2245" spans="5:6" ht="12.75">
      <c r="E2245" s="2"/>
      <c r="F2245" s="2"/>
    </row>
    <row r="2246" spans="5:6" ht="12.75">
      <c r="E2246" s="2"/>
      <c r="F2246" s="2"/>
    </row>
    <row r="2247" spans="5:6" ht="12.75">
      <c r="E2247" s="2"/>
      <c r="F2247" s="2"/>
    </row>
    <row r="2248" spans="5:6" ht="12.75">
      <c r="E2248" s="2"/>
      <c r="F2248" s="2"/>
    </row>
    <row r="2249" spans="5:6" ht="12.75">
      <c r="E2249" s="2"/>
      <c r="F2249" s="2"/>
    </row>
    <row r="2250" spans="5:6" ht="12.75">
      <c r="E2250" s="2"/>
      <c r="F2250" s="2"/>
    </row>
    <row r="2251" spans="5:6" ht="12.75">
      <c r="E2251" s="2"/>
      <c r="F2251" s="2"/>
    </row>
    <row r="2252" spans="5:6" ht="12.75">
      <c r="E2252" s="2"/>
      <c r="F2252" s="2"/>
    </row>
    <row r="2253" spans="5:6" ht="12.75">
      <c r="E2253" s="2"/>
      <c r="F2253" s="2"/>
    </row>
    <row r="2254" spans="5:6" ht="12.75">
      <c r="E2254" s="2"/>
      <c r="F2254" s="2"/>
    </row>
    <row r="2255" spans="5:6" ht="12.75">
      <c r="E2255" s="2"/>
      <c r="F2255" s="2"/>
    </row>
    <row r="2256" spans="5:6" ht="12.75">
      <c r="E2256" s="2"/>
      <c r="F2256" s="2"/>
    </row>
    <row r="2257" spans="5:6" ht="12.75">
      <c r="E2257" s="2"/>
      <c r="F2257" s="2"/>
    </row>
    <row r="2258" spans="5:6" ht="12.75">
      <c r="E2258" s="2"/>
      <c r="F2258" s="2"/>
    </row>
    <row r="2259" spans="5:6" ht="12.75">
      <c r="E2259" s="2"/>
      <c r="F2259" s="2"/>
    </row>
    <row r="2260" spans="5:6" ht="12.75">
      <c r="E2260" s="2"/>
      <c r="F2260" s="2"/>
    </row>
    <row r="2261" spans="5:6" ht="12.75">
      <c r="E2261" s="2"/>
      <c r="F2261" s="2"/>
    </row>
    <row r="2262" spans="5:6" ht="12.75">
      <c r="E2262" s="2"/>
      <c r="F2262" s="2"/>
    </row>
    <row r="2263" spans="5:6" ht="12.75">
      <c r="E2263" s="2"/>
      <c r="F2263" s="2"/>
    </row>
    <row r="2264" spans="5:6" ht="12.75">
      <c r="E2264" s="2"/>
      <c r="F2264" s="2"/>
    </row>
    <row r="2265" spans="5:6" ht="12.75">
      <c r="E2265" s="2"/>
      <c r="F2265" s="2"/>
    </row>
    <row r="2266" spans="5:6" ht="12.75">
      <c r="E2266" s="2"/>
      <c r="F2266" s="2"/>
    </row>
    <row r="2267" spans="5:6" ht="12.75">
      <c r="E2267" s="2"/>
      <c r="F2267" s="2"/>
    </row>
    <row r="2268" spans="5:6" ht="12.75">
      <c r="E2268" s="2"/>
      <c r="F2268" s="2"/>
    </row>
    <row r="2269" spans="5:6" ht="12.75">
      <c r="E2269" s="2"/>
      <c r="F2269" s="2"/>
    </row>
    <row r="2270" spans="5:6" ht="12.75">
      <c r="E2270" s="2"/>
      <c r="F2270" s="2"/>
    </row>
    <row r="2271" spans="5:6" ht="12.75">
      <c r="E2271" s="2"/>
      <c r="F2271" s="2"/>
    </row>
    <row r="2272" spans="5:6" ht="12.75">
      <c r="E2272" s="2"/>
      <c r="F2272" s="2"/>
    </row>
    <row r="2273" spans="5:6" ht="12.75">
      <c r="E2273" s="2"/>
      <c r="F2273" s="2"/>
    </row>
    <row r="2274" spans="5:6" ht="12.75">
      <c r="E2274" s="2"/>
      <c r="F2274" s="2"/>
    </row>
    <row r="2275" spans="5:6" ht="12.75">
      <c r="E2275" s="2"/>
      <c r="F2275" s="2"/>
    </row>
    <row r="2276" spans="5:6" ht="12.75">
      <c r="E2276" s="2"/>
      <c r="F2276" s="2"/>
    </row>
    <row r="2277" spans="5:6" ht="12.75">
      <c r="E2277" s="2"/>
      <c r="F2277" s="2"/>
    </row>
    <row r="2278" spans="5:6" ht="12.75">
      <c r="E2278" s="2"/>
      <c r="F2278" s="2"/>
    </row>
    <row r="2279" spans="5:6" ht="12.75">
      <c r="E2279" s="2"/>
      <c r="F2279" s="2"/>
    </row>
    <row r="2280" spans="5:6" ht="12.75">
      <c r="E2280" s="2"/>
      <c r="F2280" s="2"/>
    </row>
    <row r="2281" spans="5:6" ht="12.75">
      <c r="E2281" s="2"/>
      <c r="F2281" s="2"/>
    </row>
    <row r="2282" spans="5:6" ht="12.75">
      <c r="E2282" s="2"/>
      <c r="F2282" s="2"/>
    </row>
    <row r="2283" spans="5:6" ht="12.75">
      <c r="E2283" s="2"/>
      <c r="F2283" s="2"/>
    </row>
    <row r="2284" spans="5:6" ht="12.75">
      <c r="E2284" s="2"/>
      <c r="F2284" s="2"/>
    </row>
    <row r="2285" spans="5:6" ht="12.75">
      <c r="E2285" s="2"/>
      <c r="F2285" s="2"/>
    </row>
    <row r="2286" spans="5:6" ht="12.75">
      <c r="E2286" s="2"/>
      <c r="F2286" s="2"/>
    </row>
    <row r="2287" spans="5:6" ht="12.75">
      <c r="E2287" s="2"/>
      <c r="F2287" s="2"/>
    </row>
    <row r="2288" spans="5:6" ht="12.75">
      <c r="E2288" s="2"/>
      <c r="F2288" s="2"/>
    </row>
    <row r="2289" spans="5:6" ht="12.75">
      <c r="E2289" s="2"/>
      <c r="F2289" s="2"/>
    </row>
    <row r="2290" spans="5:6" ht="12.75">
      <c r="E2290" s="2"/>
      <c r="F2290" s="2"/>
    </row>
    <row r="2291" spans="5:6" ht="12.75">
      <c r="E2291" s="2"/>
      <c r="F2291" s="2"/>
    </row>
    <row r="2292" spans="5:6" ht="12.75">
      <c r="E2292" s="2"/>
      <c r="F2292" s="2"/>
    </row>
    <row r="2293" spans="5:6" ht="12.75">
      <c r="E2293" s="2"/>
      <c r="F2293" s="2"/>
    </row>
    <row r="2294" spans="5:6" ht="12.75">
      <c r="E2294" s="2"/>
      <c r="F2294" s="2"/>
    </row>
    <row r="2295" spans="5:6" ht="12.75">
      <c r="E2295" s="2"/>
      <c r="F2295" s="2"/>
    </row>
    <row r="2296" spans="5:6" ht="12.75">
      <c r="E2296" s="2"/>
      <c r="F2296" s="2"/>
    </row>
    <row r="2297" spans="5:6" ht="12.75">
      <c r="E2297" s="2"/>
      <c r="F2297" s="2"/>
    </row>
    <row r="2298" spans="5:6" ht="12.75">
      <c r="E2298" s="2"/>
      <c r="F2298" s="2"/>
    </row>
    <row r="2299" spans="5:6" ht="12.75">
      <c r="E2299" s="2"/>
      <c r="F2299" s="2"/>
    </row>
    <row r="2300" spans="5:6" ht="12.75">
      <c r="E2300" s="2"/>
      <c r="F2300" s="2"/>
    </row>
    <row r="2301" spans="5:6" ht="12.75">
      <c r="E2301" s="2"/>
      <c r="F2301" s="2"/>
    </row>
    <row r="2302" spans="5:6" ht="12.75">
      <c r="E2302" s="2"/>
      <c r="F2302" s="2"/>
    </row>
    <row r="2303" spans="5:6" ht="12.75">
      <c r="E2303" s="2"/>
      <c r="F2303" s="2"/>
    </row>
    <row r="2304" spans="5:6" ht="12.75">
      <c r="E2304" s="2"/>
      <c r="F2304" s="2"/>
    </row>
    <row r="2305" spans="5:6" ht="12.75">
      <c r="E2305" s="2"/>
      <c r="F2305" s="2"/>
    </row>
    <row r="2306" spans="5:6" ht="12.75">
      <c r="E2306" s="2"/>
      <c r="F2306" s="2"/>
    </row>
    <row r="2307" spans="5:6" ht="12.75">
      <c r="E2307" s="2"/>
      <c r="F2307" s="2"/>
    </row>
    <row r="2308" spans="5:6" ht="12.75">
      <c r="E2308" s="2"/>
      <c r="F2308" s="2"/>
    </row>
    <row r="2309" spans="5:6" ht="12.75">
      <c r="E2309" s="2"/>
      <c r="F2309" s="2"/>
    </row>
    <row r="2310" spans="5:6" ht="12.75">
      <c r="E2310" s="2"/>
      <c r="F2310" s="2"/>
    </row>
    <row r="2311" spans="5:6" ht="12.75">
      <c r="E2311" s="2"/>
      <c r="F2311" s="2"/>
    </row>
    <row r="2312" spans="5:6" ht="12.75">
      <c r="E2312" s="2"/>
      <c r="F2312" s="2"/>
    </row>
    <row r="2313" spans="5:6" ht="12.75">
      <c r="E2313" s="2"/>
      <c r="F2313" s="2"/>
    </row>
    <row r="2314" spans="5:6" ht="12.75">
      <c r="E2314" s="2"/>
      <c r="F2314" s="2"/>
    </row>
    <row r="2315" spans="5:6" ht="12.75">
      <c r="E2315" s="2"/>
      <c r="F2315" s="2"/>
    </row>
    <row r="2316" spans="5:6" ht="12.75">
      <c r="E2316" s="2"/>
      <c r="F2316" s="2"/>
    </row>
    <row r="2317" spans="5:6" ht="12.75">
      <c r="E2317" s="2"/>
      <c r="F2317" s="2"/>
    </row>
    <row r="2318" spans="5:6" ht="12.75">
      <c r="E2318" s="2"/>
      <c r="F2318" s="2"/>
    </row>
    <row r="2319" spans="5:6" ht="12.75">
      <c r="E2319" s="2"/>
      <c r="F2319" s="2"/>
    </row>
    <row r="2320" spans="5:6" ht="12.75">
      <c r="E2320" s="2"/>
      <c r="F2320" s="2"/>
    </row>
    <row r="2321" spans="5:6" ht="12.75">
      <c r="E2321" s="2"/>
      <c r="F2321" s="2"/>
    </row>
    <row r="2322" spans="5:6" ht="12.75">
      <c r="E2322" s="2"/>
      <c r="F2322" s="2"/>
    </row>
    <row r="2323" spans="5:6" ht="12.75">
      <c r="E2323" s="2"/>
      <c r="F2323" s="2"/>
    </row>
    <row r="2324" spans="5:6" ht="12.75">
      <c r="E2324" s="2"/>
      <c r="F2324" s="2"/>
    </row>
    <row r="2325" spans="5:6" ht="12.75">
      <c r="E2325" s="2"/>
      <c r="F2325" s="2"/>
    </row>
    <row r="2326" spans="5:6" ht="12.75">
      <c r="E2326" s="2"/>
      <c r="F2326" s="2"/>
    </row>
    <row r="2327" spans="5:6" ht="12.75">
      <c r="E2327" s="2"/>
      <c r="F2327" s="2"/>
    </row>
    <row r="2328" spans="5:6" ht="12.75">
      <c r="E2328" s="2"/>
      <c r="F2328" s="2"/>
    </row>
    <row r="2329" spans="5:6" ht="12.75">
      <c r="E2329" s="2"/>
      <c r="F2329" s="2"/>
    </row>
    <row r="2330" spans="5:6" ht="12.75">
      <c r="E2330" s="2"/>
      <c r="F2330" s="2"/>
    </row>
    <row r="2331" spans="5:6" ht="12.75">
      <c r="E2331" s="2"/>
      <c r="F2331" s="2"/>
    </row>
    <row r="2332" spans="5:6" ht="12.75">
      <c r="E2332" s="2"/>
      <c r="F2332" s="2"/>
    </row>
    <row r="2333" spans="5:6" ht="12.75">
      <c r="E2333" s="2"/>
      <c r="F2333" s="2"/>
    </row>
    <row r="2334" spans="5:6" ht="12.75">
      <c r="E2334" s="2"/>
      <c r="F2334" s="2"/>
    </row>
    <row r="2335" spans="5:6" ht="12.75">
      <c r="E2335" s="2"/>
      <c r="F2335" s="2"/>
    </row>
    <row r="2336" spans="5:6" ht="12.75">
      <c r="E2336" s="2"/>
      <c r="F2336" s="2"/>
    </row>
    <row r="2337" spans="5:6" ht="12.75">
      <c r="E2337" s="2"/>
      <c r="F2337" s="2"/>
    </row>
    <row r="2338" spans="5:6" ht="12.75">
      <c r="E2338" s="2"/>
      <c r="F2338" s="2"/>
    </row>
    <row r="2339" spans="5:6" ht="12.75">
      <c r="E2339" s="2"/>
      <c r="F2339" s="2"/>
    </row>
    <row r="2340" spans="5:6" ht="12.75">
      <c r="E2340" s="2"/>
      <c r="F2340" s="2"/>
    </row>
    <row r="2341" spans="5:6" ht="12.75">
      <c r="E2341" s="2"/>
      <c r="F2341" s="2"/>
    </row>
    <row r="2342" spans="5:6" ht="12.75">
      <c r="E2342" s="2"/>
      <c r="F2342" s="2"/>
    </row>
    <row r="2343" spans="5:6" ht="12.75">
      <c r="E2343" s="2"/>
      <c r="F2343" s="2"/>
    </row>
    <row r="2344" spans="5:6" ht="12.75">
      <c r="E2344" s="2"/>
      <c r="F2344" s="2"/>
    </row>
    <row r="2345" spans="5:6" ht="12.75">
      <c r="E2345" s="2"/>
      <c r="F2345" s="2"/>
    </row>
    <row r="2346" spans="5:6" ht="12.75">
      <c r="E2346" s="2"/>
      <c r="F2346" s="2"/>
    </row>
    <row r="2347" spans="5:6" ht="12.75">
      <c r="E2347" s="2"/>
      <c r="F2347" s="2"/>
    </row>
    <row r="2348" spans="5:6" ht="12.75">
      <c r="E2348" s="2"/>
      <c r="F2348" s="2"/>
    </row>
    <row r="2349" spans="5:6" ht="12.75">
      <c r="E2349" s="2"/>
      <c r="F2349" s="2"/>
    </row>
    <row r="2350" spans="5:6" ht="12.75">
      <c r="E2350" s="2"/>
      <c r="F2350" s="2"/>
    </row>
    <row r="2351" spans="5:6" ht="12.75">
      <c r="E2351" s="2"/>
      <c r="F2351" s="2"/>
    </row>
    <row r="2352" spans="5:6" ht="12.75">
      <c r="E2352" s="2"/>
      <c r="F2352" s="2"/>
    </row>
    <row r="2353" spans="5:6" ht="12.75">
      <c r="E2353" s="2"/>
      <c r="F2353" s="2"/>
    </row>
    <row r="2354" spans="5:6" ht="12.75">
      <c r="E2354" s="2"/>
      <c r="F2354" s="2"/>
    </row>
    <row r="2355" spans="5:6" ht="12.75">
      <c r="E2355" s="2"/>
      <c r="F2355" s="2"/>
    </row>
    <row r="2356" spans="5:6" ht="12.75">
      <c r="E2356" s="2"/>
      <c r="F2356" s="2"/>
    </row>
    <row r="2357" spans="5:6" ht="12.75">
      <c r="E2357" s="2"/>
      <c r="F2357" s="2"/>
    </row>
    <row r="2358" spans="5:6" ht="12.75">
      <c r="E2358" s="2"/>
      <c r="F2358" s="2"/>
    </row>
    <row r="2359" spans="5:6" ht="12.75">
      <c r="E2359" s="2"/>
      <c r="F2359" s="2"/>
    </row>
    <row r="2360" spans="5:6" ht="12.75">
      <c r="E2360" s="2"/>
      <c r="F2360" s="2"/>
    </row>
    <row r="2361" spans="5:6" ht="12.75">
      <c r="E2361" s="2"/>
      <c r="F2361" s="2"/>
    </row>
    <row r="2362" spans="5:6" ht="12.75">
      <c r="E2362" s="2"/>
      <c r="F2362" s="2"/>
    </row>
    <row r="2363" spans="5:6" ht="12.75">
      <c r="E2363" s="2"/>
      <c r="F2363" s="2"/>
    </row>
    <row r="2364" spans="5:6" ht="12.75">
      <c r="E2364" s="2"/>
      <c r="F2364" s="2"/>
    </row>
    <row r="2365" spans="5:6" ht="12.75">
      <c r="E2365" s="2"/>
      <c r="F2365" s="2"/>
    </row>
    <row r="2366" spans="5:6" ht="12.75">
      <c r="E2366" s="2"/>
      <c r="F2366" s="2"/>
    </row>
    <row r="2367" spans="5:6" ht="12.75">
      <c r="E2367" s="2"/>
      <c r="F2367" s="2"/>
    </row>
    <row r="2368" spans="5:6" ht="12.75">
      <c r="E2368" s="2"/>
      <c r="F2368" s="2"/>
    </row>
    <row r="2369" spans="5:6" ht="12.75">
      <c r="E2369" s="2"/>
      <c r="F2369" s="2"/>
    </row>
    <row r="2370" spans="5:6" ht="12.75">
      <c r="E2370" s="2"/>
      <c r="F2370" s="2"/>
    </row>
    <row r="2371" spans="5:6" ht="12.75">
      <c r="E2371" s="2"/>
      <c r="F2371" s="2"/>
    </row>
    <row r="2372" spans="5:6" ht="12.75">
      <c r="E2372" s="2"/>
      <c r="F2372" s="2"/>
    </row>
    <row r="2373" spans="5:6" ht="12.75">
      <c r="E2373" s="2"/>
      <c r="F2373" s="2"/>
    </row>
    <row r="2374" spans="5:6" ht="12.75">
      <c r="E2374" s="2"/>
      <c r="F2374" s="2"/>
    </row>
    <row r="2375" spans="5:6" ht="12.75">
      <c r="E2375" s="2"/>
      <c r="F2375" s="2"/>
    </row>
    <row r="2376" spans="5:6" ht="12.75">
      <c r="E2376" s="2"/>
      <c r="F2376" s="2"/>
    </row>
    <row r="2377" spans="5:6" ht="12.75">
      <c r="E2377" s="2"/>
      <c r="F2377" s="2"/>
    </row>
    <row r="2378" spans="5:6" ht="12.75">
      <c r="E2378" s="2"/>
      <c r="F2378" s="2"/>
    </row>
    <row r="2379" spans="5:6" ht="12.75">
      <c r="E2379" s="2"/>
      <c r="F2379" s="2"/>
    </row>
    <row r="2380" spans="5:6" ht="12.75">
      <c r="E2380" s="2"/>
      <c r="F2380" s="2"/>
    </row>
    <row r="2381" spans="5:6" ht="12.75">
      <c r="E2381" s="2"/>
      <c r="F2381" s="2"/>
    </row>
    <row r="2382" spans="5:6" ht="12.75">
      <c r="E2382" s="2"/>
      <c r="F2382" s="2"/>
    </row>
    <row r="2383" spans="5:6" ht="12.75">
      <c r="E2383" s="2"/>
      <c r="F2383" s="2"/>
    </row>
    <row r="2384" spans="5:6" ht="12.75">
      <c r="E2384" s="2"/>
      <c r="F2384" s="2"/>
    </row>
    <row r="2385" spans="5:6" ht="12.75">
      <c r="E2385" s="2"/>
      <c r="F2385" s="2"/>
    </row>
    <row r="2386" spans="5:6" ht="12.75">
      <c r="E2386" s="2"/>
      <c r="F2386" s="2"/>
    </row>
    <row r="2387" spans="5:6" ht="12.75">
      <c r="E2387" s="2"/>
      <c r="F2387" s="2"/>
    </row>
    <row r="2388" spans="5:6" ht="12.75">
      <c r="E2388" s="2"/>
      <c r="F2388" s="2"/>
    </row>
    <row r="2389" spans="5:6" ht="12.75">
      <c r="E2389" s="2"/>
      <c r="F2389" s="2"/>
    </row>
    <row r="2390" spans="5:6" ht="12.75">
      <c r="E2390" s="2"/>
      <c r="F2390" s="2"/>
    </row>
    <row r="2391" spans="5:6" ht="12.75">
      <c r="E2391" s="2"/>
      <c r="F2391" s="2"/>
    </row>
    <row r="2392" spans="5:6" ht="12.75">
      <c r="E2392" s="2"/>
      <c r="F2392" s="2"/>
    </row>
    <row r="2393" spans="5:6" ht="12.75">
      <c r="E2393" s="2"/>
      <c r="F2393" s="2"/>
    </row>
    <row r="2394" spans="5:6" ht="12.75">
      <c r="E2394" s="2"/>
      <c r="F2394" s="2"/>
    </row>
    <row r="2395" spans="5:6" ht="12.75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2"/>
      <c r="F2399" s="2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2"/>
      <c r="F2404" s="2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2"/>
      <c r="F2409" s="2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2"/>
      <c r="F2414" s="2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2"/>
      <c r="F2419" s="2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2"/>
      <c r="F2424" s="2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2"/>
      <c r="F2429" s="2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2"/>
      <c r="F2434" s="2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2"/>
      <c r="F2439" s="2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2"/>
      <c r="F2444" s="2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2"/>
      <c r="F2449" s="2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2"/>
      <c r="F2454" s="2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2"/>
      <c r="F2849" s="2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2"/>
      <c r="F2854" s="2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2"/>
      <c r="F2859" s="2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2"/>
      <c r="F2864" s="2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2"/>
      <c r="F2869" s="2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2"/>
      <c r="F2874" s="2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2"/>
      <c r="F2879" s="2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2"/>
      <c r="F2884" s="2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2"/>
      <c r="F2889" s="2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2"/>
      <c r="F2894" s="2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2"/>
      <c r="F2899" s="2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2"/>
      <c r="F2904" s="2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2"/>
      <c r="F2909" s="2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2"/>
      <c r="F2914" s="2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2"/>
      <c r="F2919" s="2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2"/>
      <c r="F2924" s="2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2"/>
      <c r="F2929" s="2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2"/>
      <c r="F2934" s="2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2"/>
      <c r="F2939" s="2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2"/>
      <c r="F2944" s="2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2"/>
      <c r="F2949" s="2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2"/>
      <c r="F2954" s="2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2"/>
      <c r="F2959" s="2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2"/>
      <c r="F2964" s="2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2"/>
      <c r="F2969" s="2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2"/>
      <c r="F2974" s="2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2"/>
      <c r="F2979" s="2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2"/>
      <c r="F2984" s="2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2"/>
      <c r="F2989" s="2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2"/>
      <c r="F2994" s="2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2"/>
      <c r="F2999" s="2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2"/>
      <c r="F3004" s="2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2"/>
      <c r="F3009" s="2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2"/>
      <c r="F3014" s="2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2"/>
      <c r="F3019" s="2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2"/>
      <c r="F3024" s="2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2"/>
      <c r="F3029" s="2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2"/>
      <c r="F3034" s="2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2"/>
      <c r="F3039" s="2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2"/>
      <c r="F3044" s="2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2"/>
      <c r="F3049" s="2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2"/>
      <c r="F3054" s="2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2"/>
      <c r="F3059" s="2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2"/>
      <c r="F3064" s="2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2"/>
      <c r="F3069" s="2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2"/>
      <c r="F3074" s="2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2"/>
      <c r="F3079" s="2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2"/>
      <c r="F3084" s="2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2"/>
      <c r="F3089" s="2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2"/>
      <c r="F3094" s="2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2"/>
      <c r="F3099" s="2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2"/>
      <c r="F3104" s="2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2"/>
      <c r="F3109" s="2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2"/>
      <c r="F3114" s="2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2"/>
      <c r="F3119" s="2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2"/>
      <c r="F3124" s="2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2"/>
      <c r="F3129" s="2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2"/>
      <c r="F3134" s="2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2"/>
      <c r="F3139" s="2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2"/>
      <c r="F3144" s="2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2"/>
      <c r="F3149" s="2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2"/>
      <c r="F3154" s="2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2"/>
      <c r="F3159" s="2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2"/>
      <c r="F3164" s="2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2"/>
      <c r="F3169" s="2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2"/>
      <c r="F3174" s="2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2"/>
      <c r="F3179" s="2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2"/>
      <c r="F3184" s="2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2"/>
      <c r="F3189" s="2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2"/>
      <c r="F3194" s="2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2"/>
      <c r="F3199" s="2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2"/>
      <c r="F3204" s="2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2"/>
      <c r="F3209" s="2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2"/>
      <c r="F3214" s="2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2"/>
      <c r="F3219" s="2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2"/>
      <c r="F3224" s="2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2"/>
      <c r="F3229" s="2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2"/>
      <c r="F3234" s="2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2"/>
      <c r="F3239" s="2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2"/>
      <c r="F3244" s="2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2"/>
      <c r="F3249" s="2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2"/>
      <c r="F3254" s="2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2"/>
      <c r="F3259" s="2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2"/>
      <c r="F3264" s="2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2"/>
      <c r="F3269" s="2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2"/>
      <c r="F3274" s="2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2"/>
      <c r="F3279" s="2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2"/>
      <c r="F3284" s="2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2"/>
      <c r="F3289" s="2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2"/>
      <c r="F3294" s="2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2"/>
      <c r="F3299" s="2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2"/>
      <c r="F3304" s="2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2"/>
      <c r="F3309" s="2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2"/>
      <c r="F3314" s="2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2"/>
      <c r="F3319" s="2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2"/>
      <c r="F3324" s="2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2"/>
      <c r="F3329" s="2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2"/>
      <c r="F3334" s="2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2"/>
      <c r="F3339" s="2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2"/>
      <c r="F3344" s="2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2"/>
      <c r="F3349" s="2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2"/>
      <c r="F3354" s="2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2"/>
      <c r="F3359" s="2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2"/>
      <c r="F3364" s="2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2"/>
      <c r="F3369" s="2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2"/>
      <c r="F3374" s="2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2"/>
      <c r="F3379" s="2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2"/>
      <c r="F3384" s="2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2"/>
      <c r="F3389" s="2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2"/>
      <c r="F3394" s="2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2"/>
      <c r="F3399" s="2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2"/>
      <c r="F3404" s="2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2"/>
      <c r="F3409" s="2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2"/>
      <c r="F3414" s="2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2"/>
      <c r="F3419" s="2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2"/>
      <c r="F3424" s="2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2"/>
      <c r="F3429" s="2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2"/>
      <c r="F3434" s="2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2"/>
      <c r="F3439" s="2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2"/>
      <c r="F3444" s="2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2"/>
      <c r="F3449" s="2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2"/>
      <c r="F3454" s="2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2"/>
      <c r="F3459" s="2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2"/>
      <c r="F3464" s="2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2"/>
      <c r="F3469" s="2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2"/>
      <c r="F3474" s="2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2"/>
      <c r="F3479" s="2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2"/>
      <c r="F3484" s="2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2"/>
      <c r="F3489" s="2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2"/>
      <c r="F3494" s="2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2"/>
      <c r="F3499" s="2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2"/>
      <c r="F3504" s="2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2"/>
      <c r="F3509" s="2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2"/>
      <c r="F3514" s="2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2"/>
      <c r="F3519" s="2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2"/>
      <c r="F3524" s="2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2"/>
      <c r="F3529" s="2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2"/>
      <c r="F3534" s="2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2"/>
      <c r="F3539" s="2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2"/>
      <c r="F3544" s="2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2"/>
      <c r="F3549" s="2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2"/>
      <c r="F3554" s="2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2"/>
      <c r="F3559" s="2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2"/>
      <c r="F3564" s="2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2"/>
      <c r="F3569" s="2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2"/>
      <c r="F3574" s="2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2"/>
      <c r="F3579" s="2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2"/>
      <c r="F3584" s="2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2"/>
      <c r="F3589" s="2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2"/>
      <c r="F3594" s="2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2"/>
      <c r="F3599" s="2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2"/>
      <c r="F3604" s="2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2"/>
      <c r="F3609" s="2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2"/>
      <c r="F3614" s="2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2"/>
      <c r="F3619" s="2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2"/>
      <c r="F3624" s="2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2"/>
      <c r="F3629" s="2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2"/>
      <c r="F3632" s="2"/>
    </row>
    <row r="3633" spans="5:6" ht="12.75">
      <c r="E3633" s="2"/>
      <c r="F3633" s="2"/>
    </row>
    <row r="3634" spans="5:6" ht="12.75">
      <c r="E3634" s="2"/>
      <c r="F3634" s="2"/>
    </row>
    <row r="3635" spans="5:6" ht="12.75">
      <c r="E3635" s="2"/>
      <c r="F3635" s="2"/>
    </row>
    <row r="3636" spans="5:6" ht="12.75">
      <c r="E3636" s="2"/>
      <c r="F3636" s="2"/>
    </row>
    <row r="3637" spans="5:6" ht="12.75">
      <c r="E3637" s="2"/>
      <c r="F3637" s="2"/>
    </row>
    <row r="3638" spans="5:6" ht="12.75">
      <c r="E3638" s="2"/>
      <c r="F3638" s="2"/>
    </row>
    <row r="3639" spans="5:6" ht="12.75">
      <c r="E3639" s="2"/>
      <c r="F3639" s="2"/>
    </row>
    <row r="3640" spans="5:6" ht="12.75">
      <c r="E3640" s="2"/>
      <c r="F3640" s="2"/>
    </row>
    <row r="3641" spans="5:6" ht="12.75">
      <c r="E3641" s="2"/>
      <c r="F3641" s="2"/>
    </row>
    <row r="3642" spans="5:6" ht="12.75">
      <c r="E3642" s="2"/>
      <c r="F3642" s="2"/>
    </row>
    <row r="3643" spans="5:6" ht="12.75">
      <c r="E3643" s="2"/>
      <c r="F3643" s="2"/>
    </row>
    <row r="3644" spans="5:6" ht="12.75">
      <c r="E3644" s="2"/>
      <c r="F3644" s="2"/>
    </row>
    <row r="3645" spans="5:6" ht="12.75">
      <c r="E3645" s="2"/>
      <c r="F3645" s="2"/>
    </row>
    <row r="3646" spans="5:6" ht="12.75">
      <c r="E3646" s="2"/>
      <c r="F3646" s="2"/>
    </row>
    <row r="3647" spans="5:6" ht="12.75">
      <c r="E3647" s="2"/>
      <c r="F3647" s="2"/>
    </row>
    <row r="3648" spans="5:6" ht="12.75">
      <c r="E3648" s="2"/>
      <c r="F3648" s="2"/>
    </row>
    <row r="3649" spans="5:6" ht="12.75">
      <c r="E3649" s="2"/>
      <c r="F3649" s="2"/>
    </row>
    <row r="3650" spans="5:6" ht="12.75">
      <c r="E3650" s="2"/>
      <c r="F3650" s="2"/>
    </row>
    <row r="3651" spans="5:6" ht="12.75">
      <c r="E3651" s="2"/>
      <c r="F3651" s="2"/>
    </row>
    <row r="3652" spans="5:6" ht="12.75">
      <c r="E3652" s="2"/>
      <c r="F3652" s="2"/>
    </row>
    <row r="3653" spans="5:6" ht="12.75">
      <c r="E3653" s="2"/>
      <c r="F3653" s="2"/>
    </row>
    <row r="3654" spans="5:6" ht="12.75">
      <c r="E3654" s="2"/>
      <c r="F3654" s="2"/>
    </row>
    <row r="3655" spans="5:6" ht="12.75">
      <c r="E3655" s="2"/>
      <c r="F3655" s="2"/>
    </row>
    <row r="3656" spans="5:6" ht="12.75">
      <c r="E3656" s="2"/>
      <c r="F3656" s="2"/>
    </row>
    <row r="3657" spans="5:6" ht="12.75">
      <c r="E3657" s="2"/>
      <c r="F3657" s="2"/>
    </row>
    <row r="3658" spans="5:6" ht="12.75">
      <c r="E3658" s="2"/>
      <c r="F3658" s="2"/>
    </row>
    <row r="3659" spans="5:6" ht="12.75">
      <c r="E3659" s="2"/>
      <c r="F3659" s="2"/>
    </row>
    <row r="3660" spans="5:6" ht="12.75">
      <c r="E3660" s="2"/>
      <c r="F3660" s="2"/>
    </row>
    <row r="3661" spans="5:6" ht="12.75">
      <c r="E3661" s="2"/>
      <c r="F3661" s="2"/>
    </row>
    <row r="3662" spans="5:6" ht="12.75">
      <c r="E3662" s="2"/>
      <c r="F3662" s="2"/>
    </row>
    <row r="3663" spans="5:6" ht="12.75">
      <c r="E3663" s="2"/>
      <c r="F3663" s="2"/>
    </row>
    <row r="3664" spans="5:6" ht="12.75">
      <c r="E3664" s="2"/>
      <c r="F3664" s="2"/>
    </row>
    <row r="3665" spans="5:6" ht="12.75">
      <c r="E3665" s="2"/>
      <c r="F3665" s="2"/>
    </row>
    <row r="3666" spans="5:6" ht="12.75">
      <c r="E3666" s="2"/>
      <c r="F3666" s="2"/>
    </row>
    <row r="3667" spans="5:6" ht="12.75">
      <c r="E3667" s="2"/>
      <c r="F3667" s="2"/>
    </row>
    <row r="3668" spans="5:6" ht="12.75">
      <c r="E3668" s="2"/>
      <c r="F3668" s="2"/>
    </row>
    <row r="3669" spans="5:6" ht="12.75">
      <c r="E3669" s="2"/>
      <c r="F3669" s="2"/>
    </row>
    <row r="3670" spans="5:6" ht="12.75">
      <c r="E3670" s="2"/>
      <c r="F3670" s="2"/>
    </row>
    <row r="3671" spans="5:6" ht="12.75">
      <c r="E3671" s="2"/>
      <c r="F3671" s="2"/>
    </row>
    <row r="3672" spans="5:6" ht="12.75">
      <c r="E3672" s="2"/>
      <c r="F3672" s="2"/>
    </row>
    <row r="3673" spans="5:6" ht="12.75">
      <c r="E3673" s="2"/>
      <c r="F3673" s="2"/>
    </row>
    <row r="3674" spans="5:6" ht="12.75">
      <c r="E3674" s="2"/>
      <c r="F3674" s="2"/>
    </row>
    <row r="3675" spans="5:6" ht="12.75">
      <c r="E3675" s="2"/>
      <c r="F3675" s="2"/>
    </row>
    <row r="3676" spans="5:6" ht="12.75">
      <c r="E3676" s="2"/>
      <c r="F3676" s="2"/>
    </row>
    <row r="3677" spans="5:6" ht="12.75">
      <c r="E3677" s="2"/>
      <c r="F3677" s="2"/>
    </row>
    <row r="3678" spans="5:6" ht="12.75">
      <c r="E3678" s="2"/>
      <c r="F3678" s="2"/>
    </row>
    <row r="3679" spans="5:6" ht="12.75">
      <c r="E3679" s="2"/>
      <c r="F3679" s="2"/>
    </row>
    <row r="3680" spans="5:6" ht="12.75">
      <c r="E3680" s="2"/>
      <c r="F3680" s="2"/>
    </row>
    <row r="3681" spans="5:6" ht="12.75">
      <c r="E3681" s="2"/>
      <c r="F3681" s="2"/>
    </row>
    <row r="3682" spans="5:6" ht="12.75">
      <c r="E3682" s="2"/>
      <c r="F3682" s="2"/>
    </row>
    <row r="3683" spans="5:6" ht="12.75">
      <c r="E3683" s="2"/>
      <c r="F3683" s="2"/>
    </row>
    <row r="3684" spans="5:6" ht="12.75">
      <c r="E3684" s="2"/>
      <c r="F3684" s="2"/>
    </row>
    <row r="3685" spans="5:6" ht="12.75">
      <c r="E3685" s="2"/>
      <c r="F3685" s="2"/>
    </row>
    <row r="3686" spans="5:6" ht="12.75">
      <c r="E3686" s="2"/>
      <c r="F3686" s="2"/>
    </row>
    <row r="3687" spans="5:6" ht="12.75">
      <c r="E3687" s="2"/>
      <c r="F3687" s="2"/>
    </row>
    <row r="3688" spans="5:6" ht="12.75">
      <c r="E3688" s="2"/>
      <c r="F3688" s="2"/>
    </row>
    <row r="3689" spans="5:6" ht="12.75">
      <c r="E3689" s="2"/>
      <c r="F3689" s="2"/>
    </row>
    <row r="3690" spans="5:6" ht="12.75">
      <c r="E3690" s="2"/>
      <c r="F3690" s="2"/>
    </row>
    <row r="3691" spans="5:6" ht="12.75">
      <c r="E3691" s="2"/>
      <c r="F3691" s="2"/>
    </row>
    <row r="3692" spans="5:6" ht="12.75">
      <c r="E3692" s="2"/>
      <c r="F3692" s="2"/>
    </row>
    <row r="3693" spans="5:6" ht="12.75">
      <c r="E3693" s="2"/>
      <c r="F3693" s="2"/>
    </row>
    <row r="3694" spans="5:6" ht="12.75">
      <c r="E3694" s="2"/>
      <c r="F3694" s="2"/>
    </row>
    <row r="3695" spans="5:6" ht="12.75">
      <c r="E3695" s="2"/>
      <c r="F3695" s="2"/>
    </row>
    <row r="3696" spans="5:6" ht="12.75">
      <c r="E3696" s="2"/>
      <c r="F3696" s="2"/>
    </row>
    <row r="3697" spans="5:6" ht="12.75">
      <c r="E3697" s="2"/>
      <c r="F3697" s="2"/>
    </row>
    <row r="3698" spans="5:6" ht="12.75">
      <c r="E3698" s="2"/>
      <c r="F3698" s="2"/>
    </row>
    <row r="3699" spans="5:6" ht="12.75">
      <c r="E3699" s="2"/>
      <c r="F3699" s="2"/>
    </row>
    <row r="3700" spans="5:6" ht="12.75">
      <c r="E3700" s="2"/>
      <c r="F3700" s="2"/>
    </row>
    <row r="3701" spans="5:6" ht="12.75">
      <c r="E3701" s="2"/>
      <c r="F3701" s="2"/>
    </row>
    <row r="3702" spans="5:6" ht="12.75">
      <c r="E3702" s="2"/>
      <c r="F3702" s="2"/>
    </row>
    <row r="3703" spans="5:6" ht="12.75">
      <c r="E3703" s="2"/>
      <c r="F3703" s="2"/>
    </row>
    <row r="3704" spans="5:6" ht="12.75">
      <c r="E3704" s="2"/>
      <c r="F3704" s="2"/>
    </row>
    <row r="3705" spans="5:6" ht="12.75">
      <c r="E3705" s="2"/>
      <c r="F3705" s="2"/>
    </row>
    <row r="3706" spans="5:6" ht="12.75">
      <c r="E3706" s="2"/>
      <c r="F3706" s="2"/>
    </row>
    <row r="3707" spans="5:6" ht="12.75">
      <c r="E3707" s="2"/>
      <c r="F3707" s="2"/>
    </row>
    <row r="3708" spans="5:6" ht="12.75">
      <c r="E3708" s="2"/>
      <c r="F3708" s="2"/>
    </row>
    <row r="3709" spans="5:6" ht="12.75">
      <c r="E3709" s="2"/>
      <c r="F3709" s="2"/>
    </row>
    <row r="3710" spans="5:6" ht="12.75">
      <c r="E3710" s="2"/>
      <c r="F3710" s="2"/>
    </row>
    <row r="3711" spans="5:6" ht="12.75">
      <c r="E3711" s="2"/>
      <c r="F3711" s="2"/>
    </row>
    <row r="3712" spans="5:6" ht="12.75">
      <c r="E3712" s="2"/>
      <c r="F3712" s="2"/>
    </row>
    <row r="3713" spans="5:6" ht="12.75">
      <c r="E3713" s="2"/>
      <c r="F3713" s="2"/>
    </row>
    <row r="3714" spans="5:6" ht="12.75">
      <c r="E3714" s="2"/>
      <c r="F3714" s="2"/>
    </row>
    <row r="3715" spans="5:6" ht="12.75">
      <c r="E3715" s="2"/>
      <c r="F3715" s="2"/>
    </row>
    <row r="3716" spans="5:6" ht="12.75">
      <c r="E3716" s="2"/>
      <c r="F3716" s="2"/>
    </row>
    <row r="3717" spans="5:6" ht="12.75">
      <c r="E3717" s="2"/>
      <c r="F3717" s="2"/>
    </row>
    <row r="3718" spans="5:6" ht="12.75">
      <c r="E3718" s="2"/>
      <c r="F3718" s="2"/>
    </row>
    <row r="3719" spans="5:6" ht="12.75">
      <c r="E3719" s="2"/>
      <c r="F3719" s="2"/>
    </row>
    <row r="3720" spans="5:6" ht="12.75">
      <c r="E3720" s="2"/>
      <c r="F3720" s="2"/>
    </row>
    <row r="3721" spans="5:6" ht="12.75">
      <c r="E3721" s="2"/>
      <c r="F3721" s="2"/>
    </row>
    <row r="3722" spans="5:6" ht="12.75">
      <c r="E3722" s="2"/>
      <c r="F3722" s="2"/>
    </row>
    <row r="3723" spans="5:6" ht="12.75">
      <c r="E3723" s="2"/>
      <c r="F3723" s="2"/>
    </row>
    <row r="3724" spans="5:6" ht="12.75">
      <c r="E3724" s="2"/>
      <c r="F3724" s="2"/>
    </row>
    <row r="3725" spans="5:6" ht="12.75">
      <c r="E3725" s="2"/>
      <c r="F3725" s="2"/>
    </row>
    <row r="3726" spans="5:6" ht="12.75">
      <c r="E3726" s="2"/>
      <c r="F3726" s="2"/>
    </row>
    <row r="3727" spans="5:6" ht="12.75">
      <c r="E3727" s="2"/>
      <c r="F3727" s="2"/>
    </row>
    <row r="3728" spans="5:6" ht="12.75">
      <c r="E3728" s="2"/>
      <c r="F3728" s="2"/>
    </row>
    <row r="3729" spans="5:6" ht="12.75">
      <c r="E3729" s="2"/>
      <c r="F3729" s="2"/>
    </row>
    <row r="3730" spans="5:6" ht="12.75">
      <c r="E3730" s="2"/>
      <c r="F3730" s="2"/>
    </row>
    <row r="3731" spans="5:6" ht="12.75">
      <c r="E3731" s="2"/>
      <c r="F3731" s="2"/>
    </row>
    <row r="3732" spans="5:6" ht="12.75">
      <c r="E3732" s="2"/>
      <c r="F3732" s="2"/>
    </row>
    <row r="3733" spans="5:6" ht="12.75">
      <c r="E3733" s="2"/>
      <c r="F3733" s="2"/>
    </row>
    <row r="3734" spans="5:6" ht="12.75">
      <c r="E3734" s="2"/>
      <c r="F3734" s="2"/>
    </row>
    <row r="3735" spans="5:6" ht="12.75">
      <c r="E3735" s="2"/>
      <c r="F3735" s="2"/>
    </row>
    <row r="3736" spans="5:6" ht="12.75">
      <c r="E3736" s="2"/>
      <c r="F3736" s="2"/>
    </row>
    <row r="3737" spans="5:6" ht="12.75">
      <c r="E3737" s="2"/>
      <c r="F3737" s="2"/>
    </row>
    <row r="3738" spans="5:6" ht="12.75">
      <c r="E3738" s="2"/>
      <c r="F3738" s="2"/>
    </row>
    <row r="3739" spans="5:6" ht="12.75">
      <c r="E3739" s="2"/>
      <c r="F3739" s="2"/>
    </row>
    <row r="3740" spans="5:6" ht="12.75">
      <c r="E3740" s="2"/>
      <c r="F3740" s="2"/>
    </row>
    <row r="3741" spans="5:6" ht="12.75">
      <c r="E3741" s="2"/>
      <c r="F3741" s="2"/>
    </row>
    <row r="3742" spans="5:6" ht="12.75">
      <c r="E3742" s="2"/>
      <c r="F3742" s="2"/>
    </row>
    <row r="3743" spans="5:6" ht="12.75">
      <c r="E3743" s="2"/>
      <c r="F3743" s="2"/>
    </row>
    <row r="3744" spans="5:6" ht="12.75">
      <c r="E3744" s="2"/>
      <c r="F3744" s="2"/>
    </row>
    <row r="3745" spans="5:6" ht="12.75">
      <c r="E3745" s="2"/>
      <c r="F3745" s="2"/>
    </row>
    <row r="3746" spans="5:6" ht="12.75">
      <c r="E3746" s="2"/>
      <c r="F3746" s="2"/>
    </row>
    <row r="3747" spans="5:6" ht="12.75">
      <c r="E3747" s="2"/>
      <c r="F3747" s="2"/>
    </row>
    <row r="3748" spans="5:6" ht="12.75">
      <c r="E3748" s="2"/>
      <c r="F3748" s="2"/>
    </row>
    <row r="3749" spans="5:6" ht="12.75">
      <c r="E3749" s="2"/>
      <c r="F3749" s="2"/>
    </row>
    <row r="3750" spans="5:6" ht="12.75">
      <c r="E3750" s="2"/>
      <c r="F3750" s="2"/>
    </row>
    <row r="3751" spans="5:6" ht="12.75">
      <c r="E3751" s="2"/>
      <c r="F3751" s="2"/>
    </row>
    <row r="3752" spans="5:6" ht="12.75">
      <c r="E3752" s="2"/>
      <c r="F3752" s="2"/>
    </row>
    <row r="3753" spans="5:6" ht="12.75">
      <c r="E3753" s="2"/>
      <c r="F3753" s="2"/>
    </row>
    <row r="3754" spans="5:6" ht="12.75">
      <c r="E3754" s="2"/>
      <c r="F3754" s="2"/>
    </row>
    <row r="3755" spans="5:6" ht="12.75">
      <c r="E3755" s="2"/>
      <c r="F3755" s="2"/>
    </row>
    <row r="3756" spans="5:6" ht="12.75">
      <c r="E3756" s="2"/>
      <c r="F3756" s="2"/>
    </row>
    <row r="3757" spans="5:6" ht="12.75">
      <c r="E3757" s="2"/>
      <c r="F3757" s="2"/>
    </row>
    <row r="3758" spans="5:6" ht="12.75">
      <c r="E3758" s="2"/>
      <c r="F3758" s="2"/>
    </row>
    <row r="3759" spans="5:6" ht="12.75">
      <c r="E3759" s="2"/>
      <c r="F3759" s="2"/>
    </row>
    <row r="3760" spans="5:6" ht="12.75">
      <c r="E3760" s="2"/>
      <c r="F3760" s="2"/>
    </row>
    <row r="3761" spans="5:6" ht="12.75">
      <c r="E3761" s="2"/>
      <c r="F3761" s="2"/>
    </row>
    <row r="3762" spans="5:6" ht="12.75">
      <c r="E3762" s="2"/>
      <c r="F3762" s="2"/>
    </row>
    <row r="3763" spans="5:6" ht="12.75">
      <c r="E3763" s="2"/>
      <c r="F3763" s="2"/>
    </row>
    <row r="3764" spans="5:6" ht="12.75">
      <c r="E3764" s="2"/>
      <c r="F3764" s="2"/>
    </row>
    <row r="3765" spans="5:6" ht="12.75">
      <c r="E3765" s="2"/>
      <c r="F3765" s="2"/>
    </row>
    <row r="3766" spans="5:6" ht="12.75">
      <c r="E3766" s="2"/>
      <c r="F3766" s="2"/>
    </row>
    <row r="3767" spans="5:6" ht="12.75">
      <c r="E3767" s="2"/>
      <c r="F3767" s="2"/>
    </row>
    <row r="3768" spans="5:6" ht="12.75">
      <c r="E3768" s="2"/>
      <c r="F3768" s="2"/>
    </row>
    <row r="3769" spans="5:6" ht="12.75">
      <c r="E3769" s="2"/>
      <c r="F3769" s="2"/>
    </row>
    <row r="3770" spans="5:6" ht="12.75">
      <c r="E3770" s="2"/>
      <c r="F3770" s="2"/>
    </row>
    <row r="3771" spans="5:6" ht="12.75">
      <c r="E3771" s="2"/>
      <c r="F3771" s="2"/>
    </row>
    <row r="3772" spans="5:6" ht="12.75">
      <c r="E3772" s="2"/>
      <c r="F3772" s="2"/>
    </row>
    <row r="3773" spans="5:6" ht="12.75">
      <c r="E3773" s="2"/>
      <c r="F3773" s="2"/>
    </row>
    <row r="3774" spans="5:6" ht="12.75">
      <c r="E3774" s="2"/>
      <c r="F3774" s="2"/>
    </row>
    <row r="3775" spans="5:6" ht="12.75">
      <c r="E3775" s="2"/>
      <c r="F3775" s="2"/>
    </row>
    <row r="3776" spans="5:6" ht="12.75">
      <c r="E3776" s="2"/>
      <c r="F3776" s="2"/>
    </row>
    <row r="3777" spans="5:6" ht="12.75">
      <c r="E3777" s="2"/>
      <c r="F3777" s="2"/>
    </row>
    <row r="3778" spans="5:6" ht="12.75">
      <c r="E3778" s="2"/>
      <c r="F3778" s="2"/>
    </row>
    <row r="3779" spans="5:6" ht="12.75">
      <c r="E3779" s="2"/>
      <c r="F3779" s="2"/>
    </row>
    <row r="3780" spans="5:6" ht="12.75">
      <c r="E3780" s="2"/>
      <c r="F3780" s="2"/>
    </row>
    <row r="3781" spans="5:6" ht="12.75">
      <c r="E3781" s="2"/>
      <c r="F3781" s="2"/>
    </row>
    <row r="3782" spans="5:6" ht="12.75">
      <c r="E3782" s="2"/>
      <c r="F3782" s="2"/>
    </row>
    <row r="3783" spans="5:6" ht="12.75">
      <c r="E3783" s="2"/>
      <c r="F3783" s="2"/>
    </row>
    <row r="3784" spans="5:6" ht="12.75">
      <c r="E3784" s="2"/>
      <c r="F3784" s="2"/>
    </row>
    <row r="3785" spans="5:6" ht="12.75">
      <c r="E3785" s="2"/>
      <c r="F3785" s="2"/>
    </row>
    <row r="3786" spans="5:6" ht="12.75">
      <c r="E3786" s="2"/>
      <c r="F3786" s="2"/>
    </row>
    <row r="3787" spans="5:6" ht="12.75">
      <c r="E3787" s="2"/>
      <c r="F3787" s="2"/>
    </row>
    <row r="3788" spans="5:6" ht="12.75">
      <c r="E3788" s="2"/>
      <c r="F3788" s="2"/>
    </row>
    <row r="3789" spans="5:6" ht="12.75">
      <c r="E3789" s="2"/>
      <c r="F3789" s="2"/>
    </row>
    <row r="3790" spans="5:6" ht="12.75">
      <c r="E3790" s="2"/>
      <c r="F3790" s="2"/>
    </row>
    <row r="3791" spans="5:6" ht="12.75">
      <c r="E3791" s="2"/>
      <c r="F3791" s="2"/>
    </row>
    <row r="3792" spans="5:6" ht="12.75">
      <c r="E3792" s="2"/>
      <c r="F3792" s="2"/>
    </row>
    <row r="3793" spans="5:6" ht="12.75">
      <c r="E3793" s="2"/>
      <c r="F3793" s="2"/>
    </row>
    <row r="3794" spans="5:6" ht="12.75">
      <c r="E3794" s="2"/>
      <c r="F3794" s="2"/>
    </row>
    <row r="3795" spans="5:6" ht="12.75">
      <c r="E3795" s="2"/>
      <c r="F3795" s="2"/>
    </row>
    <row r="3796" spans="5:6" ht="12.75">
      <c r="E3796" s="2"/>
      <c r="F3796" s="2"/>
    </row>
    <row r="3797" spans="5:6" ht="12.75">
      <c r="E3797" s="2"/>
      <c r="F3797" s="2"/>
    </row>
    <row r="3798" spans="5:6" ht="12.75">
      <c r="E3798" s="2"/>
      <c r="F3798" s="2"/>
    </row>
    <row r="3799" spans="5:6" ht="12.75">
      <c r="E3799" s="2"/>
      <c r="F3799" s="2"/>
    </row>
    <row r="3800" spans="5:6" ht="12.75">
      <c r="E3800" s="2"/>
      <c r="F3800" s="2"/>
    </row>
    <row r="3801" spans="5:6" ht="12.75">
      <c r="E3801" s="2"/>
      <c r="F3801" s="2"/>
    </row>
    <row r="3802" spans="5:6" ht="12.75">
      <c r="E3802" s="2"/>
      <c r="F3802" s="2"/>
    </row>
    <row r="3803" spans="5:6" ht="12.75">
      <c r="E3803" s="2"/>
      <c r="F3803" s="2"/>
    </row>
    <row r="3804" spans="5:6" ht="12.75">
      <c r="E3804" s="2"/>
      <c r="F3804" s="2"/>
    </row>
    <row r="3805" spans="5:6" ht="12.75">
      <c r="E3805" s="2"/>
      <c r="F3805" s="2"/>
    </row>
    <row r="3806" spans="5:6" ht="12.75">
      <c r="E3806" s="2"/>
      <c r="F3806" s="2"/>
    </row>
    <row r="3807" spans="5:6" ht="12.75">
      <c r="E3807" s="2"/>
      <c r="F3807" s="2"/>
    </row>
    <row r="3808" spans="5:6" ht="12.75">
      <c r="E3808" s="2"/>
      <c r="F3808" s="2"/>
    </row>
    <row r="3809" spans="5:6" ht="12.75">
      <c r="E3809" s="2"/>
      <c r="F3809" s="2"/>
    </row>
    <row r="3810" spans="5:6" ht="12.75">
      <c r="E3810" s="2"/>
      <c r="F3810" s="2"/>
    </row>
    <row r="3811" spans="5:6" ht="12.75">
      <c r="E3811" s="2"/>
      <c r="F3811" s="2"/>
    </row>
    <row r="3812" spans="5:6" ht="12.75">
      <c r="E3812" s="2"/>
      <c r="F3812" s="2"/>
    </row>
    <row r="3813" spans="5:6" ht="12.75">
      <c r="E3813" s="2"/>
      <c r="F3813" s="2"/>
    </row>
    <row r="3814" spans="5:6" ht="12.75">
      <c r="E3814" s="2"/>
      <c r="F3814" s="2"/>
    </row>
    <row r="3815" spans="5:6" ht="12.75">
      <c r="E3815" s="2"/>
      <c r="F3815" s="2"/>
    </row>
    <row r="3816" spans="5:6" ht="12.75">
      <c r="E3816" s="2"/>
      <c r="F3816" s="2"/>
    </row>
    <row r="3817" spans="5:6" ht="12.75">
      <c r="E3817" s="2"/>
      <c r="F3817" s="2"/>
    </row>
    <row r="3818" spans="5:6" ht="12.75">
      <c r="E3818" s="2"/>
      <c r="F3818" s="2"/>
    </row>
    <row r="3819" spans="5:6" ht="12.75">
      <c r="E3819" s="2"/>
      <c r="F3819" s="2"/>
    </row>
    <row r="3820" spans="5:6" ht="12.75">
      <c r="E3820" s="2"/>
      <c r="F3820" s="2"/>
    </row>
    <row r="3821" spans="5:6" ht="12.75">
      <c r="E3821" s="2"/>
      <c r="F3821" s="2"/>
    </row>
    <row r="3822" spans="5:6" ht="12.75">
      <c r="E3822" s="2"/>
      <c r="F3822" s="2"/>
    </row>
    <row r="3823" spans="5:6" ht="12.75">
      <c r="E3823" s="2"/>
      <c r="F3823" s="2"/>
    </row>
    <row r="3824" spans="5:6" ht="12.75">
      <c r="E3824" s="2"/>
      <c r="F3824" s="2"/>
    </row>
    <row r="3825" spans="5:6" ht="12.75">
      <c r="E3825" s="2"/>
      <c r="F3825" s="2"/>
    </row>
    <row r="3826" spans="5:6" ht="12.75">
      <c r="E3826" s="2"/>
      <c r="F3826" s="2"/>
    </row>
    <row r="3827" spans="5:6" ht="12.75">
      <c r="E3827" s="2"/>
      <c r="F3827" s="2"/>
    </row>
    <row r="3828" spans="5:6" ht="12.75">
      <c r="E3828" s="2"/>
      <c r="F3828" s="2"/>
    </row>
    <row r="3829" spans="5:6" ht="12.75">
      <c r="E3829" s="2"/>
      <c r="F3829" s="2"/>
    </row>
    <row r="3830" spans="5:6" ht="12.75">
      <c r="E3830" s="2"/>
      <c r="F3830" s="2"/>
    </row>
    <row r="3831" spans="5:6" ht="12.75">
      <c r="E3831" s="2"/>
      <c r="F3831" s="2"/>
    </row>
    <row r="3832" spans="5:6" ht="12.75">
      <c r="E3832" s="2"/>
      <c r="F3832" s="2"/>
    </row>
    <row r="3833" spans="5:6" ht="12.75">
      <c r="E3833" s="2"/>
      <c r="F3833" s="2"/>
    </row>
    <row r="3834" spans="5:6" ht="12.75">
      <c r="E3834" s="2"/>
      <c r="F3834" s="2"/>
    </row>
    <row r="3835" spans="5:6" ht="12.75">
      <c r="E3835" s="2"/>
      <c r="F3835" s="2"/>
    </row>
    <row r="3836" spans="5:6" ht="12.75">
      <c r="E3836" s="2"/>
      <c r="F3836" s="2"/>
    </row>
    <row r="3837" spans="5:6" ht="12.75">
      <c r="E3837" s="2"/>
      <c r="F3837" s="2"/>
    </row>
    <row r="3838" spans="5:6" ht="12.75">
      <c r="E3838" s="2"/>
      <c r="F3838" s="2"/>
    </row>
    <row r="3839" spans="5:6" ht="12.75">
      <c r="E3839" s="2"/>
      <c r="F3839" s="2"/>
    </row>
    <row r="3840" spans="5:6" ht="12.75">
      <c r="E3840" s="2"/>
      <c r="F3840" s="2"/>
    </row>
    <row r="3841" spans="5:6" ht="12.75">
      <c r="E3841" s="2"/>
      <c r="F3841" s="2"/>
    </row>
    <row r="3842" spans="5:6" ht="12.75">
      <c r="E3842" s="2"/>
      <c r="F3842" s="2"/>
    </row>
    <row r="3843" spans="5:6" ht="12.75">
      <c r="E3843" s="2"/>
      <c r="F3843" s="2"/>
    </row>
    <row r="3844" spans="5:6" ht="12.75">
      <c r="E3844" s="2"/>
      <c r="F3844" s="2"/>
    </row>
    <row r="3845" spans="5:6" ht="12.75">
      <c r="E3845" s="2"/>
      <c r="F3845" s="2"/>
    </row>
    <row r="3846" spans="5:6" ht="12.75">
      <c r="E3846" s="2"/>
      <c r="F3846" s="2"/>
    </row>
    <row r="3847" spans="5:6" ht="12.75">
      <c r="E3847" s="2"/>
      <c r="F3847" s="2"/>
    </row>
    <row r="3848" spans="5:6" ht="12.75">
      <c r="E3848" s="2"/>
      <c r="F3848" s="2"/>
    </row>
    <row r="3849" spans="5:6" ht="12.75">
      <c r="E3849" s="2"/>
      <c r="F3849" s="2"/>
    </row>
    <row r="3850" spans="5:6" ht="12.75">
      <c r="E3850" s="2"/>
      <c r="F3850" s="2"/>
    </row>
    <row r="3851" spans="5:6" ht="12.75">
      <c r="E3851" s="2"/>
      <c r="F3851" s="2"/>
    </row>
    <row r="3852" spans="5:6" ht="12.75">
      <c r="E3852" s="2"/>
      <c r="F3852" s="2"/>
    </row>
    <row r="3853" spans="5:6" ht="12.75">
      <c r="E3853" s="2"/>
      <c r="F3853" s="2"/>
    </row>
    <row r="3854" spans="5:6" ht="12.75">
      <c r="E3854" s="2"/>
      <c r="F3854" s="2"/>
    </row>
    <row r="3855" spans="5:6" ht="12.75">
      <c r="E3855" s="2"/>
      <c r="F3855" s="2"/>
    </row>
    <row r="3856" spans="5:6" ht="12.75">
      <c r="E3856" s="2"/>
      <c r="F3856" s="2"/>
    </row>
    <row r="3857" spans="5:6" ht="12.75">
      <c r="E3857" s="2"/>
      <c r="F3857" s="2"/>
    </row>
    <row r="3858" spans="5:6" ht="12.75">
      <c r="E3858" s="2"/>
      <c r="F3858" s="2"/>
    </row>
    <row r="3859" spans="5:6" ht="12.75">
      <c r="E3859" s="2"/>
      <c r="F3859" s="2"/>
    </row>
    <row r="3860" spans="5:6" ht="12.75">
      <c r="E3860" s="2"/>
      <c r="F3860" s="2"/>
    </row>
    <row r="3861" spans="5:6" ht="12.75">
      <c r="E3861" s="2"/>
      <c r="F3861" s="2"/>
    </row>
    <row r="3862" spans="5:6" ht="12.75">
      <c r="E3862" s="2"/>
      <c r="F3862" s="2"/>
    </row>
    <row r="3863" spans="5:6" ht="12.75">
      <c r="E3863" s="2"/>
      <c r="F3863" s="2"/>
    </row>
    <row r="3864" spans="5:6" ht="12.75">
      <c r="E3864" s="2"/>
      <c r="F3864" s="2"/>
    </row>
    <row r="3865" spans="5:6" ht="12.75">
      <c r="E3865" s="2"/>
      <c r="F3865" s="2"/>
    </row>
    <row r="3866" spans="5:6" ht="12.75">
      <c r="E3866" s="2"/>
      <c r="F3866" s="2"/>
    </row>
    <row r="3867" spans="5:6" ht="12.75">
      <c r="E3867" s="2"/>
      <c r="F3867" s="2"/>
    </row>
    <row r="3868" spans="5:6" ht="12.75">
      <c r="E3868" s="2"/>
      <c r="F3868" s="2"/>
    </row>
    <row r="3869" spans="5:6" ht="12.75">
      <c r="E3869" s="2"/>
      <c r="F3869" s="2"/>
    </row>
    <row r="3870" spans="5:6" ht="12.75">
      <c r="E3870" s="2"/>
      <c r="F3870" s="2"/>
    </row>
    <row r="3871" spans="5:6" ht="12.75">
      <c r="E3871" s="2"/>
      <c r="F3871" s="2"/>
    </row>
    <row r="3872" spans="5:6" ht="12.75">
      <c r="E3872" s="2"/>
      <c r="F3872" s="2"/>
    </row>
    <row r="3873" spans="5:6" ht="12.75">
      <c r="E3873" s="2"/>
      <c r="F3873" s="2"/>
    </row>
    <row r="3874" spans="5:6" ht="12.75">
      <c r="E3874" s="2"/>
      <c r="F3874" s="2"/>
    </row>
    <row r="3875" spans="5:6" ht="12.75">
      <c r="E3875" s="2"/>
      <c r="F3875" s="2"/>
    </row>
    <row r="3876" spans="5:6" ht="12.75">
      <c r="E3876" s="2"/>
      <c r="F3876" s="2"/>
    </row>
    <row r="3877" spans="5:6" ht="12.75">
      <c r="E3877" s="2"/>
      <c r="F3877" s="2"/>
    </row>
    <row r="3878" spans="5:6" ht="12.75">
      <c r="E3878" s="2"/>
      <c r="F3878" s="2"/>
    </row>
    <row r="3879" spans="5:6" ht="12.75">
      <c r="E3879" s="2"/>
      <c r="F3879" s="2"/>
    </row>
    <row r="3880" spans="5:6" ht="12.75">
      <c r="E3880" s="2"/>
      <c r="F3880" s="2"/>
    </row>
    <row r="3881" spans="5:6" ht="12.75">
      <c r="E3881" s="2"/>
      <c r="F3881" s="2"/>
    </row>
    <row r="3882" spans="5:6" ht="12.75">
      <c r="E3882" s="2"/>
      <c r="F3882" s="2"/>
    </row>
    <row r="3883" spans="5:6" ht="12.75">
      <c r="E3883" s="2"/>
      <c r="F3883" s="2"/>
    </row>
    <row r="3884" spans="5:6" ht="12.75">
      <c r="E3884" s="2"/>
      <c r="F3884" s="2"/>
    </row>
    <row r="3885" spans="5:6" ht="12.75">
      <c r="E3885" s="2"/>
      <c r="F3885" s="2"/>
    </row>
    <row r="3886" spans="5:6" ht="12.75">
      <c r="E3886" s="2"/>
      <c r="F3886" s="2"/>
    </row>
    <row r="3887" spans="5:6" ht="12.75">
      <c r="E3887" s="2"/>
      <c r="F3887" s="2"/>
    </row>
    <row r="3888" spans="5:6" ht="12.75">
      <c r="E3888" s="2"/>
      <c r="F3888" s="2"/>
    </row>
    <row r="3889" spans="5:6" ht="12.75">
      <c r="E3889" s="2"/>
      <c r="F3889" s="2"/>
    </row>
    <row r="3890" spans="5:6" ht="12.75">
      <c r="E3890" s="2"/>
      <c r="F3890" s="2"/>
    </row>
    <row r="3891" spans="5:6" ht="12.75">
      <c r="E3891" s="2"/>
      <c r="F3891" s="2"/>
    </row>
    <row r="3892" spans="5:6" ht="12.75">
      <c r="E3892" s="2"/>
      <c r="F3892" s="2"/>
    </row>
    <row r="3893" spans="5:6" ht="12.75">
      <c r="E3893" s="2"/>
      <c r="F3893" s="2"/>
    </row>
    <row r="3894" spans="5:6" ht="12.75">
      <c r="E3894" s="2"/>
      <c r="F3894" s="2"/>
    </row>
    <row r="3895" spans="5:6" ht="12.75">
      <c r="E3895" s="2"/>
      <c r="F3895" s="2"/>
    </row>
    <row r="3896" spans="5:6" ht="12.75">
      <c r="E3896" s="2"/>
      <c r="F3896" s="2"/>
    </row>
    <row r="3897" spans="5:6" ht="12.75">
      <c r="E3897" s="2"/>
      <c r="F3897" s="2"/>
    </row>
    <row r="3898" spans="5:6" ht="12.75">
      <c r="E3898" s="2"/>
      <c r="F3898" s="2"/>
    </row>
    <row r="3899" spans="5:6" ht="12.75">
      <c r="E3899" s="2"/>
      <c r="F3899" s="2"/>
    </row>
    <row r="3900" spans="5:6" ht="12.75">
      <c r="E3900" s="2"/>
      <c r="F3900" s="2"/>
    </row>
    <row r="3901" spans="5:6" ht="12.75">
      <c r="E3901" s="2"/>
      <c r="F3901" s="2"/>
    </row>
    <row r="3902" spans="5:6" ht="12.75">
      <c r="E3902" s="2"/>
      <c r="F3902" s="2"/>
    </row>
    <row r="3903" spans="5:6" ht="12.75">
      <c r="E3903" s="2"/>
      <c r="F3903" s="2"/>
    </row>
    <row r="3904" spans="5:6" ht="12.75">
      <c r="E3904" s="2"/>
      <c r="F3904" s="2"/>
    </row>
    <row r="3905" spans="5:6" ht="12.75">
      <c r="E3905" s="2"/>
      <c r="F3905" s="2"/>
    </row>
    <row r="3906" spans="5:6" ht="12.75">
      <c r="E3906" s="2"/>
      <c r="F3906" s="2"/>
    </row>
    <row r="3907" spans="5:6" ht="12.75">
      <c r="E3907" s="2"/>
      <c r="F3907" s="2"/>
    </row>
    <row r="3908" spans="5:6" ht="12.75">
      <c r="E3908" s="2"/>
      <c r="F3908" s="2"/>
    </row>
    <row r="3909" spans="5:6" ht="12.75">
      <c r="E3909" s="2"/>
      <c r="F3909" s="2"/>
    </row>
    <row r="3910" spans="5:6" ht="12.75">
      <c r="E3910" s="2"/>
      <c r="F3910" s="2"/>
    </row>
    <row r="3911" spans="5:6" ht="12.75">
      <c r="E3911" s="2"/>
      <c r="F3911" s="2"/>
    </row>
    <row r="3912" spans="5:6" ht="12.75">
      <c r="E3912" s="2"/>
      <c r="F3912" s="2"/>
    </row>
    <row r="3913" spans="5:6" ht="12.75">
      <c r="E3913" s="2"/>
      <c r="F3913" s="2"/>
    </row>
    <row r="3914" spans="5:6" ht="12.75">
      <c r="E3914" s="2"/>
      <c r="F3914" s="2"/>
    </row>
    <row r="3915" spans="5:6" ht="12.75">
      <c r="E3915" s="2"/>
      <c r="F3915" s="2"/>
    </row>
    <row r="3916" spans="5:6" ht="12.75">
      <c r="E3916" s="2"/>
      <c r="F3916" s="2"/>
    </row>
    <row r="3917" spans="5:6" ht="12.75">
      <c r="E3917" s="2"/>
      <c r="F3917" s="2"/>
    </row>
    <row r="3918" spans="5:6" ht="12.75">
      <c r="E3918" s="2"/>
      <c r="F3918" s="2"/>
    </row>
    <row r="3919" spans="5:6" ht="12.75">
      <c r="E3919" s="2"/>
      <c r="F3919" s="2"/>
    </row>
    <row r="3920" spans="5:6" ht="12.75">
      <c r="E3920" s="2"/>
      <c r="F3920" s="2"/>
    </row>
    <row r="3921" spans="5:6" ht="12.75">
      <c r="E3921" s="2"/>
      <c r="F3921" s="2"/>
    </row>
    <row r="3922" spans="5:6" ht="12.75">
      <c r="E3922" s="2"/>
      <c r="F3922" s="2"/>
    </row>
    <row r="3923" spans="5:6" ht="12.75">
      <c r="E3923" s="2"/>
      <c r="F3923" s="2"/>
    </row>
    <row r="3924" spans="5:6" ht="12.75">
      <c r="E3924" s="2"/>
      <c r="F3924" s="2"/>
    </row>
    <row r="3925" spans="5:6" ht="12.75">
      <c r="E3925" s="2"/>
      <c r="F3925" s="2"/>
    </row>
    <row r="3926" spans="5:6" ht="12.75">
      <c r="E3926" s="2"/>
      <c r="F3926" s="2"/>
    </row>
    <row r="3927" spans="5:6" ht="12.75">
      <c r="E3927" s="2"/>
      <c r="F3927" s="2"/>
    </row>
    <row r="3928" spans="5:6" ht="12.75">
      <c r="E3928" s="2"/>
      <c r="F3928" s="2"/>
    </row>
    <row r="3929" spans="5:6" ht="12.75">
      <c r="E3929" s="2"/>
      <c r="F3929" s="2"/>
    </row>
    <row r="3930" spans="5:6" ht="12.75">
      <c r="E3930" s="2"/>
      <c r="F3930" s="2"/>
    </row>
    <row r="3931" spans="5:6" ht="12.75">
      <c r="E3931" s="2"/>
      <c r="F3931" s="2"/>
    </row>
    <row r="3932" spans="5:6" ht="12.75">
      <c r="E3932" s="2"/>
      <c r="F3932" s="2"/>
    </row>
    <row r="3933" spans="5:6" ht="12.75">
      <c r="E3933" s="2"/>
      <c r="F3933" s="2"/>
    </row>
    <row r="3934" spans="5:6" ht="12.75">
      <c r="E3934" s="2"/>
      <c r="F3934" s="2"/>
    </row>
    <row r="3935" spans="5:6" ht="12.75">
      <c r="E3935" s="2"/>
      <c r="F3935" s="2"/>
    </row>
    <row r="3936" spans="5:6" ht="12.75">
      <c r="E3936" s="2"/>
      <c r="F3936" s="2"/>
    </row>
    <row r="3937" spans="5:6" ht="12.75">
      <c r="E3937" s="2"/>
      <c r="F3937" s="2"/>
    </row>
    <row r="3938" spans="5:6" ht="12.75">
      <c r="E3938" s="2"/>
      <c r="F3938" s="2"/>
    </row>
    <row r="3939" spans="5:6" ht="12.75">
      <c r="E3939" s="2"/>
      <c r="F3939" s="2"/>
    </row>
    <row r="3940" spans="5:6" ht="12.75">
      <c r="E3940" s="2"/>
      <c r="F3940" s="2"/>
    </row>
    <row r="3941" spans="5:6" ht="12.75">
      <c r="E3941" s="2"/>
      <c r="F3941" s="2"/>
    </row>
    <row r="3942" spans="5:6" ht="12.75">
      <c r="E3942" s="2"/>
      <c r="F3942" s="2"/>
    </row>
    <row r="3943" spans="5:6" ht="12.75">
      <c r="E3943" s="2"/>
      <c r="F3943" s="2"/>
    </row>
    <row r="3944" spans="5:6" ht="12.75">
      <c r="E3944" s="2"/>
      <c r="F3944" s="2"/>
    </row>
    <row r="3945" spans="5:6" ht="12.75">
      <c r="E3945" s="2"/>
      <c r="F3945" s="2"/>
    </row>
    <row r="3946" spans="5:6" ht="12.75">
      <c r="E3946" s="2"/>
      <c r="F3946" s="2"/>
    </row>
    <row r="3947" spans="5:6" ht="12.75">
      <c r="E3947" s="2"/>
      <c r="F3947" s="2"/>
    </row>
    <row r="3948" spans="5:6" ht="12.75">
      <c r="E3948" s="2"/>
      <c r="F3948" s="2"/>
    </row>
    <row r="3949" spans="5:6" ht="12.75">
      <c r="E3949" s="2"/>
      <c r="F3949" s="2"/>
    </row>
    <row r="3950" spans="5:6" ht="12.75">
      <c r="E3950" s="2"/>
      <c r="F3950" s="2"/>
    </row>
    <row r="3951" spans="5:6" ht="12.75">
      <c r="E3951" s="2"/>
      <c r="F3951" s="2"/>
    </row>
    <row r="3952" spans="5:6" ht="12.75">
      <c r="E3952" s="2"/>
      <c r="F3952" s="2"/>
    </row>
    <row r="3953" spans="5:6" ht="12.75">
      <c r="E3953" s="2"/>
      <c r="F3953" s="2"/>
    </row>
    <row r="3954" spans="5:6" ht="12.75">
      <c r="E3954" s="2"/>
      <c r="F3954" s="2"/>
    </row>
    <row r="3955" spans="5:6" ht="12.75">
      <c r="E3955" s="2"/>
      <c r="F3955" s="2"/>
    </row>
    <row r="3956" spans="5:6" ht="12.75">
      <c r="E3956" s="2"/>
      <c r="F3956" s="2"/>
    </row>
    <row r="3957" spans="5:6" ht="12.75">
      <c r="E3957" s="2"/>
      <c r="F3957" s="2"/>
    </row>
    <row r="3958" spans="5:6" ht="12.75">
      <c r="E3958" s="2"/>
      <c r="F3958" s="2"/>
    </row>
    <row r="3959" spans="5:6" ht="12.75">
      <c r="E3959" s="2"/>
      <c r="F3959" s="2"/>
    </row>
    <row r="3960" spans="5:6" ht="12.75">
      <c r="E3960" s="2"/>
      <c r="F3960" s="2"/>
    </row>
    <row r="3961" spans="5:6" ht="12.75">
      <c r="E3961" s="2"/>
      <c r="F3961" s="2"/>
    </row>
    <row r="3962" spans="5:6" ht="12.75">
      <c r="E3962" s="2"/>
      <c r="F3962" s="2"/>
    </row>
    <row r="3963" spans="5:6" ht="12.75">
      <c r="E3963" s="2"/>
      <c r="F3963" s="2"/>
    </row>
    <row r="3964" spans="5:6" ht="12.75">
      <c r="E3964" s="2"/>
      <c r="F3964" s="2"/>
    </row>
    <row r="3965" spans="5:6" ht="12.75">
      <c r="E3965" s="2"/>
      <c r="F3965" s="2"/>
    </row>
    <row r="3966" spans="5:6" ht="12.75">
      <c r="E3966" s="2"/>
      <c r="F3966" s="2"/>
    </row>
    <row r="3967" spans="5:6" ht="12.75">
      <c r="E3967" s="2"/>
      <c r="F3967" s="2"/>
    </row>
    <row r="3968" spans="5:6" ht="12.75">
      <c r="E3968" s="2"/>
      <c r="F3968" s="2"/>
    </row>
    <row r="3969" spans="5:6" ht="12.75">
      <c r="E3969" s="2"/>
      <c r="F3969" s="2"/>
    </row>
    <row r="3970" spans="5:6" ht="12.75">
      <c r="E3970" s="2"/>
      <c r="F3970" s="2"/>
    </row>
    <row r="3971" spans="5:6" ht="12.75">
      <c r="E3971" s="2"/>
      <c r="F3971" s="2"/>
    </row>
    <row r="3972" spans="5:6" ht="12.75">
      <c r="E3972" s="2"/>
      <c r="F3972" s="2"/>
    </row>
    <row r="3973" spans="5:6" ht="12.75">
      <c r="E3973" s="2"/>
      <c r="F3973" s="2"/>
    </row>
    <row r="3974" spans="5:6" ht="12.75">
      <c r="E3974" s="2"/>
      <c r="F3974" s="2"/>
    </row>
    <row r="3975" spans="5:6" ht="12.75">
      <c r="E3975" s="2"/>
      <c r="F3975" s="2"/>
    </row>
    <row r="3976" spans="5:6" ht="12.75">
      <c r="E3976" s="2"/>
      <c r="F3976" s="2"/>
    </row>
    <row r="3977" spans="5:6" ht="12.75">
      <c r="E3977" s="2"/>
      <c r="F3977" s="2"/>
    </row>
    <row r="3978" spans="5:6" ht="12.75">
      <c r="E3978" s="2"/>
      <c r="F3978" s="2"/>
    </row>
    <row r="3979" spans="5:6" ht="12.75">
      <c r="E3979" s="2"/>
      <c r="F3979" s="2"/>
    </row>
    <row r="3980" spans="5:6" ht="12.75">
      <c r="E3980" s="2"/>
      <c r="F3980" s="2"/>
    </row>
    <row r="3981" spans="5:6" ht="12.75">
      <c r="E3981" s="2"/>
      <c r="F3981" s="2"/>
    </row>
    <row r="3982" spans="5:6" ht="12.75">
      <c r="E3982" s="2"/>
      <c r="F3982" s="2"/>
    </row>
    <row r="3983" spans="5:6" ht="12.75">
      <c r="E3983" s="2"/>
      <c r="F3983" s="2"/>
    </row>
    <row r="3984" spans="5:6" ht="12.75">
      <c r="E3984" s="2"/>
      <c r="F3984" s="2"/>
    </row>
    <row r="3985" spans="5:6" ht="12.75">
      <c r="E3985" s="2"/>
      <c r="F3985" s="2"/>
    </row>
    <row r="3986" spans="5:6" ht="12.75">
      <c r="E3986" s="2"/>
      <c r="F3986" s="2"/>
    </row>
    <row r="3987" spans="5:6" ht="12.75">
      <c r="E3987" s="2"/>
      <c r="F3987" s="2"/>
    </row>
    <row r="3988" spans="5:6" ht="12.75">
      <c r="E3988" s="2"/>
      <c r="F3988" s="2"/>
    </row>
    <row r="3989" spans="5:6" ht="12.75">
      <c r="E3989" s="2"/>
      <c r="F3989" s="2"/>
    </row>
    <row r="3990" spans="5:6" ht="12.75">
      <c r="E3990" s="2"/>
      <c r="F3990" s="2"/>
    </row>
    <row r="3991" spans="5:6" ht="12.75">
      <c r="E3991" s="2"/>
      <c r="F3991" s="2"/>
    </row>
    <row r="3992" spans="5:6" ht="12.75">
      <c r="E3992" s="2"/>
      <c r="F3992" s="2"/>
    </row>
    <row r="3993" spans="5:6" ht="12.75">
      <c r="E3993" s="2"/>
      <c r="F3993" s="2"/>
    </row>
    <row r="3994" spans="5:6" ht="12.75">
      <c r="E3994" s="2"/>
      <c r="F3994" s="2"/>
    </row>
    <row r="3995" spans="5:6" ht="12.75">
      <c r="E3995" s="2"/>
      <c r="F3995" s="2"/>
    </row>
    <row r="3996" spans="5:6" ht="12.75">
      <c r="E3996" s="2"/>
      <c r="F3996" s="2"/>
    </row>
    <row r="3997" spans="5:6" ht="12.75">
      <c r="E3997" s="2"/>
      <c r="F3997" s="2"/>
    </row>
    <row r="3998" spans="5:6" ht="12.75">
      <c r="E3998" s="2"/>
      <c r="F3998" s="2"/>
    </row>
    <row r="3999" spans="5:6" ht="12.75">
      <c r="E3999" s="2"/>
      <c r="F3999" s="2"/>
    </row>
    <row r="4000" spans="5:6" ht="12.75">
      <c r="E4000" s="2"/>
      <c r="F4000" s="2"/>
    </row>
    <row r="4001" spans="5:6" ht="12.75">
      <c r="E4001" s="2"/>
      <c r="F4001" s="2"/>
    </row>
    <row r="4002" spans="5:6" ht="12.75">
      <c r="E4002" s="2"/>
      <c r="F4002" s="2"/>
    </row>
    <row r="4003" spans="5:6" ht="12.75">
      <c r="E4003" s="2"/>
      <c r="F4003" s="2"/>
    </row>
    <row r="4004" spans="5:6" ht="12.75">
      <c r="E4004" s="2"/>
      <c r="F4004" s="2"/>
    </row>
    <row r="4005" spans="5:6" ht="12.75">
      <c r="E4005" s="2"/>
      <c r="F4005" s="2"/>
    </row>
    <row r="4006" spans="5:6" ht="12.75">
      <c r="E4006" s="2"/>
      <c r="F4006" s="2"/>
    </row>
    <row r="4007" spans="5:6" ht="12.75">
      <c r="E4007" s="2"/>
      <c r="F4007" s="2"/>
    </row>
    <row r="4008" spans="5:6" ht="12.75">
      <c r="E4008" s="2"/>
      <c r="F4008" s="2"/>
    </row>
    <row r="4009" spans="5:6" ht="12.75">
      <c r="E4009" s="2"/>
      <c r="F4009" s="2"/>
    </row>
    <row r="4010" spans="5:6" ht="12.75">
      <c r="E4010" s="2"/>
      <c r="F4010" s="2"/>
    </row>
    <row r="4011" spans="5:6" ht="12.75">
      <c r="E4011" s="2"/>
      <c r="F4011" s="2"/>
    </row>
    <row r="4012" spans="5:6" ht="12.75">
      <c r="E4012" s="2"/>
      <c r="F4012" s="2"/>
    </row>
    <row r="4013" spans="5:6" ht="12.75">
      <c r="E4013" s="2"/>
      <c r="F4013" s="2"/>
    </row>
    <row r="4014" spans="5:6" ht="12.75">
      <c r="E4014" s="2"/>
      <c r="F4014" s="2"/>
    </row>
    <row r="4015" spans="5:6" ht="12.75">
      <c r="E4015" s="2"/>
      <c r="F4015" s="2"/>
    </row>
    <row r="4016" spans="5:6" ht="12.75">
      <c r="E4016" s="2"/>
      <c r="F4016" s="2"/>
    </row>
    <row r="4017" spans="5:6" ht="12.75">
      <c r="E4017" s="2"/>
      <c r="F4017" s="2"/>
    </row>
    <row r="4018" spans="5:6" ht="12.75">
      <c r="E4018" s="2"/>
      <c r="F4018" s="2"/>
    </row>
    <row r="4019" spans="5:6" ht="12.75">
      <c r="E4019" s="2"/>
      <c r="F4019" s="2"/>
    </row>
    <row r="4020" spans="5:6" ht="12.75">
      <c r="E4020" s="2"/>
      <c r="F4020" s="2"/>
    </row>
    <row r="4021" spans="5:6" ht="12.75">
      <c r="E4021" s="2"/>
      <c r="F4021" s="2"/>
    </row>
    <row r="4022" spans="5:6" ht="12.75">
      <c r="E4022" s="2"/>
      <c r="F4022" s="2"/>
    </row>
    <row r="4023" spans="5:6" ht="12.75">
      <c r="E4023" s="2"/>
      <c r="F4023" s="2"/>
    </row>
    <row r="4024" spans="5:6" ht="12.75">
      <c r="E4024" s="2"/>
      <c r="F4024" s="2"/>
    </row>
    <row r="4025" spans="5:6" ht="12.75">
      <c r="E4025" s="2"/>
      <c r="F4025" s="2"/>
    </row>
    <row r="4026" spans="5:6" ht="12.75">
      <c r="E4026" s="2"/>
      <c r="F4026" s="2"/>
    </row>
    <row r="4027" spans="5:6" ht="12.75">
      <c r="E4027" s="2"/>
      <c r="F4027" s="2"/>
    </row>
    <row r="4028" spans="5:6" ht="12.75">
      <c r="E4028" s="2"/>
      <c r="F4028" s="2"/>
    </row>
    <row r="4029" spans="5:6" ht="12.75">
      <c r="E4029" s="2"/>
      <c r="F4029" s="2"/>
    </row>
    <row r="4030" spans="5:6" ht="12.75">
      <c r="E4030" s="2"/>
      <c r="F4030" s="2"/>
    </row>
    <row r="4031" spans="5:6" ht="12.75">
      <c r="E4031" s="2"/>
      <c r="F4031" s="2"/>
    </row>
    <row r="4032" spans="5:6" ht="12.75">
      <c r="E4032" s="2"/>
      <c r="F4032" s="2"/>
    </row>
    <row r="4033" spans="5:6" ht="12.75">
      <c r="E4033" s="2"/>
      <c r="F4033" s="2"/>
    </row>
    <row r="4034" spans="5:6" ht="12.75">
      <c r="E4034" s="2"/>
      <c r="F4034" s="2"/>
    </row>
    <row r="4035" spans="5:6" ht="12.75">
      <c r="E4035" s="2"/>
      <c r="F4035" s="2"/>
    </row>
    <row r="4036" spans="5:6" ht="12.75">
      <c r="E4036" s="2"/>
      <c r="F4036" s="2"/>
    </row>
    <row r="4037" spans="5:6" ht="12.75">
      <c r="E4037" s="2"/>
      <c r="F4037" s="2"/>
    </row>
    <row r="4038" spans="5:6" ht="12.75">
      <c r="E4038" s="2"/>
      <c r="F4038" s="2"/>
    </row>
    <row r="4039" spans="5:6" ht="12.75">
      <c r="E4039" s="2"/>
      <c r="F4039" s="2"/>
    </row>
    <row r="4040" spans="5:6" ht="12.75">
      <c r="E4040" s="2"/>
      <c r="F4040" s="2"/>
    </row>
    <row r="4041" spans="5:6" ht="12.75">
      <c r="E4041" s="2"/>
      <c r="F4041" s="2"/>
    </row>
    <row r="4042" spans="5:6" ht="12.75">
      <c r="E4042" s="2"/>
      <c r="F4042" s="2"/>
    </row>
    <row r="4043" spans="5:6" ht="12.75">
      <c r="E4043" s="2"/>
      <c r="F4043" s="2"/>
    </row>
    <row r="4044" spans="5:6" ht="12.75">
      <c r="E4044" s="2"/>
      <c r="F4044" s="2"/>
    </row>
    <row r="4045" spans="5:6" ht="12.75">
      <c r="E4045" s="2"/>
      <c r="F4045" s="2"/>
    </row>
    <row r="4046" spans="5:6" ht="12.75">
      <c r="E4046" s="2"/>
      <c r="F4046" s="2"/>
    </row>
    <row r="4047" spans="5:6" ht="12.75">
      <c r="E4047" s="2"/>
      <c r="F4047" s="2"/>
    </row>
    <row r="4048" spans="5:6" ht="12.75">
      <c r="E4048" s="2"/>
      <c r="F4048" s="2"/>
    </row>
    <row r="4049" spans="5:6" ht="12.75">
      <c r="E4049" s="2"/>
      <c r="F4049" s="2"/>
    </row>
    <row r="4050" spans="5:6" ht="12.75">
      <c r="E4050" s="2"/>
      <c r="F4050" s="2"/>
    </row>
    <row r="4051" spans="5:6" ht="12.75">
      <c r="E4051" s="2"/>
      <c r="F4051" s="2"/>
    </row>
    <row r="4052" spans="5:6" ht="12.75">
      <c r="E4052" s="2"/>
      <c r="F4052" s="2"/>
    </row>
    <row r="4053" spans="5:6" ht="12.75">
      <c r="E4053" s="2"/>
      <c r="F4053" s="2"/>
    </row>
    <row r="4054" spans="5:6" ht="12.75">
      <c r="E4054" s="2"/>
      <c r="F4054" s="2"/>
    </row>
    <row r="4055" spans="5:6" ht="12.75">
      <c r="E4055" s="2"/>
      <c r="F4055" s="2"/>
    </row>
    <row r="4056" spans="5:6" ht="12.75">
      <c r="E4056" s="2"/>
      <c r="F4056" s="2"/>
    </row>
    <row r="4057" spans="5:6" ht="12.75">
      <c r="E4057" s="2"/>
      <c r="F4057" s="2"/>
    </row>
    <row r="4058" spans="5:6" ht="12.75">
      <c r="E4058" s="2"/>
      <c r="F4058" s="2"/>
    </row>
    <row r="4059" spans="5:6" ht="12.75">
      <c r="E4059" s="2"/>
      <c r="F4059" s="2"/>
    </row>
    <row r="4060" spans="5:6" ht="12.75">
      <c r="E4060" s="2"/>
      <c r="F4060" s="2"/>
    </row>
    <row r="4061" spans="5:6" ht="12.75">
      <c r="E4061" s="2"/>
      <c r="F4061" s="2"/>
    </row>
    <row r="4062" spans="5:6" ht="12.75">
      <c r="E4062" s="2"/>
      <c r="F4062" s="2"/>
    </row>
    <row r="4063" spans="5:6" ht="12.75">
      <c r="E4063" s="2"/>
      <c r="F4063" s="2"/>
    </row>
    <row r="4064" spans="5:6" ht="12.75">
      <c r="E4064" s="2"/>
      <c r="F4064" s="2"/>
    </row>
    <row r="4065" spans="5:6" ht="12.75">
      <c r="E4065" s="2"/>
      <c r="F4065" s="2"/>
    </row>
    <row r="4066" spans="5:6" ht="12.75">
      <c r="E4066" s="2"/>
      <c r="F4066" s="2"/>
    </row>
    <row r="4067" spans="5:6" ht="12.75">
      <c r="E4067" s="2"/>
      <c r="F4067" s="2"/>
    </row>
    <row r="4068" spans="5:6" ht="12.75">
      <c r="E4068" s="2"/>
      <c r="F4068" s="2"/>
    </row>
    <row r="4069" spans="5:6" ht="12.75">
      <c r="E4069" s="2"/>
      <c r="F4069" s="2"/>
    </row>
    <row r="4070" spans="5:6" ht="12.75">
      <c r="E4070" s="2"/>
      <c r="F4070" s="2"/>
    </row>
    <row r="4071" spans="5:6" ht="12.75">
      <c r="E4071" s="2"/>
      <c r="F4071" s="2"/>
    </row>
    <row r="4072" spans="5:6" ht="12.75">
      <c r="E4072" s="2"/>
      <c r="F4072" s="2"/>
    </row>
    <row r="4073" spans="5:6" ht="12.75">
      <c r="E4073" s="2"/>
      <c r="F4073" s="2"/>
    </row>
    <row r="4074" spans="5:6" ht="12.75">
      <c r="E4074" s="2"/>
      <c r="F4074" s="2"/>
    </row>
    <row r="4075" spans="5:6" ht="12.75">
      <c r="E4075" s="2"/>
      <c r="F4075" s="2"/>
    </row>
    <row r="4076" spans="5:6" ht="12.75">
      <c r="E4076" s="2"/>
      <c r="F4076" s="2"/>
    </row>
    <row r="4077" spans="5:6" ht="12.75">
      <c r="E4077" s="2"/>
      <c r="F4077" s="2"/>
    </row>
    <row r="4078" spans="5:6" ht="12.75">
      <c r="E4078" s="2"/>
      <c r="F4078" s="2"/>
    </row>
    <row r="4079" spans="5:6" ht="12.75">
      <c r="E4079" s="2"/>
      <c r="F4079" s="2"/>
    </row>
    <row r="4080" spans="5:6" ht="12.75">
      <c r="E4080" s="2"/>
      <c r="F4080" s="2"/>
    </row>
    <row r="4081" spans="5:6" ht="12.75">
      <c r="E4081" s="2"/>
      <c r="F4081" s="2"/>
    </row>
    <row r="4082" spans="5:6" ht="12.75">
      <c r="E4082" s="2"/>
      <c r="F4082" s="2"/>
    </row>
    <row r="4083" spans="5:6" ht="12.75">
      <c r="E4083" s="2"/>
      <c r="F4083" s="2"/>
    </row>
    <row r="4084" spans="5:6" ht="12.75">
      <c r="E4084" s="2"/>
      <c r="F4084" s="2"/>
    </row>
    <row r="4085" spans="5:6" ht="12.75">
      <c r="E4085" s="2"/>
      <c r="F4085" s="2"/>
    </row>
    <row r="4086" spans="5:6" ht="12.75">
      <c r="E4086" s="2"/>
      <c r="F4086" s="2"/>
    </row>
    <row r="4087" spans="5:6" ht="12.75">
      <c r="E4087" s="2"/>
      <c r="F4087" s="2"/>
    </row>
    <row r="4088" spans="5:6" ht="12.75">
      <c r="E4088" s="2"/>
      <c r="F4088" s="2"/>
    </row>
    <row r="4089" spans="5:6" ht="12.75">
      <c r="E4089" s="2"/>
      <c r="F4089" s="2"/>
    </row>
    <row r="4090" spans="5:6" ht="12.75">
      <c r="E4090" s="2"/>
      <c r="F4090" s="2"/>
    </row>
    <row r="4091" spans="5:6" ht="12.75">
      <c r="E4091" s="2"/>
      <c r="F4091" s="2"/>
    </row>
    <row r="4092" spans="5:6" ht="12.75">
      <c r="E4092" s="2"/>
      <c r="F4092" s="2"/>
    </row>
    <row r="4093" spans="5:6" ht="12.75">
      <c r="E4093" s="2"/>
      <c r="F4093" s="2"/>
    </row>
    <row r="4094" spans="5:6" ht="12.75">
      <c r="E4094" s="2"/>
      <c r="F4094" s="2"/>
    </row>
    <row r="4095" spans="5:6" ht="12.75">
      <c r="E4095" s="2"/>
      <c r="F4095" s="2"/>
    </row>
    <row r="4096" spans="5:6" ht="12.75">
      <c r="E4096" s="2"/>
      <c r="F4096" s="2"/>
    </row>
    <row r="4097" spans="5:6" ht="12.75">
      <c r="E4097" s="2"/>
      <c r="F4097" s="2"/>
    </row>
    <row r="4098" spans="5:6" ht="12.75">
      <c r="E4098" s="2"/>
      <c r="F4098" s="2"/>
    </row>
    <row r="4099" spans="5:6" ht="12.75">
      <c r="E4099" s="2"/>
      <c r="F4099" s="2"/>
    </row>
    <row r="4100" spans="5:6" ht="12.75">
      <c r="E4100" s="2"/>
      <c r="F4100" s="2"/>
    </row>
    <row r="4101" spans="5:6" ht="12.75">
      <c r="E4101" s="2"/>
      <c r="F4101" s="2"/>
    </row>
    <row r="4102" spans="5:6" ht="12.75">
      <c r="E4102" s="2"/>
      <c r="F4102" s="2"/>
    </row>
    <row r="4103" spans="5:6" ht="12.75">
      <c r="E4103" s="2"/>
      <c r="F4103" s="2"/>
    </row>
    <row r="4104" spans="5:6" ht="12.75">
      <c r="E4104" s="2"/>
      <c r="F4104" s="2"/>
    </row>
    <row r="4105" spans="5:6" ht="12.75">
      <c r="E4105" s="2"/>
      <c r="F4105" s="2"/>
    </row>
    <row r="4106" spans="5:6" ht="12.75">
      <c r="E4106" s="2"/>
      <c r="F4106" s="2"/>
    </row>
    <row r="4107" spans="5:6" ht="12.75">
      <c r="E4107" s="2"/>
      <c r="F4107" s="2"/>
    </row>
    <row r="4108" spans="5:6" ht="12.75">
      <c r="E4108" s="2"/>
      <c r="F4108" s="2"/>
    </row>
    <row r="4109" spans="5:6" ht="12.75">
      <c r="E4109" s="2"/>
      <c r="F4109" s="2"/>
    </row>
    <row r="4110" spans="5:6" ht="12.75">
      <c r="E4110" s="2"/>
      <c r="F4110" s="2"/>
    </row>
    <row r="4111" spans="5:6" ht="12.75">
      <c r="E4111" s="2"/>
      <c r="F4111" s="2"/>
    </row>
    <row r="4112" spans="5:6" ht="12.75">
      <c r="E4112" s="2"/>
      <c r="F4112" s="2"/>
    </row>
    <row r="4113" spans="5:6" ht="12.75">
      <c r="E4113" s="2"/>
      <c r="F4113" s="2"/>
    </row>
    <row r="4114" spans="5:6" ht="12.75">
      <c r="E4114" s="2"/>
      <c r="F4114" s="2"/>
    </row>
    <row r="4115" spans="5:6" ht="12.75">
      <c r="E4115" s="2"/>
      <c r="F4115" s="2"/>
    </row>
    <row r="4116" spans="5:6" ht="12.75">
      <c r="E4116" s="2"/>
      <c r="F4116" s="2"/>
    </row>
    <row r="4117" spans="5:6" ht="12.75">
      <c r="E4117" s="2"/>
      <c r="F4117" s="2"/>
    </row>
    <row r="4118" spans="5:6" ht="12.75">
      <c r="E4118" s="2"/>
      <c r="F4118" s="2"/>
    </row>
    <row r="4119" spans="5:6" ht="12.75">
      <c r="E4119" s="2"/>
      <c r="F4119" s="2"/>
    </row>
    <row r="4120" spans="5:6" ht="12.75">
      <c r="E4120" s="2"/>
      <c r="F4120" s="2"/>
    </row>
    <row r="4121" spans="5:6" ht="12.75">
      <c r="E4121" s="2"/>
      <c r="F4121" s="2"/>
    </row>
    <row r="4122" spans="5:6" ht="12.75">
      <c r="E4122" s="2"/>
      <c r="F4122" s="2"/>
    </row>
    <row r="4123" spans="5:6" ht="12.75">
      <c r="E4123" s="2"/>
      <c r="F4123" s="2"/>
    </row>
    <row r="4124" spans="5:6" ht="12.75">
      <c r="E4124" s="2"/>
      <c r="F4124" s="2"/>
    </row>
    <row r="4125" spans="5:6" ht="12.75">
      <c r="E4125" s="2"/>
      <c r="F4125" s="2"/>
    </row>
    <row r="4126" spans="5:6" ht="12.75">
      <c r="E4126" s="2"/>
      <c r="F4126" s="2"/>
    </row>
    <row r="4127" spans="5:6" ht="12.75">
      <c r="E4127" s="2"/>
      <c r="F4127" s="2"/>
    </row>
    <row r="4128" spans="5:6" ht="12.75">
      <c r="E4128" s="2"/>
      <c r="F4128" s="2"/>
    </row>
    <row r="4129" spans="5:6" ht="12.75">
      <c r="E4129" s="2"/>
      <c r="F4129" s="2"/>
    </row>
    <row r="4130" spans="5:6" ht="12.75">
      <c r="E4130" s="2"/>
      <c r="F4130" s="2"/>
    </row>
    <row r="4131" spans="5:6" ht="12.75">
      <c r="E4131" s="2"/>
      <c r="F4131" s="2"/>
    </row>
    <row r="4132" spans="5:6" ht="12.75">
      <c r="E4132" s="2"/>
      <c r="F4132" s="2"/>
    </row>
    <row r="4133" spans="5:6" ht="12.75">
      <c r="E4133" s="2"/>
      <c r="F4133" s="2"/>
    </row>
    <row r="4134" spans="5:6" ht="12.75">
      <c r="E4134" s="2"/>
      <c r="F4134" s="2"/>
    </row>
    <row r="4135" spans="5:6" ht="12.75">
      <c r="E4135" s="2"/>
      <c r="F4135" s="2"/>
    </row>
    <row r="4136" spans="5:6" ht="12.75">
      <c r="E4136" s="2"/>
      <c r="F4136" s="2"/>
    </row>
    <row r="4137" spans="5:6" ht="12.75">
      <c r="E4137" s="2"/>
      <c r="F4137" s="2"/>
    </row>
    <row r="4138" spans="5:6" ht="12.75">
      <c r="E4138" s="2"/>
      <c r="F4138" s="2"/>
    </row>
    <row r="4139" spans="5:6" ht="12.75">
      <c r="E4139" s="2"/>
      <c r="F4139" s="2"/>
    </row>
    <row r="4140" spans="5:6" ht="12.75">
      <c r="E4140" s="2"/>
      <c r="F4140" s="2"/>
    </row>
    <row r="4141" spans="5:6" ht="12.75">
      <c r="E4141" s="2"/>
      <c r="F4141" s="2"/>
    </row>
    <row r="4142" spans="5:6" ht="12.75">
      <c r="E4142" s="2"/>
      <c r="F4142" s="2"/>
    </row>
    <row r="4143" spans="5:6" ht="12.75">
      <c r="E4143" s="2"/>
      <c r="F4143" s="2"/>
    </row>
    <row r="4144" spans="5:6" ht="12.75">
      <c r="E4144" s="2"/>
      <c r="F4144" s="2"/>
    </row>
    <row r="4145" spans="5:6" ht="12.75">
      <c r="E4145" s="2"/>
      <c r="F4145" s="2"/>
    </row>
    <row r="4146" spans="5:6" ht="12.75">
      <c r="E4146" s="2"/>
      <c r="F4146" s="2"/>
    </row>
    <row r="4147" spans="5:6" ht="12.75">
      <c r="E4147" s="2"/>
      <c r="F4147" s="2"/>
    </row>
    <row r="4148" spans="5:6" ht="12.75">
      <c r="E4148" s="2"/>
      <c r="F4148" s="2"/>
    </row>
    <row r="4149" spans="5:6" ht="12.75">
      <c r="E4149" s="2"/>
      <c r="F4149" s="2"/>
    </row>
    <row r="4150" spans="5:6" ht="12.75">
      <c r="E4150" s="2"/>
      <c r="F4150" s="2"/>
    </row>
    <row r="4151" spans="5:6" ht="12.75">
      <c r="E4151" s="2"/>
      <c r="F4151" s="2"/>
    </row>
    <row r="4152" spans="5:6" ht="12.75">
      <c r="E4152" s="2"/>
      <c r="F4152" s="2"/>
    </row>
    <row r="4153" spans="5:6" ht="12.75">
      <c r="E4153" s="2"/>
      <c r="F4153" s="2"/>
    </row>
    <row r="4154" spans="5:6" ht="12.75">
      <c r="E4154" s="2"/>
      <c r="F4154" s="2"/>
    </row>
    <row r="4155" spans="5:6" ht="12.75">
      <c r="E4155" s="2"/>
      <c r="F4155" s="2"/>
    </row>
    <row r="4156" spans="5:6" ht="12.75">
      <c r="E4156" s="2"/>
      <c r="F4156" s="2"/>
    </row>
    <row r="4157" spans="5:6" ht="12.75">
      <c r="E4157" s="2"/>
      <c r="F4157" s="2"/>
    </row>
    <row r="4158" spans="5:6" ht="12.75">
      <c r="E4158" s="2"/>
      <c r="F4158" s="2"/>
    </row>
    <row r="4159" spans="5:6" ht="12.75">
      <c r="E4159" s="2"/>
      <c r="F4159" s="2"/>
    </row>
    <row r="4160" spans="5:6" ht="12.75">
      <c r="E4160" s="2"/>
      <c r="F4160" s="2"/>
    </row>
    <row r="4161" spans="5:6" ht="12.75">
      <c r="E4161" s="2"/>
      <c r="F4161" s="2"/>
    </row>
    <row r="4162" spans="5:6" ht="12.75">
      <c r="E4162" s="2"/>
      <c r="F4162" s="2"/>
    </row>
    <row r="4163" spans="5:6" ht="12.75">
      <c r="E4163" s="2"/>
      <c r="F4163" s="2"/>
    </row>
    <row r="4164" spans="5:6" ht="12.75">
      <c r="E4164" s="2"/>
      <c r="F4164" s="2"/>
    </row>
    <row r="4165" spans="5:6" ht="12.75">
      <c r="E4165" s="2"/>
      <c r="F4165" s="2"/>
    </row>
    <row r="4166" spans="5:6" ht="12.75">
      <c r="E4166" s="2"/>
      <c r="F4166" s="2"/>
    </row>
    <row r="4167" spans="5:6" ht="12.75">
      <c r="E4167" s="2"/>
      <c r="F4167" s="2"/>
    </row>
    <row r="4168" spans="5:6" ht="12.75">
      <c r="E4168" s="2"/>
      <c r="F4168" s="2"/>
    </row>
    <row r="4169" spans="5:6" ht="12.75">
      <c r="E4169" s="2"/>
      <c r="F4169" s="2"/>
    </row>
    <row r="4170" spans="5:6" ht="12.75">
      <c r="E4170" s="2"/>
      <c r="F4170" s="2"/>
    </row>
    <row r="4171" spans="5:6" ht="12.75">
      <c r="E4171" s="2"/>
      <c r="F4171" s="2"/>
    </row>
    <row r="4172" spans="5:6" ht="12.75">
      <c r="E4172" s="2"/>
      <c r="F4172" s="2"/>
    </row>
    <row r="4173" spans="5:6" ht="12.75">
      <c r="E4173" s="2"/>
      <c r="F4173" s="2"/>
    </row>
    <row r="4174" spans="5:6" ht="12.75">
      <c r="E4174" s="2"/>
      <c r="F4174" s="2"/>
    </row>
    <row r="4175" spans="5:6" ht="12.75">
      <c r="E4175" s="2"/>
      <c r="F4175" s="2"/>
    </row>
    <row r="4176" spans="5:6" ht="12.75">
      <c r="E4176" s="2"/>
      <c r="F4176" s="2"/>
    </row>
    <row r="4177" spans="5:6" ht="12.75">
      <c r="E4177" s="2"/>
      <c r="F4177" s="2"/>
    </row>
    <row r="4178" spans="5:6" ht="12.75">
      <c r="E4178" s="2"/>
      <c r="F4178" s="2"/>
    </row>
    <row r="4179" spans="5:6" ht="12.75">
      <c r="E4179" s="2"/>
      <c r="F4179" s="2"/>
    </row>
    <row r="4180" spans="5:6" ht="12.75">
      <c r="E4180" s="2"/>
      <c r="F4180" s="2"/>
    </row>
    <row r="4181" spans="5:6" ht="12.75">
      <c r="E4181" s="2"/>
      <c r="F4181" s="2"/>
    </row>
    <row r="4182" spans="5:6" ht="12.75">
      <c r="E4182" s="2"/>
      <c r="F4182" s="2"/>
    </row>
    <row r="4183" spans="5:6" ht="12.75">
      <c r="E4183" s="2"/>
      <c r="F4183" s="2"/>
    </row>
    <row r="4184" spans="5:6" ht="12.75">
      <c r="E4184" s="2"/>
      <c r="F4184" s="2"/>
    </row>
    <row r="4185" spans="5:6" ht="12.75">
      <c r="E4185" s="2"/>
      <c r="F4185" s="2"/>
    </row>
    <row r="4186" spans="5:6" ht="12.75">
      <c r="E4186" s="2"/>
      <c r="F4186" s="2"/>
    </row>
    <row r="4187" spans="5:6" ht="12.75">
      <c r="E4187" s="2"/>
      <c r="F4187" s="2"/>
    </row>
    <row r="4188" spans="5:6" ht="12.75">
      <c r="E4188" s="2"/>
      <c r="F4188" s="2"/>
    </row>
    <row r="4189" spans="5:6" ht="12.75">
      <c r="E4189" s="2"/>
      <c r="F4189" s="2"/>
    </row>
    <row r="4190" spans="5:6" ht="12.75">
      <c r="E4190" s="2"/>
      <c r="F4190" s="2"/>
    </row>
    <row r="4191" spans="5:6" ht="12.75">
      <c r="E4191" s="2"/>
      <c r="F4191" s="2"/>
    </row>
    <row r="4192" spans="5:6" ht="12.75">
      <c r="E4192" s="2"/>
      <c r="F4192" s="2"/>
    </row>
    <row r="4193" spans="5:6" ht="12.75">
      <c r="E4193" s="2"/>
      <c r="F4193" s="2"/>
    </row>
    <row r="4194" spans="5:6" ht="12.75">
      <c r="E4194" s="2"/>
      <c r="F4194" s="2"/>
    </row>
    <row r="4195" spans="5:6" ht="12.75">
      <c r="E4195" s="2"/>
      <c r="F4195" s="2"/>
    </row>
    <row r="4196" spans="5:6" ht="12.75">
      <c r="E4196" s="2"/>
      <c r="F4196" s="2"/>
    </row>
    <row r="4197" spans="5:6" ht="12.75">
      <c r="E4197" s="2"/>
      <c r="F4197" s="2"/>
    </row>
    <row r="4198" spans="5:6" ht="12.75">
      <c r="E4198" s="2"/>
      <c r="F4198" s="2"/>
    </row>
    <row r="4199" spans="5:6" ht="12.75">
      <c r="E4199" s="2"/>
      <c r="F4199" s="2"/>
    </row>
    <row r="4200" spans="5:6" ht="12.75">
      <c r="E4200" s="2"/>
      <c r="F4200" s="2"/>
    </row>
    <row r="4201" spans="5:6" ht="12.75">
      <c r="E4201" s="2"/>
      <c r="F4201" s="2"/>
    </row>
    <row r="4202" spans="5:6" ht="12.75">
      <c r="E4202" s="2"/>
      <c r="F4202" s="2"/>
    </row>
    <row r="4203" spans="5:6" ht="12.75">
      <c r="E4203" s="2"/>
      <c r="F4203" s="2"/>
    </row>
    <row r="4204" spans="5:6" ht="12.75">
      <c r="E4204" s="2"/>
      <c r="F4204" s="2"/>
    </row>
    <row r="4205" spans="5:6" ht="12.75">
      <c r="E4205" s="2"/>
      <c r="F4205" s="2"/>
    </row>
    <row r="4206" spans="5:6" ht="12.75">
      <c r="E4206" s="2"/>
      <c r="F4206" s="2"/>
    </row>
    <row r="4207" spans="5:6" ht="12.75">
      <c r="E4207" s="2"/>
      <c r="F4207" s="2"/>
    </row>
    <row r="4208" spans="5:6" ht="12.75">
      <c r="E4208" s="2"/>
      <c r="F4208" s="2"/>
    </row>
    <row r="4209" spans="5:6" ht="12.75">
      <c r="E4209" s="2"/>
      <c r="F4209" s="2"/>
    </row>
    <row r="4210" spans="5:6" ht="12.75">
      <c r="E4210" s="2"/>
      <c r="F4210" s="2"/>
    </row>
    <row r="4211" spans="5:6" ht="12.75">
      <c r="E4211" s="2"/>
      <c r="F4211" s="2"/>
    </row>
    <row r="4212" spans="5:6" ht="12.75">
      <c r="E4212" s="2"/>
      <c r="F4212" s="2"/>
    </row>
    <row r="4213" spans="5:6" ht="12.75">
      <c r="E4213" s="2"/>
      <c r="F4213" s="2"/>
    </row>
    <row r="4214" spans="5:6" ht="12.75">
      <c r="E4214" s="2"/>
      <c r="F4214" s="2"/>
    </row>
    <row r="4215" spans="5:6" ht="12.75">
      <c r="E4215" s="2"/>
      <c r="F4215" s="2"/>
    </row>
    <row r="4216" spans="5:6" ht="12.75">
      <c r="E4216" s="2"/>
      <c r="F4216" s="2"/>
    </row>
    <row r="4217" spans="5:6" ht="12.75">
      <c r="E4217" s="2"/>
      <c r="F4217" s="2"/>
    </row>
    <row r="4218" spans="5:6" ht="12.75">
      <c r="E4218" s="2"/>
      <c r="F4218" s="2"/>
    </row>
    <row r="4219" spans="5:6" ht="12.75">
      <c r="E4219" s="2"/>
      <c r="F4219" s="2"/>
    </row>
    <row r="4220" spans="5:6" ht="12.75">
      <c r="E4220" s="2"/>
      <c r="F4220" s="2"/>
    </row>
    <row r="4221" spans="5:6" ht="12.75">
      <c r="E4221" s="2"/>
      <c r="F4221" s="2"/>
    </row>
    <row r="4222" spans="5:6" ht="12.75">
      <c r="E4222" s="2"/>
      <c r="F4222" s="2"/>
    </row>
    <row r="4223" spans="5:6" ht="12.75">
      <c r="E4223" s="2"/>
      <c r="F4223" s="2"/>
    </row>
    <row r="4224" spans="5:6" ht="12.75">
      <c r="E4224" s="2"/>
      <c r="F4224" s="2"/>
    </row>
    <row r="4225" spans="5:6" ht="12.75">
      <c r="E4225" s="2"/>
      <c r="F4225" s="2"/>
    </row>
    <row r="4226" spans="5:6" ht="12.75">
      <c r="E4226" s="2"/>
      <c r="F4226" s="2"/>
    </row>
    <row r="4227" spans="5:6" ht="12.75">
      <c r="E4227" s="2"/>
      <c r="F4227" s="2"/>
    </row>
    <row r="4228" spans="5:6" ht="12.75">
      <c r="E4228" s="2"/>
      <c r="F4228" s="2"/>
    </row>
    <row r="4229" spans="5:6" ht="12.75">
      <c r="E4229" s="2"/>
      <c r="F4229" s="2"/>
    </row>
    <row r="4230" spans="5:6" ht="12.75">
      <c r="E4230" s="2"/>
      <c r="F4230" s="2"/>
    </row>
    <row r="4231" spans="5:6" ht="12.75">
      <c r="E4231" s="2"/>
      <c r="F4231" s="2"/>
    </row>
    <row r="4232" spans="5:6" ht="12.75">
      <c r="E4232" s="2"/>
      <c r="F4232" s="2"/>
    </row>
    <row r="4233" spans="5:6" ht="12.75">
      <c r="E4233" s="2"/>
      <c r="F4233" s="2"/>
    </row>
    <row r="4234" spans="5:6" ht="12.75">
      <c r="E4234" s="2"/>
      <c r="F4234" s="2"/>
    </row>
    <row r="4235" spans="5:6" ht="12.75">
      <c r="E4235" s="2"/>
      <c r="F4235" s="2"/>
    </row>
    <row r="4236" spans="5:6" ht="12.75">
      <c r="E4236" s="2"/>
      <c r="F4236" s="2"/>
    </row>
    <row r="4237" spans="5:6" ht="12.75">
      <c r="E4237" s="2"/>
      <c r="F4237" s="2"/>
    </row>
    <row r="4238" spans="5:6" ht="12.75">
      <c r="E4238" s="2"/>
      <c r="F4238" s="2"/>
    </row>
    <row r="4239" spans="5:6" ht="12.75">
      <c r="E4239" s="2"/>
      <c r="F4239" s="2"/>
    </row>
    <row r="4240" spans="5:6" ht="12.75">
      <c r="E4240" s="2"/>
      <c r="F4240" s="2"/>
    </row>
    <row r="4241" spans="5:6" ht="12.75">
      <c r="E4241" s="2"/>
      <c r="F4241" s="2"/>
    </row>
    <row r="4242" spans="5:6" ht="12.75">
      <c r="E4242" s="2"/>
      <c r="F4242" s="2"/>
    </row>
    <row r="4243" spans="5:6" ht="12.75">
      <c r="E4243" s="2"/>
      <c r="F4243" s="2"/>
    </row>
    <row r="4244" spans="5:6" ht="12.75">
      <c r="E4244" s="2"/>
      <c r="F4244" s="2"/>
    </row>
    <row r="4245" spans="5:6" ht="12.75">
      <c r="E4245" s="2"/>
      <c r="F4245" s="2"/>
    </row>
    <row r="4246" spans="5:6" ht="12.75">
      <c r="E4246" s="2"/>
      <c r="F4246" s="2"/>
    </row>
    <row r="4247" spans="5:6" ht="12.75">
      <c r="E4247" s="2"/>
      <c r="F4247" s="2"/>
    </row>
    <row r="4248" spans="5:6" ht="12.75">
      <c r="E4248" s="2"/>
      <c r="F4248" s="2"/>
    </row>
    <row r="4249" spans="5:6" ht="12.75">
      <c r="E4249" s="2"/>
      <c r="F4249" s="2"/>
    </row>
    <row r="4250" spans="5:6" ht="12.75">
      <c r="E4250" s="2"/>
      <c r="F4250" s="2"/>
    </row>
    <row r="4251" spans="5:6" ht="12.75">
      <c r="E4251" s="2"/>
      <c r="F4251" s="2"/>
    </row>
    <row r="4252" spans="5:6" ht="12.75">
      <c r="E4252" s="2"/>
      <c r="F4252" s="2"/>
    </row>
    <row r="4253" spans="5:6" ht="12.75">
      <c r="E4253" s="2"/>
      <c r="F4253" s="2"/>
    </row>
    <row r="4254" spans="5:6" ht="12.75">
      <c r="E4254" s="2"/>
      <c r="F4254" s="2"/>
    </row>
    <row r="4255" spans="5:6" ht="12.75">
      <c r="E4255" s="2"/>
      <c r="F4255" s="2"/>
    </row>
    <row r="4256" spans="5:6" ht="12.75">
      <c r="E4256" s="2"/>
      <c r="F4256" s="2"/>
    </row>
    <row r="4257" spans="5:6" ht="12.75">
      <c r="E4257" s="2"/>
      <c r="F4257" s="2"/>
    </row>
    <row r="4258" spans="5:6" ht="12.75">
      <c r="E4258" s="2"/>
      <c r="F4258" s="2"/>
    </row>
    <row r="4259" spans="5:6" ht="12.75">
      <c r="E4259" s="2"/>
      <c r="F4259" s="2"/>
    </row>
    <row r="4260" spans="5:6" ht="12.75">
      <c r="E4260" s="2"/>
      <c r="F4260" s="2"/>
    </row>
    <row r="4261" spans="5:6" ht="12.75">
      <c r="E4261" s="2"/>
      <c r="F4261" s="2"/>
    </row>
    <row r="4262" spans="5:6" ht="12.75">
      <c r="E4262" s="2"/>
      <c r="F4262" s="2"/>
    </row>
    <row r="4263" spans="5:6" ht="12.75">
      <c r="E4263" s="2"/>
      <c r="F4263" s="2"/>
    </row>
    <row r="4264" spans="5:6" ht="12.75">
      <c r="E4264" s="2"/>
      <c r="F4264" s="2"/>
    </row>
    <row r="4265" spans="5:6" ht="12.75">
      <c r="E4265" s="2"/>
      <c r="F4265" s="2"/>
    </row>
    <row r="4266" spans="5:6" ht="12.75">
      <c r="E4266" s="2"/>
      <c r="F4266" s="2"/>
    </row>
    <row r="4267" spans="5:6" ht="12.75">
      <c r="E4267" s="2"/>
      <c r="F4267" s="2"/>
    </row>
    <row r="4268" spans="5:6" ht="12.75">
      <c r="E4268" s="2"/>
      <c r="F4268" s="2"/>
    </row>
    <row r="4269" spans="5:6" ht="12.75">
      <c r="E4269" s="2"/>
      <c r="F4269" s="2"/>
    </row>
    <row r="4270" spans="5:6" ht="12.75">
      <c r="E4270" s="2"/>
      <c r="F4270" s="2"/>
    </row>
    <row r="4271" spans="5:6" ht="12.75">
      <c r="E4271" s="2"/>
      <c r="F4271" s="2"/>
    </row>
    <row r="4272" spans="5:6" ht="12.75">
      <c r="E4272" s="2"/>
      <c r="F4272" s="2"/>
    </row>
    <row r="4273" spans="5:6" ht="12.75">
      <c r="E4273" s="2"/>
      <c r="F4273" s="2"/>
    </row>
    <row r="4274" spans="5:6" ht="12.75">
      <c r="E4274" s="2"/>
      <c r="F4274" s="2"/>
    </row>
    <row r="4275" spans="5:6" ht="12.75">
      <c r="E4275" s="2"/>
      <c r="F4275" s="2"/>
    </row>
    <row r="4276" spans="5:6" ht="12.75">
      <c r="E4276" s="2"/>
      <c r="F4276" s="2"/>
    </row>
    <row r="4277" spans="5:6" ht="12.75">
      <c r="E4277" s="2"/>
      <c r="F4277" s="2"/>
    </row>
    <row r="4278" spans="5:6" ht="12.75">
      <c r="E4278" s="2"/>
      <c r="F4278" s="2"/>
    </row>
    <row r="4279" spans="5:6" ht="12.75">
      <c r="E4279" s="2"/>
      <c r="F4279" s="2"/>
    </row>
    <row r="4280" spans="5:6" ht="12.75">
      <c r="E4280" s="2"/>
      <c r="F4280" s="2"/>
    </row>
    <row r="4281" spans="5:6" ht="12.75">
      <c r="E4281" s="2"/>
      <c r="F4281" s="2"/>
    </row>
    <row r="4282" spans="5:6" ht="12.75">
      <c r="E4282" s="2"/>
      <c r="F4282" s="2"/>
    </row>
    <row r="4283" spans="5:6" ht="12.75">
      <c r="E4283" s="2"/>
      <c r="F4283" s="2"/>
    </row>
    <row r="4284" spans="5:6" ht="12.75">
      <c r="E4284" s="2"/>
      <c r="F4284" s="2"/>
    </row>
    <row r="4285" spans="5:6" ht="12.75">
      <c r="E4285" s="2"/>
      <c r="F4285" s="2"/>
    </row>
    <row r="4286" spans="5:6" ht="12.75">
      <c r="E4286" s="2"/>
      <c r="F4286" s="2"/>
    </row>
    <row r="4287" spans="5:6" ht="12.75">
      <c r="E4287" s="2"/>
      <c r="F4287" s="2"/>
    </row>
    <row r="4288" spans="5:6" ht="12.75">
      <c r="E4288" s="2"/>
      <c r="F4288" s="2"/>
    </row>
    <row r="4289" spans="5:6" ht="12.75">
      <c r="E4289" s="2"/>
      <c r="F4289" s="2"/>
    </row>
    <row r="4290" spans="5:6" ht="12.75">
      <c r="E4290" s="2"/>
      <c r="F4290" s="2"/>
    </row>
    <row r="4291" spans="5:6" ht="12.75">
      <c r="E4291" s="2"/>
      <c r="F4291" s="2"/>
    </row>
    <row r="4292" spans="5:6" ht="12.75">
      <c r="E4292" s="2"/>
      <c r="F4292" s="2"/>
    </row>
    <row r="4293" spans="5:6" ht="12.75">
      <c r="E4293" s="2"/>
      <c r="F4293" s="2"/>
    </row>
    <row r="4294" spans="5:6" ht="12.75">
      <c r="E4294" s="2"/>
      <c r="F4294" s="2"/>
    </row>
    <row r="4295" spans="5:6" ht="12.75">
      <c r="E4295" s="2"/>
      <c r="F4295" s="2"/>
    </row>
    <row r="4296" spans="5:6" ht="12.75">
      <c r="E4296" s="2"/>
      <c r="F4296" s="2"/>
    </row>
    <row r="4297" spans="5:6" ht="12.75">
      <c r="E4297" s="2"/>
      <c r="F4297" s="2"/>
    </row>
    <row r="4298" spans="5:6" ht="12.75">
      <c r="E4298" s="2"/>
      <c r="F4298" s="2"/>
    </row>
    <row r="4299" spans="5:6" ht="12.75">
      <c r="E4299" s="2"/>
      <c r="F4299" s="2"/>
    </row>
    <row r="4300" spans="5:6" ht="12.75">
      <c r="E4300" s="2"/>
      <c r="F4300" s="2"/>
    </row>
    <row r="4301" spans="5:6" ht="12.75">
      <c r="E4301" s="2"/>
      <c r="F4301" s="2"/>
    </row>
    <row r="4302" spans="5:6" ht="12.75">
      <c r="E4302" s="2"/>
      <c r="F4302" s="2"/>
    </row>
    <row r="4303" spans="5:6" ht="12.75">
      <c r="E4303" s="2"/>
      <c r="F4303" s="2"/>
    </row>
    <row r="4304" spans="5:6" ht="12.75">
      <c r="E4304" s="2"/>
      <c r="F4304" s="2"/>
    </row>
    <row r="4305" spans="5:6" ht="12.75">
      <c r="E4305" s="2"/>
      <c r="F4305" s="2"/>
    </row>
    <row r="4306" spans="5:6" ht="12.75">
      <c r="E4306" s="2"/>
      <c r="F4306" s="2"/>
    </row>
    <row r="4307" spans="5:6" ht="12.75">
      <c r="E4307" s="2"/>
      <c r="F4307" s="2"/>
    </row>
    <row r="4308" spans="5:6" ht="12.75">
      <c r="E4308" s="2"/>
      <c r="F4308" s="2"/>
    </row>
    <row r="4309" spans="5:6" ht="12.75">
      <c r="E4309" s="2"/>
      <c r="F4309" s="2"/>
    </row>
    <row r="4310" spans="5:6" ht="12.75">
      <c r="E4310" s="2"/>
      <c r="F4310" s="2"/>
    </row>
    <row r="4311" spans="5:6" ht="12.75">
      <c r="E4311" s="2"/>
      <c r="F4311" s="2"/>
    </row>
    <row r="4312" spans="5:6" ht="12.75">
      <c r="E4312" s="2"/>
      <c r="F4312" s="2"/>
    </row>
    <row r="4313" spans="5:6" ht="12.75">
      <c r="E4313" s="2"/>
      <c r="F4313" s="2"/>
    </row>
    <row r="4314" spans="5:6" ht="12.75">
      <c r="E4314" s="2"/>
      <c r="F4314" s="2"/>
    </row>
    <row r="4315" spans="5:6" ht="12.75">
      <c r="E4315" s="2"/>
      <c r="F4315" s="2"/>
    </row>
    <row r="4316" spans="5:6" ht="12.75">
      <c r="E4316" s="2"/>
      <c r="F4316" s="2"/>
    </row>
    <row r="4317" spans="5:6" ht="12.75">
      <c r="E4317" s="2"/>
      <c r="F4317" s="2"/>
    </row>
    <row r="4318" spans="5:6" ht="12.75">
      <c r="E4318" s="2"/>
      <c r="F4318" s="2"/>
    </row>
    <row r="4319" spans="5:6" ht="12.75">
      <c r="E4319" s="2"/>
      <c r="F4319" s="2"/>
    </row>
    <row r="4320" spans="5:6" ht="12.75">
      <c r="E4320" s="2"/>
      <c r="F4320" s="2"/>
    </row>
    <row r="4321" spans="5:6" ht="12.75">
      <c r="E4321" s="2"/>
      <c r="F4321" s="2"/>
    </row>
    <row r="4322" spans="5:6" ht="12.75">
      <c r="E4322" s="2"/>
      <c r="F4322" s="2"/>
    </row>
    <row r="4323" spans="5:6" ht="12.75">
      <c r="E4323" s="2"/>
      <c r="F4323" s="2"/>
    </row>
    <row r="4324" spans="5:6" ht="12.75">
      <c r="E4324" s="2"/>
      <c r="F4324" s="2"/>
    </row>
    <row r="4325" spans="5:6" ht="12.75">
      <c r="E4325" s="2"/>
      <c r="F4325" s="2"/>
    </row>
    <row r="4326" spans="5:6" ht="12.75">
      <c r="E4326" s="2"/>
      <c r="F4326" s="2"/>
    </row>
    <row r="4327" spans="5:6" ht="12.75">
      <c r="E4327" s="2"/>
      <c r="F4327" s="2"/>
    </row>
    <row r="4328" spans="5:6" ht="12.75">
      <c r="E4328" s="2"/>
      <c r="F4328" s="2"/>
    </row>
    <row r="4329" spans="5:6" ht="12.75">
      <c r="E4329" s="2"/>
      <c r="F4329" s="2"/>
    </row>
    <row r="4330" spans="5:6" ht="12.75">
      <c r="E4330" s="2"/>
      <c r="F4330" s="2"/>
    </row>
    <row r="4331" spans="5:6" ht="12.75">
      <c r="E4331" s="2"/>
      <c r="F4331" s="2"/>
    </row>
    <row r="4332" spans="5:6" ht="12.75">
      <c r="E4332" s="2"/>
      <c r="F4332" s="2"/>
    </row>
    <row r="4333" spans="5:6" ht="12.75">
      <c r="E4333" s="2"/>
      <c r="F4333" s="2"/>
    </row>
    <row r="4334" spans="5:6" ht="12.75">
      <c r="E4334" s="2"/>
      <c r="F4334" s="2"/>
    </row>
    <row r="4335" spans="5:6" ht="12.75">
      <c r="E4335" s="2"/>
      <c r="F4335" s="2"/>
    </row>
    <row r="4336" spans="5:6" ht="12.75">
      <c r="E4336" s="2"/>
      <c r="F4336" s="2"/>
    </row>
    <row r="4337" spans="5:6" ht="12.75">
      <c r="E4337" s="2"/>
      <c r="F4337" s="2"/>
    </row>
    <row r="4338" spans="5:6" ht="12.75">
      <c r="E4338" s="2"/>
      <c r="F4338" s="2"/>
    </row>
    <row r="4339" spans="5:6" ht="12.75">
      <c r="E4339" s="2"/>
      <c r="F4339" s="2"/>
    </row>
    <row r="4340" spans="5:6" ht="12.75">
      <c r="E4340" s="2"/>
      <c r="F4340" s="2"/>
    </row>
    <row r="4341" spans="5:6" ht="12.75">
      <c r="E4341" s="2"/>
      <c r="F4341" s="2"/>
    </row>
    <row r="4342" spans="5:6" ht="12.75">
      <c r="E4342" s="2"/>
      <c r="F4342" s="2"/>
    </row>
    <row r="4343" spans="5:6" ht="12.75">
      <c r="E4343" s="2"/>
      <c r="F4343" s="2"/>
    </row>
    <row r="4344" spans="5:6" ht="12.75">
      <c r="E4344" s="2"/>
      <c r="F4344" s="2"/>
    </row>
    <row r="4345" spans="5:6" ht="12.75">
      <c r="E4345" s="2"/>
      <c r="F4345" s="2"/>
    </row>
    <row r="4346" spans="5:6" ht="12.75">
      <c r="E4346" s="2"/>
      <c r="F4346" s="2"/>
    </row>
    <row r="4347" spans="5:6" ht="12.75">
      <c r="E4347" s="2"/>
      <c r="F4347" s="2"/>
    </row>
    <row r="4348" spans="5:6" ht="12.75">
      <c r="E4348" s="2"/>
      <c r="F4348" s="2"/>
    </row>
    <row r="4349" spans="5:6" ht="12.75">
      <c r="E4349" s="2"/>
      <c r="F4349" s="2"/>
    </row>
    <row r="4350" spans="5:6" ht="12.75">
      <c r="E4350" s="2"/>
      <c r="F4350" s="2"/>
    </row>
    <row r="4351" spans="5:6" ht="12.75">
      <c r="E4351" s="2"/>
      <c r="F4351" s="2"/>
    </row>
    <row r="4352" spans="5:6" ht="12.75">
      <c r="E4352" s="2"/>
      <c r="F4352" s="2"/>
    </row>
    <row r="4353" spans="5:6" ht="12.75">
      <c r="E4353" s="2"/>
      <c r="F4353" s="2"/>
    </row>
    <row r="4354" spans="5:6" ht="12.75">
      <c r="E4354" s="2"/>
      <c r="F4354" s="2"/>
    </row>
    <row r="4355" spans="5:6" ht="12.75">
      <c r="E4355" s="2"/>
      <c r="F4355" s="2"/>
    </row>
    <row r="4356" spans="5:6" ht="12.75">
      <c r="E4356" s="2"/>
      <c r="F4356" s="2"/>
    </row>
    <row r="4357" spans="5:6" ht="12.75">
      <c r="E4357" s="2"/>
      <c r="F4357" s="2"/>
    </row>
    <row r="4358" spans="5:6" ht="12.75">
      <c r="E4358" s="2"/>
      <c r="F4358" s="2"/>
    </row>
    <row r="4359" spans="5:6" ht="12.75">
      <c r="E4359" s="2"/>
      <c r="F4359" s="2"/>
    </row>
    <row r="4360" spans="5:6" ht="12.75">
      <c r="E4360" s="2"/>
      <c r="F4360" s="2"/>
    </row>
    <row r="4361" spans="5:6" ht="12.75">
      <c r="E4361" s="2"/>
      <c r="F4361" s="2"/>
    </row>
    <row r="4362" spans="5:6" ht="12.75">
      <c r="E4362" s="2"/>
      <c r="F4362" s="2"/>
    </row>
    <row r="4363" spans="5:6" ht="12.75">
      <c r="E4363" s="2"/>
      <c r="F4363" s="2"/>
    </row>
    <row r="4364" spans="5:6" ht="12.75">
      <c r="E4364" s="2"/>
      <c r="F4364" s="2"/>
    </row>
    <row r="4365" spans="5:6" ht="12.75">
      <c r="E4365" s="2"/>
      <c r="F4365" s="2"/>
    </row>
    <row r="4366" spans="5:6" ht="12.75">
      <c r="E4366" s="2"/>
      <c r="F4366" s="2"/>
    </row>
    <row r="4367" spans="5:6" ht="12.75">
      <c r="E4367" s="2"/>
      <c r="F4367" s="2"/>
    </row>
    <row r="4368" spans="5:6" ht="12.75">
      <c r="E4368" s="2"/>
      <c r="F4368" s="2"/>
    </row>
    <row r="4369" spans="5:6" ht="12.75">
      <c r="E4369" s="2"/>
      <c r="F4369" s="2"/>
    </row>
    <row r="4370" spans="5:6" ht="12.75">
      <c r="E4370" s="2"/>
      <c r="F4370" s="2"/>
    </row>
    <row r="4371" spans="5:6" ht="12.75">
      <c r="E4371" s="2"/>
      <c r="F4371" s="2"/>
    </row>
    <row r="4372" spans="5:6" ht="12.75">
      <c r="E4372" s="2"/>
      <c r="F4372" s="2"/>
    </row>
    <row r="4373" spans="5:6" ht="12.75">
      <c r="E4373" s="2"/>
      <c r="F4373" s="2"/>
    </row>
    <row r="4374" spans="5:6" ht="12.75">
      <c r="E4374" s="2"/>
      <c r="F4374" s="2"/>
    </row>
    <row r="4375" spans="5:6" ht="12.75">
      <c r="E4375" s="2"/>
      <c r="F4375" s="2"/>
    </row>
    <row r="4376" spans="5:6" ht="12.75">
      <c r="E4376" s="2"/>
      <c r="F4376" s="2"/>
    </row>
    <row r="4377" spans="5:6" ht="12.75">
      <c r="E4377" s="2"/>
      <c r="F4377" s="2"/>
    </row>
    <row r="4378" spans="5:6" ht="12.75">
      <c r="E4378" s="2"/>
      <c r="F4378" s="2"/>
    </row>
    <row r="4379" spans="5:6" ht="12.75">
      <c r="E4379" s="2"/>
      <c r="F4379" s="2"/>
    </row>
    <row r="4380" spans="5:6" ht="12.75">
      <c r="E4380" s="2"/>
      <c r="F4380" s="2"/>
    </row>
    <row r="4381" spans="5:6" ht="12.75">
      <c r="E4381" s="2"/>
      <c r="F4381" s="2"/>
    </row>
    <row r="4382" spans="5:6" ht="12.75">
      <c r="E4382" s="2"/>
      <c r="F4382" s="2"/>
    </row>
    <row r="4383" spans="5:6" ht="12.75">
      <c r="E4383" s="2"/>
      <c r="F4383" s="2"/>
    </row>
    <row r="4384" spans="5:6" ht="12.75">
      <c r="E4384" s="2"/>
      <c r="F4384" s="2"/>
    </row>
    <row r="4385" spans="5:6" ht="12.75">
      <c r="E4385" s="2"/>
      <c r="F4385" s="2"/>
    </row>
    <row r="4386" spans="5:6" ht="12.75">
      <c r="E4386" s="2"/>
      <c r="F4386" s="2"/>
    </row>
    <row r="4387" spans="5:6" ht="12.75">
      <c r="E4387" s="2"/>
      <c r="F4387" s="2"/>
    </row>
    <row r="4388" spans="5:6" ht="12.75">
      <c r="E4388" s="2"/>
      <c r="F4388" s="2"/>
    </row>
    <row r="4389" spans="5:6" ht="12.75">
      <c r="E4389" s="2"/>
      <c r="F4389" s="2"/>
    </row>
    <row r="4390" spans="5:6" ht="12.75">
      <c r="E4390" s="2"/>
      <c r="F4390" s="2"/>
    </row>
    <row r="4391" spans="5:6" ht="12.75">
      <c r="E4391" s="2"/>
      <c r="F4391" s="2"/>
    </row>
    <row r="4392" spans="5:6" ht="12.75">
      <c r="E4392" s="2"/>
      <c r="F4392" s="2"/>
    </row>
    <row r="4393" spans="5:6" ht="12.75">
      <c r="E4393" s="2"/>
      <c r="F4393" s="2"/>
    </row>
    <row r="4394" spans="5:6" ht="12.75">
      <c r="E4394" s="2"/>
      <c r="F4394" s="2"/>
    </row>
    <row r="4395" spans="5:6" ht="12.75">
      <c r="E4395" s="2"/>
      <c r="F4395" s="2"/>
    </row>
    <row r="4396" spans="5:6" ht="12.75">
      <c r="E4396" s="2"/>
      <c r="F4396" s="2"/>
    </row>
    <row r="4397" spans="5:6" ht="12.75">
      <c r="E4397" s="2"/>
      <c r="F4397" s="2"/>
    </row>
    <row r="4398" spans="5:6" ht="12.75">
      <c r="E4398" s="2"/>
      <c r="F4398" s="2"/>
    </row>
    <row r="4399" spans="5:6" ht="12.75">
      <c r="E4399" s="2"/>
      <c r="F4399" s="2"/>
    </row>
    <row r="4400" spans="5:6" ht="12.75">
      <c r="E4400" s="2"/>
      <c r="F4400" s="2"/>
    </row>
    <row r="4401" spans="5:6" ht="12.75">
      <c r="E4401" s="2"/>
      <c r="F4401" s="2"/>
    </row>
    <row r="4402" spans="5:6" ht="12.75">
      <c r="E4402" s="2"/>
      <c r="F4402" s="2"/>
    </row>
    <row r="4403" spans="5:6" ht="12.75">
      <c r="E4403" s="2"/>
      <c r="F4403" s="2"/>
    </row>
    <row r="4404" spans="5:6" ht="12.75">
      <c r="E4404" s="2"/>
      <c r="F4404" s="2"/>
    </row>
    <row r="4405" spans="5:6" ht="12.75">
      <c r="E4405" s="2"/>
      <c r="F4405" s="2"/>
    </row>
    <row r="4406" spans="5:6" ht="12.75">
      <c r="E4406" s="2"/>
      <c r="F4406" s="2"/>
    </row>
    <row r="4407" spans="5:6" ht="12.75">
      <c r="E4407" s="2"/>
      <c r="F4407" s="2"/>
    </row>
    <row r="4408" spans="5:6" ht="12.75">
      <c r="E4408" s="2"/>
      <c r="F4408" s="2"/>
    </row>
    <row r="4409" spans="5:6" ht="12.75">
      <c r="E4409" s="2"/>
      <c r="F4409" s="2"/>
    </row>
    <row r="4410" spans="5:6" ht="12.75">
      <c r="E4410" s="2"/>
      <c r="F4410" s="2"/>
    </row>
    <row r="4411" spans="5:6" ht="12.75">
      <c r="E4411" s="2"/>
      <c r="F4411" s="2"/>
    </row>
    <row r="4412" spans="5:6" ht="12.75">
      <c r="E4412" s="2"/>
      <c r="F4412" s="2"/>
    </row>
    <row r="4413" spans="5:6" ht="12.75">
      <c r="E4413" s="2"/>
      <c r="F4413" s="2"/>
    </row>
    <row r="4414" spans="5:6" ht="12.75">
      <c r="E4414" s="2"/>
      <c r="F4414" s="2"/>
    </row>
    <row r="4415" spans="5:6" ht="12.75">
      <c r="E4415" s="2"/>
      <c r="F4415" s="2"/>
    </row>
    <row r="4416" spans="5:6" ht="12.75">
      <c r="E4416" s="2"/>
      <c r="F4416" s="2"/>
    </row>
    <row r="4417" spans="5:6" ht="12.75">
      <c r="E4417" s="2"/>
      <c r="F4417" s="2"/>
    </row>
    <row r="4418" spans="5:6" ht="12.75">
      <c r="E4418" s="2"/>
      <c r="F4418" s="2"/>
    </row>
    <row r="4419" spans="5:6" ht="12.75">
      <c r="E4419" s="2"/>
      <c r="F4419" s="2"/>
    </row>
    <row r="4420" spans="5:6" ht="12.75">
      <c r="E4420" s="2"/>
      <c r="F4420" s="2"/>
    </row>
    <row r="4421" spans="5:6" ht="12.75">
      <c r="E4421" s="2"/>
      <c r="F4421" s="2"/>
    </row>
    <row r="4422" spans="5:6" ht="12.75">
      <c r="E4422" s="2"/>
      <c r="F4422" s="2"/>
    </row>
    <row r="4423" spans="5:6" ht="12.75">
      <c r="E4423" s="2"/>
      <c r="F4423" s="2"/>
    </row>
    <row r="4424" spans="5:6" ht="12.75">
      <c r="E4424" s="2"/>
      <c r="F4424" s="2"/>
    </row>
    <row r="4425" spans="5:6" ht="12.75">
      <c r="E4425" s="2"/>
      <c r="F4425" s="2"/>
    </row>
    <row r="4426" spans="5:6" ht="12.75">
      <c r="E4426" s="2"/>
      <c r="F4426" s="2"/>
    </row>
    <row r="4427" spans="5:6" ht="12.75">
      <c r="E4427" s="2"/>
      <c r="F4427" s="2"/>
    </row>
    <row r="4428" spans="5:6" ht="12.75">
      <c r="E4428" s="2"/>
      <c r="F4428" s="2"/>
    </row>
    <row r="4429" spans="5:6" ht="12.75">
      <c r="E4429" s="2"/>
      <c r="F4429" s="2"/>
    </row>
    <row r="4430" spans="5:6" ht="12.75">
      <c r="E4430" s="2"/>
      <c r="F4430" s="2"/>
    </row>
    <row r="4431" spans="5:6" ht="12.75">
      <c r="E4431" s="2"/>
      <c r="F4431" s="2"/>
    </row>
    <row r="4432" spans="5:6" ht="12.75">
      <c r="E4432" s="2"/>
      <c r="F4432" s="2"/>
    </row>
    <row r="4433" spans="5:6" ht="12.75">
      <c r="E4433" s="2"/>
      <c r="F4433" s="2"/>
    </row>
    <row r="4434" spans="5:6" ht="12.75">
      <c r="E4434" s="2"/>
      <c r="F4434" s="2"/>
    </row>
    <row r="4435" spans="5:6" ht="12.75">
      <c r="E4435" s="2"/>
      <c r="F4435" s="2"/>
    </row>
    <row r="4436" spans="5:6" ht="12.75">
      <c r="E4436" s="2"/>
      <c r="F4436" s="2"/>
    </row>
    <row r="4437" spans="5:6" ht="12.75">
      <c r="E4437" s="2"/>
      <c r="F4437" s="2"/>
    </row>
    <row r="4438" spans="5:6" ht="12.75">
      <c r="E4438" s="2"/>
      <c r="F4438" s="2"/>
    </row>
    <row r="4439" spans="5:6" ht="12.75">
      <c r="E4439" s="2"/>
      <c r="F4439" s="2"/>
    </row>
    <row r="4440" spans="5:6" ht="12.75">
      <c r="E4440" s="2"/>
      <c r="F4440" s="2"/>
    </row>
    <row r="4441" spans="5:6" ht="12.75">
      <c r="E4441" s="2"/>
      <c r="F4441" s="2"/>
    </row>
    <row r="4442" spans="5:6" ht="12.75">
      <c r="E4442" s="2"/>
      <c r="F4442" s="2"/>
    </row>
    <row r="4443" spans="5:6" ht="12.75">
      <c r="E4443" s="2"/>
      <c r="F4443" s="2"/>
    </row>
    <row r="4444" spans="5:6" ht="12.75">
      <c r="E4444" s="2"/>
      <c r="F4444" s="2"/>
    </row>
    <row r="4445" spans="5:6" ht="12.75">
      <c r="E4445" s="2"/>
      <c r="F4445" s="2"/>
    </row>
    <row r="4446" spans="5:6" ht="12.75">
      <c r="E4446" s="2"/>
      <c r="F4446" s="2"/>
    </row>
    <row r="4447" spans="5:6" ht="12.75">
      <c r="E4447" s="2"/>
      <c r="F4447" s="2"/>
    </row>
    <row r="4448" spans="5:6" ht="12.75">
      <c r="E4448" s="2"/>
      <c r="F4448" s="2"/>
    </row>
    <row r="4449" spans="5:6" ht="12.75">
      <c r="E4449" s="2"/>
      <c r="F4449" s="2"/>
    </row>
    <row r="4450" spans="5:6" ht="12.75">
      <c r="E4450" s="2"/>
      <c r="F4450" s="2"/>
    </row>
    <row r="4451" spans="5:6" ht="12.75">
      <c r="E4451" s="2"/>
      <c r="F4451" s="2"/>
    </row>
    <row r="4452" spans="5:6" ht="12.75">
      <c r="E4452" s="2"/>
      <c r="F4452" s="2"/>
    </row>
    <row r="4453" spans="5:6" ht="12.75">
      <c r="E4453" s="2"/>
      <c r="F4453" s="2"/>
    </row>
    <row r="4454" spans="5:6" ht="12.75">
      <c r="E4454" s="2"/>
      <c r="F4454" s="2"/>
    </row>
    <row r="4455" spans="5:6" ht="12.75">
      <c r="E4455" s="2"/>
      <c r="F4455" s="2"/>
    </row>
    <row r="4456" spans="5:6" ht="12.75">
      <c r="E4456" s="2"/>
      <c r="F4456" s="2"/>
    </row>
    <row r="4457" spans="5:6" ht="12.75">
      <c r="E4457" s="2"/>
      <c r="F4457" s="2"/>
    </row>
    <row r="4458" spans="5:6" ht="12.75">
      <c r="E4458" s="2"/>
      <c r="F4458" s="2"/>
    </row>
    <row r="4459" spans="5:6" ht="12.75">
      <c r="E4459" s="2"/>
      <c r="F4459" s="2"/>
    </row>
    <row r="4460" spans="5:6" ht="12.75">
      <c r="E4460" s="2"/>
      <c r="F4460" s="2"/>
    </row>
    <row r="4461" spans="5:6" ht="12.75">
      <c r="E4461" s="2"/>
      <c r="F4461" s="2"/>
    </row>
    <row r="4462" spans="5:6" ht="12.75">
      <c r="E4462" s="2"/>
      <c r="F4462" s="2"/>
    </row>
    <row r="4463" spans="5:6" ht="12.75">
      <c r="E4463" s="2"/>
      <c r="F4463" s="2"/>
    </row>
    <row r="4464" spans="5:6" ht="12.75">
      <c r="E4464" s="2"/>
      <c r="F4464" s="2"/>
    </row>
    <row r="4465" spans="5:6" ht="12.75">
      <c r="E4465" s="2"/>
      <c r="F4465" s="2"/>
    </row>
    <row r="4466" spans="5:6" ht="12.75">
      <c r="E4466" s="2"/>
      <c r="F4466" s="2"/>
    </row>
    <row r="4467" spans="5:6" ht="12.75">
      <c r="E4467" s="2"/>
      <c r="F4467" s="2"/>
    </row>
    <row r="4468" spans="5:6" ht="12.75">
      <c r="E4468" s="2"/>
      <c r="F4468" s="2"/>
    </row>
    <row r="4469" spans="5:6" ht="12.75">
      <c r="E4469" s="2"/>
      <c r="F4469" s="2"/>
    </row>
    <row r="4470" spans="5:6" ht="12.75">
      <c r="E4470" s="2"/>
      <c r="F4470" s="2"/>
    </row>
    <row r="4471" spans="5:6" ht="12.75">
      <c r="E4471" s="2"/>
      <c r="F4471" s="2"/>
    </row>
    <row r="4472" spans="5:6" ht="12.75">
      <c r="E4472" s="2"/>
      <c r="F4472" s="2"/>
    </row>
    <row r="4473" spans="5:6" ht="12.75">
      <c r="E4473" s="2"/>
      <c r="F4473" s="2"/>
    </row>
    <row r="4474" spans="5:6" ht="12.75">
      <c r="E4474" s="2"/>
      <c r="F4474" s="2"/>
    </row>
    <row r="4475" spans="5:6" ht="12.75">
      <c r="E4475" s="2"/>
      <c r="F4475" s="2"/>
    </row>
    <row r="4476" spans="5:6" ht="12.75">
      <c r="E4476" s="2"/>
      <c r="F4476" s="2"/>
    </row>
    <row r="4477" spans="5:6" ht="12.75">
      <c r="E4477" s="2"/>
      <c r="F4477" s="2"/>
    </row>
    <row r="4478" spans="5:6" ht="12.75">
      <c r="E4478" s="2"/>
      <c r="F4478" s="2"/>
    </row>
    <row r="4479" spans="5:6" ht="12.75">
      <c r="E4479" s="2"/>
      <c r="F4479" s="2"/>
    </row>
    <row r="4480" spans="5:6" ht="12.75">
      <c r="E4480" s="2"/>
      <c r="F4480" s="2"/>
    </row>
    <row r="4481" spans="5:6" ht="12.75">
      <c r="E4481" s="2"/>
      <c r="F4481" s="2"/>
    </row>
    <row r="4482" spans="5:6" ht="12.75">
      <c r="E4482" s="2"/>
      <c r="F4482" s="2"/>
    </row>
    <row r="4483" spans="5:6" ht="12.75">
      <c r="E4483" s="2"/>
      <c r="F4483" s="2"/>
    </row>
    <row r="4484" spans="5:6" ht="12.75">
      <c r="E4484" s="2"/>
      <c r="F4484" s="2"/>
    </row>
    <row r="4485" spans="5:6" ht="12.75">
      <c r="E4485" s="2"/>
      <c r="F4485" s="2"/>
    </row>
    <row r="4486" spans="5:6" ht="12.75">
      <c r="E4486" s="2"/>
      <c r="F4486" s="2"/>
    </row>
    <row r="4487" spans="5:6" ht="12.75">
      <c r="E4487" s="2"/>
      <c r="F4487" s="2"/>
    </row>
    <row r="4488" spans="5:6" ht="12.75">
      <c r="E4488" s="2"/>
      <c r="F4488" s="2"/>
    </row>
    <row r="4489" spans="5:6" ht="12.75">
      <c r="E4489" s="2"/>
      <c r="F4489" s="2"/>
    </row>
    <row r="4490" spans="5:6" ht="12.75">
      <c r="E4490" s="2"/>
      <c r="F4490" s="2"/>
    </row>
    <row r="4491" spans="5:6" ht="12.75">
      <c r="E4491" s="2"/>
      <c r="F4491" s="2"/>
    </row>
    <row r="4492" spans="5:6" ht="12.75">
      <c r="E4492" s="2"/>
      <c r="F4492" s="2"/>
    </row>
    <row r="4493" spans="5:6" ht="12.75">
      <c r="E4493" s="2"/>
      <c r="F4493" s="2"/>
    </row>
    <row r="4494" spans="5:6" ht="12.75">
      <c r="E4494" s="2"/>
      <c r="F4494" s="2"/>
    </row>
    <row r="4495" spans="5:6" ht="12.75">
      <c r="E4495" s="2"/>
      <c r="F4495" s="2"/>
    </row>
    <row r="4496" spans="5:6" ht="12.75">
      <c r="E4496" s="2"/>
      <c r="F4496" s="2"/>
    </row>
    <row r="4497" spans="5:6" ht="12.75">
      <c r="E4497" s="2"/>
      <c r="F4497" s="2"/>
    </row>
    <row r="4498" spans="5:6" ht="12.75">
      <c r="E4498" s="2"/>
      <c r="F4498" s="2"/>
    </row>
    <row r="4499" spans="5:6" ht="12.75">
      <c r="E4499" s="2"/>
      <c r="F4499" s="2"/>
    </row>
    <row r="4500" spans="5:6" ht="12.75">
      <c r="E4500" s="2"/>
      <c r="F4500" s="2"/>
    </row>
    <row r="4501" spans="5:6" ht="12.75">
      <c r="E4501" s="2"/>
      <c r="F4501" s="2"/>
    </row>
    <row r="4502" spans="5:6" ht="12.75">
      <c r="E4502" s="2"/>
      <c r="F4502" s="2"/>
    </row>
    <row r="4503" spans="5:6" ht="12.75">
      <c r="E4503" s="2"/>
      <c r="F4503" s="2"/>
    </row>
    <row r="4504" spans="5:6" ht="12.75">
      <c r="E4504" s="2"/>
      <c r="F4504" s="2"/>
    </row>
    <row r="4505" spans="5:6" ht="12.75">
      <c r="E4505" s="2"/>
      <c r="F4505" s="2"/>
    </row>
    <row r="4506" spans="5:6" ht="12.75">
      <c r="E4506" s="2"/>
      <c r="F4506" s="2"/>
    </row>
    <row r="4507" spans="5:6" ht="12.75">
      <c r="E4507" s="2"/>
      <c r="F4507" s="2"/>
    </row>
    <row r="4508" spans="5:6" ht="12.75">
      <c r="E4508" s="2"/>
      <c r="F4508" s="2"/>
    </row>
    <row r="4509" spans="5:6" ht="12.75">
      <c r="E4509" s="2"/>
      <c r="F4509" s="2"/>
    </row>
    <row r="4510" spans="5:6" ht="12.75">
      <c r="E4510" s="2"/>
      <c r="F4510" s="2"/>
    </row>
    <row r="4511" spans="5:6" ht="12.75">
      <c r="E4511" s="2"/>
      <c r="F4511" s="2"/>
    </row>
    <row r="4512" spans="5:6" ht="12.75">
      <c r="E4512" s="2"/>
      <c r="F4512" s="2"/>
    </row>
    <row r="4513" spans="5:6" ht="12.75">
      <c r="E4513" s="2"/>
      <c r="F4513" s="2"/>
    </row>
    <row r="4514" spans="5:6" ht="12.75">
      <c r="E4514" s="2"/>
      <c r="F4514" s="2"/>
    </row>
    <row r="4515" spans="5:6" ht="12.75">
      <c r="E4515" s="2"/>
      <c r="F4515" s="2"/>
    </row>
    <row r="4516" spans="5:6" ht="12.75">
      <c r="E4516" s="2"/>
      <c r="F4516" s="2"/>
    </row>
    <row r="4517" spans="5:6" ht="12.75">
      <c r="E4517" s="2"/>
      <c r="F4517" s="2"/>
    </row>
    <row r="4518" spans="5:6" ht="12.75">
      <c r="E4518" s="2"/>
      <c r="F4518" s="2"/>
    </row>
    <row r="4519" spans="5:6" ht="12.75">
      <c r="E4519" s="2"/>
      <c r="F4519" s="2"/>
    </row>
    <row r="4520" spans="5:6" ht="12.75">
      <c r="E4520" s="2"/>
      <c r="F4520" s="2"/>
    </row>
    <row r="4521" spans="5:6" ht="12.75">
      <c r="E4521" s="2"/>
      <c r="F4521" s="2"/>
    </row>
    <row r="4522" spans="5:6" ht="12.75">
      <c r="E4522" s="2"/>
      <c r="F4522" s="2"/>
    </row>
    <row r="4523" spans="5:6" ht="12.75">
      <c r="E4523" s="2"/>
      <c r="F4523" s="2"/>
    </row>
    <row r="4524" spans="5:6" ht="12.75">
      <c r="E4524" s="2"/>
      <c r="F4524" s="2"/>
    </row>
    <row r="4525" spans="5:6" ht="12.75">
      <c r="E4525" s="2"/>
      <c r="F4525" s="2"/>
    </row>
    <row r="4526" spans="5:6" ht="12.75">
      <c r="E4526" s="2"/>
      <c r="F4526" s="2"/>
    </row>
    <row r="4527" spans="5:6" ht="12.75">
      <c r="E4527" s="2"/>
      <c r="F4527" s="2"/>
    </row>
    <row r="4528" spans="5:6" ht="12.75">
      <c r="E4528" s="2"/>
      <c r="F4528" s="2"/>
    </row>
    <row r="4529" spans="5:6" ht="12.75">
      <c r="E4529" s="2"/>
      <c r="F4529" s="2"/>
    </row>
    <row r="4530" spans="5:6" ht="12.75">
      <c r="E4530" s="2"/>
      <c r="F4530" s="2"/>
    </row>
    <row r="4531" spans="5:6" ht="12.75">
      <c r="E4531" s="2"/>
      <c r="F4531" s="2"/>
    </row>
    <row r="4532" spans="5:6" ht="12.75">
      <c r="E4532" s="2"/>
      <c r="F4532" s="2"/>
    </row>
    <row r="4533" spans="5:6" ht="12.75">
      <c r="E4533" s="2"/>
      <c r="F4533" s="2"/>
    </row>
    <row r="4534" spans="5:6" ht="12.75">
      <c r="E4534" s="2"/>
      <c r="F4534" s="2"/>
    </row>
    <row r="4535" spans="5:6" ht="12.75">
      <c r="E4535" s="2"/>
      <c r="F4535" s="2"/>
    </row>
    <row r="4536" spans="5:6" ht="12.75">
      <c r="E4536" s="2"/>
      <c r="F4536" s="2"/>
    </row>
    <row r="4537" spans="5:6" ht="12.75">
      <c r="E4537" s="2"/>
      <c r="F4537" s="2"/>
    </row>
    <row r="4538" spans="5:6" ht="12.75">
      <c r="E4538" s="2"/>
      <c r="F4538" s="2"/>
    </row>
    <row r="4539" spans="5:6" ht="12.75">
      <c r="E4539" s="2"/>
      <c r="F4539" s="2"/>
    </row>
    <row r="4540" spans="5:6" ht="12.75">
      <c r="E4540" s="2"/>
      <c r="F4540" s="2"/>
    </row>
    <row r="4541" spans="5:6" ht="12.75">
      <c r="E4541" s="2"/>
      <c r="F4541" s="2"/>
    </row>
    <row r="4542" spans="5:6" ht="12.75">
      <c r="E4542" s="2"/>
      <c r="F4542" s="2"/>
    </row>
    <row r="4543" spans="5:6" ht="12.75">
      <c r="E4543" s="2"/>
      <c r="F4543" s="2"/>
    </row>
    <row r="4544" spans="5:6" ht="12.75">
      <c r="E4544" s="2"/>
      <c r="F4544" s="2"/>
    </row>
    <row r="4545" spans="5:6" ht="12.75">
      <c r="E4545" s="2"/>
      <c r="F4545" s="2"/>
    </row>
    <row r="4546" spans="5:6" ht="12.75">
      <c r="E4546" s="2"/>
      <c r="F4546" s="2"/>
    </row>
    <row r="4547" spans="5:6" ht="12.75">
      <c r="E4547" s="2"/>
      <c r="F4547" s="2"/>
    </row>
    <row r="4548" spans="5:6" ht="12.75">
      <c r="E4548" s="2"/>
      <c r="F4548" s="2"/>
    </row>
    <row r="4549" spans="5:6" ht="12.75">
      <c r="E4549" s="2"/>
      <c r="F4549" s="2"/>
    </row>
    <row r="4550" spans="5:6" ht="12.75">
      <c r="E4550" s="2"/>
      <c r="F4550" s="2"/>
    </row>
    <row r="4551" spans="5:6" ht="12.75">
      <c r="E4551" s="2"/>
      <c r="F4551" s="2"/>
    </row>
    <row r="4552" spans="5:6" ht="12.75">
      <c r="E4552" s="2"/>
      <c r="F4552" s="2"/>
    </row>
    <row r="4553" spans="5:6" ht="12.75">
      <c r="E4553" s="2"/>
      <c r="F4553" s="2"/>
    </row>
    <row r="4554" spans="5:6" ht="12.75">
      <c r="E4554" s="2"/>
      <c r="F4554" s="2"/>
    </row>
    <row r="4555" spans="5:6" ht="12.75">
      <c r="E4555" s="2"/>
      <c r="F4555" s="2"/>
    </row>
    <row r="4556" spans="5:6" ht="12.75">
      <c r="E4556" s="2"/>
      <c r="F4556" s="2"/>
    </row>
    <row r="4557" spans="5:6" ht="12.75">
      <c r="E4557" s="2"/>
      <c r="F4557" s="2"/>
    </row>
    <row r="4558" spans="5:6" ht="12.75">
      <c r="E4558" s="2"/>
      <c r="F4558" s="2"/>
    </row>
    <row r="4559" spans="5:6" ht="12.75">
      <c r="E4559" s="2"/>
      <c r="F4559" s="2"/>
    </row>
    <row r="4560" spans="5:6" ht="12.75">
      <c r="E4560" s="2"/>
      <c r="F4560" s="2"/>
    </row>
    <row r="4561" spans="5:6" ht="12.75">
      <c r="E4561" s="2"/>
      <c r="F4561" s="2"/>
    </row>
    <row r="4562" spans="5:6" ht="12.75">
      <c r="E4562" s="2"/>
      <c r="F4562" s="2"/>
    </row>
    <row r="4563" spans="5:6" ht="12.75">
      <c r="E4563" s="2"/>
      <c r="F4563" s="2"/>
    </row>
    <row r="4564" spans="5:6" ht="12.75">
      <c r="E4564" s="2"/>
      <c r="F4564" s="2"/>
    </row>
    <row r="4565" spans="5:6" ht="12.75">
      <c r="E4565" s="2"/>
      <c r="F4565" s="2"/>
    </row>
    <row r="4566" spans="5:6" ht="12.75">
      <c r="E4566" s="2"/>
      <c r="F4566" s="2"/>
    </row>
    <row r="4567" spans="5:6" ht="12.75">
      <c r="E4567" s="2"/>
      <c r="F4567" s="2"/>
    </row>
    <row r="4568" spans="5:6" ht="12.75">
      <c r="E4568" s="2"/>
      <c r="F4568" s="2"/>
    </row>
    <row r="4569" spans="5:6" ht="12.75">
      <c r="E4569" s="2"/>
      <c r="F4569" s="2"/>
    </row>
    <row r="4570" spans="5:6" ht="12.75">
      <c r="E4570" s="2"/>
      <c r="F4570" s="2"/>
    </row>
    <row r="4571" spans="5:6" ht="12.75">
      <c r="E4571" s="2"/>
      <c r="F4571" s="2"/>
    </row>
    <row r="4572" spans="5:6" ht="12.75">
      <c r="E4572" s="2"/>
      <c r="F4572" s="2"/>
    </row>
    <row r="4573" spans="5:6" ht="12.75">
      <c r="E4573" s="2"/>
      <c r="F4573" s="2"/>
    </row>
    <row r="4574" spans="5:6" ht="12.75">
      <c r="E4574" s="2"/>
      <c r="F4574" s="2"/>
    </row>
    <row r="4575" spans="5:6" ht="12.75">
      <c r="E4575" s="2"/>
      <c r="F4575" s="2"/>
    </row>
    <row r="4576" spans="5:6" ht="12.75">
      <c r="E4576" s="2"/>
      <c r="F4576" s="2"/>
    </row>
    <row r="4577" spans="5:6" ht="12.75">
      <c r="E4577" s="2"/>
      <c r="F4577" s="2"/>
    </row>
    <row r="4578" spans="5:6" ht="12.75">
      <c r="E4578" s="2"/>
      <c r="F4578" s="2"/>
    </row>
    <row r="4579" spans="5:6" ht="12.75">
      <c r="E4579" s="2"/>
      <c r="F4579" s="2"/>
    </row>
    <row r="4580" spans="5:6" ht="12.75">
      <c r="E4580" s="2"/>
      <c r="F4580" s="2"/>
    </row>
    <row r="4581" spans="5:6" ht="12.75">
      <c r="E4581" s="2"/>
      <c r="F4581" s="2"/>
    </row>
    <row r="4582" spans="5:6" ht="12.75">
      <c r="E4582" s="2"/>
      <c r="F4582" s="2"/>
    </row>
    <row r="4583" spans="5:6" ht="12.75">
      <c r="E4583" s="2"/>
      <c r="F4583" s="2"/>
    </row>
    <row r="4584" spans="5:6" ht="12.75">
      <c r="E4584" s="2"/>
      <c r="F4584" s="2"/>
    </row>
    <row r="4585" spans="5:6" ht="12.75">
      <c r="E4585" s="2"/>
      <c r="F4585" s="2"/>
    </row>
    <row r="4586" spans="5:6" ht="12.75">
      <c r="E4586" s="2"/>
      <c r="F4586" s="2"/>
    </row>
    <row r="4587" spans="5:6" ht="12.75">
      <c r="E4587" s="2"/>
      <c r="F4587" s="2"/>
    </row>
    <row r="4588" spans="5:6" ht="12.75">
      <c r="E4588" s="2"/>
      <c r="F4588" s="2"/>
    </row>
    <row r="4589" spans="5:6" ht="12.75">
      <c r="E4589" s="2"/>
      <c r="F4589" s="2"/>
    </row>
    <row r="4590" spans="5:6" ht="12.75">
      <c r="E4590" s="2"/>
      <c r="F4590" s="2"/>
    </row>
    <row r="4591" spans="5:6" ht="12.75">
      <c r="E4591" s="2"/>
      <c r="F4591" s="2"/>
    </row>
    <row r="4592" spans="5:6" ht="12.75">
      <c r="E4592" s="2"/>
      <c r="F4592" s="2"/>
    </row>
    <row r="4593" spans="5:6" ht="12.75">
      <c r="E4593" s="2"/>
      <c r="F4593" s="2"/>
    </row>
    <row r="4594" spans="5:6" ht="12.75">
      <c r="E4594" s="2"/>
      <c r="F4594" s="2"/>
    </row>
    <row r="4595" spans="5:6" ht="12.75">
      <c r="E4595" s="2"/>
      <c r="F4595" s="2"/>
    </row>
    <row r="4596" spans="5:6" ht="12.75">
      <c r="E4596" s="2"/>
      <c r="F4596" s="2"/>
    </row>
    <row r="4597" spans="5:6" ht="12.75">
      <c r="E4597" s="2"/>
      <c r="F4597" s="2"/>
    </row>
    <row r="4598" spans="5:6" ht="12.75">
      <c r="E4598" s="2"/>
      <c r="F4598" s="2"/>
    </row>
    <row r="4599" spans="5:6" ht="12.75">
      <c r="E4599" s="2"/>
      <c r="F4599" s="2"/>
    </row>
    <row r="4600" spans="5:6" ht="12.75">
      <c r="E4600" s="2"/>
      <c r="F4600" s="2"/>
    </row>
    <row r="4601" spans="5:6" ht="12.75">
      <c r="E4601" s="2"/>
      <c r="F4601" s="2"/>
    </row>
    <row r="4602" spans="5:6" ht="12.75">
      <c r="E4602" s="2"/>
      <c r="F4602" s="2"/>
    </row>
    <row r="4603" spans="5:6" ht="12.75">
      <c r="E4603" s="2"/>
      <c r="F4603" s="2"/>
    </row>
    <row r="4604" spans="5:6" ht="12.75">
      <c r="E4604" s="2"/>
      <c r="F4604" s="2"/>
    </row>
    <row r="4605" spans="5:6" ht="12.75">
      <c r="E4605" s="2"/>
      <c r="F4605" s="2"/>
    </row>
    <row r="4606" spans="5:6" ht="12.75">
      <c r="E4606" s="2"/>
      <c r="F4606" s="2"/>
    </row>
    <row r="4607" spans="5:6" ht="12.75">
      <c r="E4607" s="2"/>
      <c r="F4607" s="2"/>
    </row>
    <row r="4608" spans="5:6" ht="12.75">
      <c r="E4608" s="2"/>
      <c r="F4608" s="2"/>
    </row>
    <row r="4609" spans="5:6" ht="12.75">
      <c r="E4609" s="2"/>
      <c r="F4609" s="2"/>
    </row>
    <row r="4610" spans="5:6" ht="12.75">
      <c r="E4610" s="2"/>
      <c r="F4610" s="2"/>
    </row>
    <row r="4611" spans="5:6" ht="12.75">
      <c r="E4611" s="2"/>
      <c r="F4611" s="2"/>
    </row>
    <row r="4612" spans="5:6" ht="12.75">
      <c r="E4612" s="2"/>
      <c r="F4612" s="2"/>
    </row>
    <row r="4613" spans="5:6" ht="12.75">
      <c r="E4613" s="2"/>
      <c r="F4613" s="2"/>
    </row>
    <row r="4614" spans="5:6" ht="12.75">
      <c r="E4614" s="2"/>
      <c r="F4614" s="2"/>
    </row>
    <row r="4615" spans="5:6" ht="12.75">
      <c r="E4615" s="2"/>
      <c r="F4615" s="2"/>
    </row>
    <row r="4616" spans="5:6" ht="12.75">
      <c r="E4616" s="2"/>
      <c r="F4616" s="2"/>
    </row>
    <row r="4617" spans="5:6" ht="12.75">
      <c r="E4617" s="2"/>
      <c r="F4617" s="2"/>
    </row>
    <row r="4618" spans="5:6" ht="12.75">
      <c r="E4618" s="2"/>
      <c r="F4618" s="2"/>
    </row>
    <row r="4619" spans="5:6" ht="12.75">
      <c r="E4619" s="2"/>
      <c r="F4619" s="2"/>
    </row>
    <row r="4620" spans="5:6" ht="12.75">
      <c r="E4620" s="2"/>
      <c r="F4620" s="2"/>
    </row>
    <row r="4621" spans="5:6" ht="12.75">
      <c r="E4621" s="2"/>
      <c r="F4621" s="2"/>
    </row>
    <row r="4622" spans="5:6" ht="12.75">
      <c r="E4622" s="2"/>
      <c r="F4622" s="2"/>
    </row>
    <row r="4623" spans="5:6" ht="12.75">
      <c r="E4623" s="2"/>
      <c r="F4623" s="2"/>
    </row>
    <row r="4624" spans="5:6" ht="12.75">
      <c r="E4624" s="2"/>
      <c r="F4624" s="2"/>
    </row>
    <row r="4625" spans="5:6" ht="12.75">
      <c r="E4625" s="2"/>
      <c r="F4625" s="2"/>
    </row>
    <row r="4626" spans="5:6" ht="12.75">
      <c r="E4626" s="2"/>
      <c r="F4626" s="2"/>
    </row>
    <row r="4627" spans="5:6" ht="12.75">
      <c r="E4627" s="2"/>
      <c r="F4627" s="2"/>
    </row>
    <row r="4628" spans="5:6" ht="12.75">
      <c r="E4628" s="2"/>
      <c r="F4628" s="2"/>
    </row>
    <row r="4629" spans="5:6" ht="12.75">
      <c r="E4629" s="2"/>
      <c r="F4629" s="2"/>
    </row>
    <row r="4630" spans="5:6" ht="12.75">
      <c r="E4630" s="2"/>
      <c r="F4630" s="2"/>
    </row>
    <row r="4631" spans="5:6" ht="12.75">
      <c r="E4631" s="2"/>
      <c r="F4631" s="2"/>
    </row>
    <row r="4632" spans="5:6" ht="12.75">
      <c r="E4632" s="2"/>
      <c r="F4632" s="2"/>
    </row>
    <row r="4633" spans="5:6" ht="12.75">
      <c r="E4633" s="2"/>
      <c r="F4633" s="2"/>
    </row>
    <row r="4634" spans="5:6" ht="12.75">
      <c r="E4634" s="2"/>
      <c r="F4634" s="2"/>
    </row>
    <row r="4635" spans="5:6" ht="12.75">
      <c r="E4635" s="2"/>
      <c r="F4635" s="2"/>
    </row>
    <row r="4636" spans="5:6" ht="12.75">
      <c r="E4636" s="2"/>
      <c r="F4636" s="2"/>
    </row>
    <row r="4637" spans="5:6" ht="12.75">
      <c r="E4637" s="2"/>
      <c r="F4637" s="2"/>
    </row>
    <row r="4638" spans="5:6" ht="12.75">
      <c r="E4638" s="2"/>
      <c r="F4638" s="2"/>
    </row>
    <row r="4639" spans="5:6" ht="12.75">
      <c r="E4639" s="2"/>
      <c r="F4639" s="2"/>
    </row>
    <row r="4640" spans="5:6" ht="12.75">
      <c r="E4640" s="2"/>
      <c r="F4640" s="2"/>
    </row>
    <row r="4641" spans="5:6" ht="12.75">
      <c r="E4641" s="2"/>
      <c r="F4641" s="2"/>
    </row>
    <row r="4642" spans="5:6" ht="12.75">
      <c r="E4642" s="2"/>
      <c r="F4642" s="2"/>
    </row>
    <row r="4643" spans="5:6" ht="12.75">
      <c r="E4643" s="2"/>
      <c r="F4643" s="2"/>
    </row>
    <row r="4644" spans="5:6" ht="12.75">
      <c r="E4644" s="2"/>
      <c r="F4644" s="2"/>
    </row>
    <row r="4645" spans="5:6" ht="12.75">
      <c r="E4645" s="2"/>
      <c r="F4645" s="2"/>
    </row>
    <row r="4646" spans="5:6" ht="12.75">
      <c r="E4646" s="2"/>
      <c r="F4646" s="2"/>
    </row>
    <row r="4647" spans="5:6" ht="12.75">
      <c r="E4647" s="2"/>
      <c r="F4647" s="2"/>
    </row>
    <row r="4648" spans="5:6" ht="12.75">
      <c r="E4648" s="2"/>
      <c r="F4648" s="2"/>
    </row>
    <row r="4649" spans="5:6" ht="12.75">
      <c r="E4649" s="2"/>
      <c r="F4649" s="2"/>
    </row>
    <row r="4650" spans="5:6" ht="12.75">
      <c r="E4650" s="2"/>
      <c r="F4650" s="2"/>
    </row>
    <row r="4651" spans="5:6" ht="12.75">
      <c r="E4651" s="2"/>
      <c r="F4651" s="2"/>
    </row>
    <row r="4652" spans="5:6" ht="12.75">
      <c r="E4652" s="2"/>
      <c r="F4652" s="2"/>
    </row>
    <row r="4653" spans="5:6" ht="12.75">
      <c r="E4653" s="2"/>
      <c r="F4653" s="2"/>
    </row>
    <row r="4654" spans="5:6" ht="12.75">
      <c r="E4654" s="2"/>
      <c r="F4654" s="2"/>
    </row>
    <row r="4655" spans="5:6" ht="12.75">
      <c r="E4655" s="2"/>
      <c r="F4655" s="2"/>
    </row>
    <row r="4656" spans="5:6" ht="12.75">
      <c r="E4656" s="2"/>
      <c r="F4656" s="2"/>
    </row>
    <row r="4657" spans="5:6" ht="12.75">
      <c r="E4657" s="2"/>
      <c r="F4657" s="2"/>
    </row>
    <row r="4658" spans="5:6" ht="12.75">
      <c r="E4658" s="2"/>
      <c r="F4658" s="2"/>
    </row>
    <row r="4659" spans="5:6" ht="12.75">
      <c r="E4659" s="2"/>
      <c r="F4659" s="2"/>
    </row>
    <row r="4660" spans="5:6" ht="12.75">
      <c r="E4660" s="2"/>
      <c r="F4660" s="2"/>
    </row>
    <row r="4661" spans="5:6" ht="12.75">
      <c r="E4661" s="2"/>
      <c r="F4661" s="2"/>
    </row>
    <row r="4662" spans="5:6" ht="12.75">
      <c r="E4662" s="2"/>
      <c r="F4662" s="2"/>
    </row>
    <row r="4663" spans="5:6" ht="12.75">
      <c r="E4663" s="2"/>
      <c r="F4663" s="2"/>
    </row>
    <row r="4664" spans="5:6" ht="12.75">
      <c r="E4664" s="2"/>
      <c r="F4664" s="2"/>
    </row>
    <row r="4665" spans="5:6" ht="12.75">
      <c r="E4665" s="2"/>
      <c r="F4665" s="2"/>
    </row>
    <row r="4666" spans="5:6" ht="12.75">
      <c r="E4666" s="2"/>
      <c r="F4666" s="2"/>
    </row>
    <row r="4667" spans="5:6" ht="12.75">
      <c r="E4667" s="2"/>
      <c r="F4667" s="2"/>
    </row>
    <row r="4668" spans="5:6" ht="12.75">
      <c r="E4668" s="2"/>
      <c r="F4668" s="2"/>
    </row>
    <row r="4669" spans="5:6" ht="12.75">
      <c r="E4669" s="2"/>
      <c r="F4669" s="2"/>
    </row>
    <row r="4670" spans="5:6" ht="12.75">
      <c r="E4670" s="2"/>
      <c r="F4670" s="2"/>
    </row>
    <row r="4671" spans="5:6" ht="12.75">
      <c r="E4671" s="2"/>
      <c r="F4671" s="2"/>
    </row>
    <row r="4672" spans="5:6" ht="12.75">
      <c r="E4672" s="2"/>
      <c r="F4672" s="2"/>
    </row>
    <row r="4673" spans="5:6" ht="12.75">
      <c r="E4673" s="2"/>
      <c r="F4673" s="2"/>
    </row>
    <row r="4674" spans="5:6" ht="12.75">
      <c r="E4674" s="2"/>
      <c r="F4674" s="2"/>
    </row>
    <row r="4675" spans="5:6" ht="12.75">
      <c r="E4675" s="2"/>
      <c r="F4675" s="2"/>
    </row>
    <row r="4676" spans="5:6" ht="12.75">
      <c r="E4676" s="2"/>
      <c r="F4676" s="2"/>
    </row>
    <row r="4677" spans="5:6" ht="12.75">
      <c r="E4677" s="2"/>
      <c r="F4677" s="2"/>
    </row>
    <row r="4678" spans="5:6" ht="12.75">
      <c r="E4678" s="2"/>
      <c r="F4678" s="2"/>
    </row>
    <row r="4679" spans="5:6" ht="12.75">
      <c r="E4679" s="2"/>
      <c r="F4679" s="2"/>
    </row>
    <row r="4680" spans="5:6" ht="12.75">
      <c r="E4680" s="2"/>
      <c r="F4680" s="2"/>
    </row>
    <row r="4681" spans="5:6" ht="12.75">
      <c r="E4681" s="2"/>
      <c r="F4681" s="2"/>
    </row>
    <row r="4682" spans="5:6" ht="12.75">
      <c r="E4682" s="2"/>
      <c r="F4682" s="2"/>
    </row>
    <row r="4683" spans="5:6" ht="12.75">
      <c r="E4683" s="2"/>
      <c r="F4683" s="2"/>
    </row>
    <row r="4684" spans="5:6" ht="12.75">
      <c r="E4684" s="2"/>
      <c r="F4684" s="2"/>
    </row>
    <row r="4685" spans="5:6" ht="12.75">
      <c r="E4685" s="2"/>
      <c r="F4685" s="2"/>
    </row>
    <row r="4686" spans="5:6" ht="12.75">
      <c r="E4686" s="2"/>
      <c r="F4686" s="2"/>
    </row>
    <row r="4687" spans="5:6" ht="12.75">
      <c r="E4687" s="2"/>
      <c r="F4687" s="2"/>
    </row>
    <row r="4688" spans="5:6" ht="12.75">
      <c r="E4688" s="2"/>
      <c r="F4688" s="2"/>
    </row>
    <row r="4689" spans="5:6" ht="12.75">
      <c r="E4689" s="2"/>
      <c r="F4689" s="2"/>
    </row>
    <row r="4690" spans="5:6" ht="12.75">
      <c r="E4690" s="2"/>
      <c r="F4690" s="2"/>
    </row>
    <row r="4691" spans="5:6" ht="12.75">
      <c r="E4691" s="2"/>
      <c r="F4691" s="2"/>
    </row>
    <row r="4692" spans="5:6" ht="12.75">
      <c r="E4692" s="2"/>
      <c r="F4692" s="2"/>
    </row>
    <row r="4693" spans="5:6" ht="12.75">
      <c r="E4693" s="2"/>
      <c r="F4693" s="2"/>
    </row>
    <row r="4694" spans="5:6" ht="12.75">
      <c r="E4694" s="2"/>
      <c r="F4694" s="2"/>
    </row>
    <row r="4695" spans="5:6" ht="12.75">
      <c r="E4695" s="2"/>
      <c r="F4695" s="2"/>
    </row>
    <row r="4696" spans="5:6" ht="12.75">
      <c r="E4696" s="2"/>
      <c r="F4696" s="2"/>
    </row>
    <row r="4697" spans="5:6" ht="12.75">
      <c r="E4697" s="2"/>
      <c r="F4697" s="2"/>
    </row>
    <row r="4698" spans="5:6" ht="12.75">
      <c r="E4698" s="2"/>
      <c r="F4698" s="2"/>
    </row>
    <row r="4699" spans="5:6" ht="12.75">
      <c r="E4699" s="2"/>
      <c r="F4699" s="2"/>
    </row>
    <row r="4700" spans="5:6" ht="12.75">
      <c r="E4700" s="2"/>
      <c r="F4700" s="2"/>
    </row>
    <row r="4701" spans="5:6" ht="12.75">
      <c r="E4701" s="2"/>
      <c r="F4701" s="2"/>
    </row>
    <row r="4702" spans="5:6" ht="12.75">
      <c r="E4702" s="2"/>
      <c r="F4702" s="2"/>
    </row>
    <row r="4703" spans="5:6" ht="12.75">
      <c r="E4703" s="2"/>
      <c r="F4703" s="2"/>
    </row>
    <row r="4704" spans="5:6" ht="12.75">
      <c r="E4704" s="2"/>
      <c r="F4704" s="2"/>
    </row>
    <row r="4705" spans="5:6" ht="12.75">
      <c r="E4705" s="2"/>
      <c r="F4705" s="2"/>
    </row>
    <row r="4706" spans="5:6" ht="12.75">
      <c r="E4706" s="2"/>
      <c r="F4706" s="2"/>
    </row>
    <row r="4707" spans="5:6" ht="12.75">
      <c r="E4707" s="2"/>
      <c r="F4707" s="2"/>
    </row>
    <row r="4708" spans="5:6" ht="12.75">
      <c r="E4708" s="2"/>
      <c r="F4708" s="2"/>
    </row>
    <row r="4709" spans="5:6" ht="12.75">
      <c r="E4709" s="2"/>
      <c r="F4709" s="2"/>
    </row>
    <row r="4710" spans="5:6" ht="12.75">
      <c r="E4710" s="2"/>
      <c r="F4710" s="2"/>
    </row>
    <row r="4711" spans="5:6" ht="12.75">
      <c r="E4711" s="2"/>
      <c r="F4711" s="2"/>
    </row>
    <row r="4712" spans="5:6" ht="12.75">
      <c r="E4712" s="2"/>
      <c r="F4712" s="2"/>
    </row>
    <row r="4713" spans="5:6" ht="12.75">
      <c r="E4713" s="2"/>
      <c r="F4713" s="2"/>
    </row>
    <row r="4714" spans="5:6" ht="12.75">
      <c r="E4714" s="2"/>
      <c r="F4714" s="2"/>
    </row>
    <row r="4715" spans="5:6" ht="12.75">
      <c r="E4715" s="2"/>
      <c r="F4715" s="2"/>
    </row>
    <row r="4716" spans="5:6" ht="12.75">
      <c r="E4716" s="2"/>
      <c r="F4716" s="2"/>
    </row>
    <row r="4717" spans="5:6" ht="12.75">
      <c r="E4717" s="2"/>
      <c r="F4717" s="2"/>
    </row>
    <row r="4718" spans="5:6" ht="12.75">
      <c r="E4718" s="2"/>
      <c r="F4718" s="2"/>
    </row>
    <row r="4719" spans="5:6" ht="12.75">
      <c r="E4719" s="2"/>
      <c r="F4719" s="2"/>
    </row>
    <row r="4720" spans="5:6" ht="12.75">
      <c r="E4720" s="2"/>
      <c r="F4720" s="2"/>
    </row>
    <row r="4721" spans="5:6" ht="12.75">
      <c r="E4721" s="2"/>
      <c r="F4721" s="2"/>
    </row>
    <row r="4722" spans="5:6" ht="12.75">
      <c r="E4722" s="2"/>
      <c r="F4722" s="2"/>
    </row>
    <row r="4723" spans="5:6" ht="12.75">
      <c r="E4723" s="2"/>
      <c r="F4723" s="2"/>
    </row>
    <row r="4724" spans="5:6" ht="12.75">
      <c r="E4724" s="2"/>
      <c r="F4724" s="2"/>
    </row>
    <row r="4725" spans="5:6" ht="12.75">
      <c r="E4725" s="2"/>
      <c r="F4725" s="2"/>
    </row>
    <row r="4726" spans="5:6" ht="12.75">
      <c r="E4726" s="2"/>
      <c r="F4726" s="2"/>
    </row>
    <row r="4727" spans="5:6" ht="12.75">
      <c r="E4727" s="2"/>
      <c r="F4727" s="2"/>
    </row>
    <row r="4728" spans="5:6" ht="12.75">
      <c r="E4728" s="2"/>
      <c r="F4728" s="2"/>
    </row>
    <row r="4729" spans="5:6" ht="12.75">
      <c r="E4729" s="2"/>
      <c r="F4729" s="2"/>
    </row>
    <row r="4730" spans="5:6" ht="12.75">
      <c r="E4730" s="2"/>
      <c r="F4730" s="2"/>
    </row>
    <row r="4731" spans="5:6" ht="12.75">
      <c r="E4731" s="2"/>
      <c r="F4731" s="2"/>
    </row>
    <row r="4732" spans="5:6" ht="12.75">
      <c r="E4732" s="2"/>
      <c r="F4732" s="2"/>
    </row>
    <row r="4733" spans="5:6" ht="12.75">
      <c r="E4733" s="2"/>
      <c r="F4733" s="2"/>
    </row>
    <row r="4734" spans="5:6" ht="12.75">
      <c r="E4734" s="2"/>
      <c r="F4734" s="2"/>
    </row>
    <row r="4735" spans="5:6" ht="12.75">
      <c r="E4735" s="2"/>
      <c r="F4735" s="2"/>
    </row>
    <row r="4736" spans="5:6" ht="12.75">
      <c r="E4736" s="2"/>
      <c r="F4736" s="2"/>
    </row>
    <row r="4737" spans="5:6" ht="12.75">
      <c r="E4737" s="2"/>
      <c r="F4737" s="2"/>
    </row>
    <row r="4738" spans="5:6" ht="12.75">
      <c r="E4738" s="2"/>
      <c r="F4738" s="2"/>
    </row>
    <row r="4739" spans="5:6" ht="12.75">
      <c r="E4739" s="2"/>
      <c r="F4739" s="2"/>
    </row>
    <row r="4740" spans="5:6" ht="12.75">
      <c r="E4740" s="2"/>
      <c r="F4740" s="2"/>
    </row>
    <row r="4741" spans="5:6" ht="12.75">
      <c r="E4741" s="2"/>
      <c r="F4741" s="2"/>
    </row>
    <row r="4742" spans="5:6" ht="12.75">
      <c r="E4742" s="2"/>
      <c r="F4742" s="2"/>
    </row>
    <row r="4743" spans="5:6" ht="12.75">
      <c r="E4743" s="2"/>
      <c r="F4743" s="2"/>
    </row>
    <row r="4744" spans="5:6" ht="12.75">
      <c r="E4744" s="2"/>
      <c r="F4744" s="2"/>
    </row>
    <row r="4745" spans="5:6" ht="12.75">
      <c r="E4745" s="2"/>
      <c r="F4745" s="2"/>
    </row>
    <row r="4746" spans="5:6" ht="12.75">
      <c r="E4746" s="2"/>
      <c r="F4746" s="2"/>
    </row>
    <row r="4747" spans="5:6" ht="12.75">
      <c r="E4747" s="2"/>
      <c r="F4747" s="2"/>
    </row>
    <row r="4748" spans="5:6" ht="12.75">
      <c r="E4748" s="2"/>
      <c r="F4748" s="2"/>
    </row>
    <row r="4749" spans="5:6" ht="12.75">
      <c r="E4749" s="2"/>
      <c r="F4749" s="2"/>
    </row>
    <row r="4750" spans="5:6" ht="12.75">
      <c r="E4750" s="2"/>
      <c r="F4750" s="2"/>
    </row>
    <row r="4751" spans="5:6" ht="12.75">
      <c r="E4751" s="2"/>
      <c r="F4751" s="2"/>
    </row>
    <row r="4752" spans="5:6" ht="12.75">
      <c r="E4752" s="2"/>
      <c r="F4752" s="2"/>
    </row>
    <row r="4753" spans="5:6" ht="12.75">
      <c r="E4753" s="2"/>
      <c r="F4753" s="2"/>
    </row>
    <row r="4754" spans="5:6" ht="12.75">
      <c r="E4754" s="2"/>
      <c r="F4754" s="2"/>
    </row>
    <row r="4755" spans="5:6" ht="12.75">
      <c r="E4755" s="2"/>
      <c r="F4755" s="2"/>
    </row>
    <row r="4756" spans="5:6" ht="12.75">
      <c r="E4756" s="2"/>
      <c r="F4756" s="2"/>
    </row>
    <row r="4757" spans="5:6" ht="12.75">
      <c r="E4757" s="2"/>
      <c r="F4757" s="2"/>
    </row>
    <row r="4758" spans="5:6" ht="12.75">
      <c r="E4758" s="2"/>
      <c r="F4758" s="2"/>
    </row>
    <row r="4759" spans="5:6" ht="12.75">
      <c r="E4759" s="2"/>
      <c r="F4759" s="2"/>
    </row>
    <row r="4760" spans="5:6" ht="12.75">
      <c r="E4760" s="2"/>
      <c r="F4760" s="2"/>
    </row>
    <row r="4761" spans="5:6" ht="12.75">
      <c r="E4761" s="2"/>
      <c r="F4761" s="2"/>
    </row>
    <row r="4762" spans="5:6" ht="12.75">
      <c r="E4762" s="2"/>
      <c r="F4762" s="2"/>
    </row>
    <row r="4763" spans="5:6" ht="12.75">
      <c r="E4763" s="2"/>
      <c r="F4763" s="2"/>
    </row>
    <row r="4764" spans="5:6" ht="12.75">
      <c r="E4764" s="2"/>
      <c r="F4764" s="2"/>
    </row>
    <row r="4765" spans="5:6" ht="12.75">
      <c r="E4765" s="2"/>
      <c r="F4765" s="2"/>
    </row>
    <row r="4766" spans="5:6" ht="12.75">
      <c r="E4766" s="2"/>
      <c r="F4766" s="2"/>
    </row>
    <row r="4767" spans="5:6" ht="12.75">
      <c r="E4767" s="2"/>
      <c r="F4767" s="2"/>
    </row>
    <row r="4768" spans="5:6" ht="12.75">
      <c r="E4768" s="2"/>
      <c r="F4768" s="2"/>
    </row>
    <row r="4769" spans="5:6" ht="12.75">
      <c r="E4769" s="2"/>
      <c r="F4769" s="2"/>
    </row>
    <row r="4770" spans="5:6" ht="12.75">
      <c r="E4770" s="2"/>
      <c r="F4770" s="2"/>
    </row>
    <row r="4771" spans="5:6" ht="12.75">
      <c r="E4771" s="2"/>
      <c r="F4771" s="2"/>
    </row>
    <row r="4772" spans="5:6" ht="12.75">
      <c r="E4772" s="2"/>
      <c r="F4772" s="2"/>
    </row>
    <row r="4773" spans="5:6" ht="12.75">
      <c r="E4773" s="2"/>
      <c r="F4773" s="2"/>
    </row>
    <row r="4774" spans="5:6" ht="12.75">
      <c r="E4774" s="2"/>
      <c r="F4774" s="2"/>
    </row>
    <row r="4775" spans="5:6" ht="12.75">
      <c r="E4775" s="2"/>
      <c r="F4775" s="2"/>
    </row>
    <row r="4776" spans="5:6" ht="12.75">
      <c r="E4776" s="2"/>
      <c r="F4776" s="2"/>
    </row>
    <row r="4777" spans="5:6" ht="12.75">
      <c r="E4777" s="2"/>
      <c r="F4777" s="2"/>
    </row>
    <row r="4778" spans="5:6" ht="12.75">
      <c r="E4778" s="2"/>
      <c r="F4778" s="2"/>
    </row>
    <row r="4779" spans="5:6" ht="12.75">
      <c r="E4779" s="2"/>
      <c r="F4779" s="2"/>
    </row>
    <row r="4780" spans="5:6" ht="12.75">
      <c r="E4780" s="2"/>
      <c r="F4780" s="2"/>
    </row>
    <row r="4781" spans="5:6" ht="12.75">
      <c r="E4781" s="2"/>
      <c r="F4781" s="2"/>
    </row>
    <row r="4782" spans="5:6" ht="12.75">
      <c r="E4782" s="2"/>
      <c r="F4782" s="2"/>
    </row>
    <row r="4783" spans="5:6" ht="12.75">
      <c r="E4783" s="2"/>
      <c r="F4783" s="2"/>
    </row>
    <row r="4784" spans="5:6" ht="12.75">
      <c r="E4784" s="2"/>
      <c r="F4784" s="2"/>
    </row>
    <row r="4785" spans="5:6" ht="12.75">
      <c r="E4785" s="2"/>
      <c r="F4785" s="2"/>
    </row>
    <row r="4786" spans="5:6" ht="12.75">
      <c r="E4786" s="2"/>
      <c r="F4786" s="2"/>
    </row>
    <row r="4787" spans="5:6" ht="12.75">
      <c r="E4787" s="2"/>
      <c r="F4787" s="2"/>
    </row>
    <row r="4788" spans="5:6" ht="12.75">
      <c r="E4788" s="2"/>
      <c r="F4788" s="2"/>
    </row>
    <row r="4789" spans="5:6" ht="12.75">
      <c r="E4789" s="2"/>
      <c r="F4789" s="2"/>
    </row>
    <row r="4790" spans="5:6" ht="12.75">
      <c r="E4790" s="2"/>
      <c r="F4790" s="2"/>
    </row>
    <row r="4791" spans="5:6" ht="12.75">
      <c r="E4791" s="2"/>
      <c r="F4791" s="2"/>
    </row>
    <row r="4792" spans="5:6" ht="12.75">
      <c r="E4792" s="2"/>
      <c r="F4792" s="2"/>
    </row>
    <row r="4793" spans="5:6" ht="12.75">
      <c r="E4793" s="2"/>
      <c r="F4793" s="2"/>
    </row>
    <row r="4794" spans="5:6" ht="12.75">
      <c r="E4794" s="2"/>
      <c r="F4794" s="2"/>
    </row>
    <row r="4795" spans="5:6" ht="12.75">
      <c r="E4795" s="2"/>
      <c r="F4795" s="2"/>
    </row>
    <row r="4796" spans="5:6" ht="12.75">
      <c r="E4796" s="2"/>
      <c r="F4796" s="2"/>
    </row>
    <row r="4797" spans="5:6" ht="12.75">
      <c r="E4797" s="2"/>
      <c r="F4797" s="2"/>
    </row>
    <row r="4798" spans="5:6" ht="12.75">
      <c r="E4798" s="2"/>
      <c r="F4798" s="2"/>
    </row>
    <row r="4799" spans="5:6" ht="12.75">
      <c r="E4799" s="2"/>
      <c r="F4799" s="2"/>
    </row>
    <row r="4800" spans="5:6" ht="12.75">
      <c r="E4800" s="2"/>
      <c r="F4800" s="2"/>
    </row>
    <row r="4801" spans="5:6" ht="12.75">
      <c r="E4801" s="2"/>
      <c r="F4801" s="2"/>
    </row>
    <row r="4802" spans="5:6" ht="12.75">
      <c r="E4802" s="2"/>
      <c r="F4802" s="2"/>
    </row>
    <row r="4803" spans="5:6" ht="12.75">
      <c r="E4803" s="2"/>
      <c r="F4803" s="2"/>
    </row>
    <row r="4804" spans="5:6" ht="12.75">
      <c r="E4804" s="2"/>
      <c r="F4804" s="2"/>
    </row>
    <row r="4805" spans="5:6" ht="12.75">
      <c r="E4805" s="2"/>
      <c r="F4805" s="2"/>
    </row>
    <row r="4806" spans="5:6" ht="12.75">
      <c r="E4806" s="2"/>
      <c r="F4806" s="2"/>
    </row>
    <row r="4807" spans="5:6" ht="12.75">
      <c r="E4807" s="2"/>
      <c r="F4807" s="2"/>
    </row>
    <row r="4808" spans="5:6" ht="12.75">
      <c r="E4808" s="2"/>
      <c r="F4808" s="2"/>
    </row>
    <row r="4809" spans="5:6" ht="12.75">
      <c r="E4809" s="2"/>
      <c r="F4809" s="2"/>
    </row>
    <row r="4810" spans="5:6" ht="12.75">
      <c r="E4810" s="2"/>
      <c r="F4810" s="2"/>
    </row>
    <row r="4811" spans="5:6" ht="12.75">
      <c r="E4811" s="2"/>
      <c r="F4811" s="2"/>
    </row>
    <row r="4812" spans="5:6" ht="12.75">
      <c r="E4812" s="2"/>
      <c r="F4812" s="2"/>
    </row>
    <row r="4813" spans="5:6" ht="12.75">
      <c r="E4813" s="2"/>
      <c r="F4813" s="2"/>
    </row>
    <row r="4814" spans="5:6" ht="12.75">
      <c r="E4814" s="2"/>
      <c r="F4814" s="2"/>
    </row>
    <row r="4815" spans="5:6" ht="12.75">
      <c r="E4815" s="2"/>
      <c r="F4815" s="2"/>
    </row>
    <row r="4816" spans="5:6" ht="12.75">
      <c r="E4816" s="2"/>
      <c r="F4816" s="2"/>
    </row>
    <row r="4817" spans="5:6" ht="12.75">
      <c r="E4817" s="2"/>
      <c r="F4817" s="2"/>
    </row>
    <row r="4818" spans="5:6" ht="12.75">
      <c r="E4818" s="2"/>
      <c r="F4818" s="2"/>
    </row>
    <row r="4819" spans="5:6" ht="12.75">
      <c r="E4819" s="2"/>
      <c r="F4819" s="2"/>
    </row>
    <row r="4820" spans="5:6" ht="12.75">
      <c r="E4820" s="2"/>
      <c r="F4820" s="2"/>
    </row>
    <row r="4821" spans="5:6" ht="12.75">
      <c r="E4821" s="2"/>
      <c r="F4821" s="2"/>
    </row>
    <row r="4822" spans="5:6" ht="12.75">
      <c r="E4822" s="2"/>
      <c r="F4822" s="2"/>
    </row>
    <row r="4823" spans="5:6" ht="12.75">
      <c r="E4823" s="2"/>
      <c r="F4823" s="2"/>
    </row>
    <row r="4824" spans="5:6" ht="12.75">
      <c r="E4824" s="2"/>
      <c r="F4824" s="2"/>
    </row>
    <row r="4825" spans="5:6" ht="12.75">
      <c r="E4825" s="2"/>
      <c r="F4825" s="2"/>
    </row>
    <row r="4826" spans="5:6" ht="12.75">
      <c r="E4826" s="2"/>
      <c r="F4826" s="2"/>
    </row>
    <row r="4827" spans="5:6" ht="12.75">
      <c r="E4827" s="2"/>
      <c r="F4827" s="2"/>
    </row>
    <row r="4828" spans="5:6" ht="12.75">
      <c r="E4828" s="2"/>
      <c r="F4828" s="2"/>
    </row>
    <row r="4829" spans="5:6" ht="12.75">
      <c r="E4829" s="2"/>
      <c r="F4829" s="2"/>
    </row>
    <row r="4830" spans="5:6" ht="12.75">
      <c r="E4830" s="2"/>
      <c r="F4830" s="2"/>
    </row>
    <row r="4831" spans="5:6" ht="12.75">
      <c r="E4831" s="2"/>
      <c r="F4831" s="2"/>
    </row>
    <row r="4832" spans="5:6" ht="12.75">
      <c r="E4832" s="2"/>
      <c r="F4832" s="2"/>
    </row>
    <row r="4833" spans="5:6" ht="12.75">
      <c r="E4833" s="2"/>
      <c r="F4833" s="2"/>
    </row>
    <row r="4834" spans="5:6" ht="12.75">
      <c r="E4834" s="2"/>
      <c r="F4834" s="2"/>
    </row>
    <row r="4835" spans="5:6" ht="12.75">
      <c r="E4835" s="2"/>
      <c r="F4835" s="2"/>
    </row>
    <row r="4836" spans="5:6" ht="12.75">
      <c r="E4836" s="2"/>
      <c r="F4836" s="2"/>
    </row>
    <row r="4837" spans="5:6" ht="12.75">
      <c r="E4837" s="2"/>
      <c r="F4837" s="2"/>
    </row>
    <row r="4838" spans="5:6" ht="12.75">
      <c r="E4838" s="2"/>
      <c r="F4838" s="2"/>
    </row>
    <row r="4839" spans="5:6" ht="12.75">
      <c r="E4839" s="2"/>
      <c r="F4839" s="2"/>
    </row>
    <row r="4840" spans="5:6" ht="12.75">
      <c r="E4840" s="2"/>
      <c r="F4840" s="2"/>
    </row>
    <row r="4841" spans="5:6" ht="12.75">
      <c r="E4841" s="2"/>
      <c r="F4841" s="2"/>
    </row>
    <row r="4842" spans="5:6" ht="12.75">
      <c r="E4842" s="2"/>
      <c r="F4842" s="2"/>
    </row>
    <row r="4843" spans="5:6" ht="12.75">
      <c r="E4843" s="2"/>
      <c r="F4843" s="2"/>
    </row>
    <row r="4844" spans="5:6" ht="12.75">
      <c r="E4844" s="2"/>
      <c r="F4844" s="2"/>
    </row>
    <row r="4845" spans="5:6" ht="12.75">
      <c r="E4845" s="2"/>
      <c r="F4845" s="2"/>
    </row>
    <row r="4846" spans="5:6" ht="12.75">
      <c r="E4846" s="2"/>
      <c r="F4846" s="2"/>
    </row>
    <row r="4847" spans="5:6" ht="12.75">
      <c r="E4847" s="2"/>
      <c r="F4847" s="2"/>
    </row>
    <row r="4848" spans="5:6" ht="12.75">
      <c r="E4848" s="2"/>
      <c r="F4848" s="2"/>
    </row>
    <row r="4849" spans="5:6" ht="12.75">
      <c r="E4849" s="2"/>
      <c r="F4849" s="2"/>
    </row>
    <row r="4850" spans="5:6" ht="12.75">
      <c r="E4850" s="2"/>
      <c r="F4850" s="2"/>
    </row>
    <row r="4851" spans="5:6" ht="12.75">
      <c r="E4851" s="2"/>
      <c r="F4851" s="2"/>
    </row>
    <row r="4852" spans="5:6" ht="12.75">
      <c r="E4852" s="2"/>
      <c r="F4852" s="2"/>
    </row>
    <row r="4853" spans="5:6" ht="12.75">
      <c r="E4853" s="2"/>
      <c r="F4853" s="2"/>
    </row>
    <row r="4854" spans="5:6" ht="12.75">
      <c r="E4854" s="2"/>
      <c r="F4854" s="2"/>
    </row>
    <row r="4855" spans="5:6" ht="12.75">
      <c r="E4855" s="2"/>
      <c r="F4855" s="2"/>
    </row>
    <row r="4856" spans="5:6" ht="12.75">
      <c r="E4856" s="2"/>
      <c r="F4856" s="2"/>
    </row>
    <row r="4857" spans="5:6" ht="12.75">
      <c r="E4857" s="2"/>
      <c r="F4857" s="2"/>
    </row>
    <row r="4858" spans="5:6" ht="12.75">
      <c r="E4858" s="2"/>
      <c r="F4858" s="2"/>
    </row>
    <row r="4859" spans="5:6" ht="12.75">
      <c r="E4859" s="2"/>
      <c r="F4859" s="2"/>
    </row>
    <row r="4860" spans="5:6" ht="12.75">
      <c r="E4860" s="2"/>
      <c r="F4860" s="2"/>
    </row>
    <row r="4861" spans="5:6" ht="12.75">
      <c r="E4861" s="2"/>
      <c r="F4861" s="2"/>
    </row>
    <row r="4862" spans="5:6" ht="12.75">
      <c r="E4862" s="2"/>
      <c r="F4862" s="2"/>
    </row>
    <row r="4863" spans="5:6" ht="12.75">
      <c r="E4863" s="2"/>
      <c r="F4863" s="2"/>
    </row>
    <row r="4864" spans="5:6" ht="12.75">
      <c r="E4864" s="2"/>
      <c r="F4864" s="2"/>
    </row>
    <row r="4865" spans="5:6" ht="12.75">
      <c r="E4865" s="2"/>
      <c r="F4865" s="2"/>
    </row>
    <row r="4866" spans="5:6" ht="12.75">
      <c r="E4866" s="2"/>
      <c r="F4866" s="2"/>
    </row>
    <row r="4867" spans="5:6" ht="12.75">
      <c r="E4867" s="2"/>
      <c r="F4867" s="2"/>
    </row>
    <row r="4868" spans="5:6" ht="12.75">
      <c r="E4868" s="2"/>
      <c r="F4868" s="2"/>
    </row>
    <row r="4869" spans="5:6" ht="12.75">
      <c r="E4869" s="2"/>
      <c r="F4869" s="2"/>
    </row>
    <row r="4870" spans="5:6" ht="12.75">
      <c r="E4870" s="2"/>
      <c r="F4870" s="2"/>
    </row>
    <row r="4871" spans="5:6" ht="12.75">
      <c r="E4871" s="2"/>
      <c r="F4871" s="2"/>
    </row>
    <row r="4872" spans="5:6" ht="12.75">
      <c r="E4872" s="2"/>
      <c r="F4872" s="2"/>
    </row>
    <row r="4873" spans="5:6" ht="12.75">
      <c r="E4873" s="2"/>
      <c r="F4873" s="2"/>
    </row>
    <row r="4874" spans="5:6" ht="12.75">
      <c r="E4874" s="2"/>
      <c r="F4874" s="2"/>
    </row>
    <row r="4875" spans="5:6" ht="12.75">
      <c r="E4875" s="2"/>
      <c r="F4875" s="2"/>
    </row>
    <row r="4876" spans="5:6" ht="12.75">
      <c r="E4876" s="2"/>
      <c r="F4876" s="2"/>
    </row>
    <row r="4877" spans="5:6" ht="12.75">
      <c r="E4877" s="2"/>
      <c r="F4877" s="2"/>
    </row>
    <row r="4878" spans="5:6" ht="12.75">
      <c r="E4878" s="2"/>
      <c r="F4878" s="2"/>
    </row>
    <row r="4879" spans="5:6" ht="12.75">
      <c r="E4879" s="2"/>
      <c r="F4879" s="2"/>
    </row>
    <row r="4880" spans="5:6" ht="12.75">
      <c r="E4880" s="2"/>
      <c r="F4880" s="2"/>
    </row>
    <row r="4881" spans="5:6" ht="12.75">
      <c r="E4881" s="2"/>
      <c r="F4881" s="2"/>
    </row>
    <row r="4882" spans="5:6" ht="12.75">
      <c r="E4882" s="2"/>
      <c r="F4882" s="2"/>
    </row>
    <row r="4883" spans="5:6" ht="12.75">
      <c r="E4883" s="2"/>
      <c r="F4883" s="2"/>
    </row>
    <row r="4884" spans="5:6" ht="12.75">
      <c r="E4884" s="2"/>
      <c r="F4884" s="2"/>
    </row>
    <row r="4885" spans="5:6" ht="12.75">
      <c r="E4885" s="2"/>
      <c r="F4885" s="2"/>
    </row>
    <row r="4886" spans="5:6" ht="12.75">
      <c r="E4886" s="2"/>
      <c r="F4886" s="2"/>
    </row>
    <row r="4887" spans="5:6" ht="12.75">
      <c r="E4887" s="2"/>
      <c r="F4887" s="2"/>
    </row>
    <row r="4888" spans="5:6" ht="12.75">
      <c r="E4888" s="2"/>
      <c r="F4888" s="2"/>
    </row>
    <row r="4889" spans="5:6" ht="12.75">
      <c r="E4889" s="2"/>
      <c r="F4889" s="2"/>
    </row>
    <row r="4890" spans="5:6" ht="12.75">
      <c r="E4890" s="2"/>
      <c r="F4890" s="2"/>
    </row>
    <row r="4891" spans="5:6" ht="12.75">
      <c r="E4891" s="2"/>
      <c r="F4891" s="2"/>
    </row>
    <row r="4892" spans="5:6" ht="12.75">
      <c r="E4892" s="2"/>
      <c r="F4892" s="2"/>
    </row>
    <row r="4893" spans="5:6" ht="12.75">
      <c r="E4893" s="2"/>
      <c r="F4893" s="2"/>
    </row>
    <row r="4894" spans="5:6" ht="12.75">
      <c r="E4894" s="2"/>
      <c r="F4894" s="2"/>
    </row>
    <row r="4895" spans="5:6" ht="12.75">
      <c r="E4895" s="2"/>
      <c r="F4895" s="2"/>
    </row>
    <row r="4896" spans="5:6" ht="12.75">
      <c r="E4896" s="2"/>
      <c r="F4896" s="2"/>
    </row>
    <row r="4897" spans="5:6" ht="12.75">
      <c r="E4897" s="2"/>
      <c r="F4897" s="2"/>
    </row>
    <row r="4898" spans="5:6" ht="12.75">
      <c r="E4898" s="2"/>
      <c r="F4898" s="2"/>
    </row>
    <row r="4899" spans="5:6" ht="12.75">
      <c r="E4899" s="2"/>
      <c r="F4899" s="2"/>
    </row>
    <row r="4900" spans="5:6" ht="12.75">
      <c r="E4900" s="2"/>
      <c r="F4900" s="2"/>
    </row>
    <row r="4901" spans="5:6" ht="12.75">
      <c r="E4901" s="2"/>
      <c r="F4901" s="2"/>
    </row>
    <row r="4902" spans="5:6" ht="12.75">
      <c r="E4902" s="2"/>
      <c r="F4902" s="2"/>
    </row>
    <row r="4903" spans="5:6" ht="12.75">
      <c r="E4903" s="2"/>
      <c r="F4903" s="2"/>
    </row>
    <row r="4904" spans="5:6" ht="12.75">
      <c r="E4904" s="2"/>
      <c r="F4904" s="2"/>
    </row>
    <row r="4905" spans="5:6" ht="12.75">
      <c r="E4905" s="2"/>
      <c r="F4905" s="2"/>
    </row>
    <row r="4906" spans="5:6" ht="12.75">
      <c r="E4906" s="2"/>
      <c r="F4906" s="2"/>
    </row>
    <row r="4907" spans="5:6" ht="12.75">
      <c r="E4907" s="2"/>
      <c r="F4907" s="2"/>
    </row>
    <row r="4908" spans="5:6" ht="12.75">
      <c r="E4908" s="2"/>
      <c r="F4908" s="2"/>
    </row>
    <row r="4909" spans="5:6" ht="12.75">
      <c r="E4909" s="2"/>
      <c r="F4909" s="2"/>
    </row>
    <row r="4910" spans="5:6" ht="12.75">
      <c r="E4910" s="2"/>
      <c r="F4910" s="2"/>
    </row>
    <row r="4911" spans="5:6" ht="12.75">
      <c r="E4911" s="2"/>
      <c r="F4911" s="2"/>
    </row>
    <row r="4912" spans="5:6" ht="12.75">
      <c r="E4912" s="2"/>
      <c r="F4912" s="2"/>
    </row>
    <row r="4913" spans="5:6" ht="12.75">
      <c r="E4913" s="2"/>
      <c r="F4913" s="2"/>
    </row>
    <row r="4914" spans="5:6" ht="12.75">
      <c r="E4914" s="2"/>
      <c r="F4914" s="2"/>
    </row>
    <row r="4915" spans="5:6" ht="12.75">
      <c r="E4915" s="2"/>
      <c r="F4915" s="2"/>
    </row>
    <row r="4916" spans="5:6" ht="12.75">
      <c r="E4916" s="2"/>
      <c r="F4916" s="2"/>
    </row>
    <row r="4917" spans="5:6" ht="12.75">
      <c r="E4917" s="2"/>
      <c r="F4917" s="2"/>
    </row>
    <row r="4918" spans="5:6" ht="12.75">
      <c r="E4918" s="2"/>
      <c r="F4918" s="2"/>
    </row>
    <row r="4919" spans="5:6" ht="12.75">
      <c r="E4919" s="2"/>
      <c r="F4919" s="2"/>
    </row>
    <row r="4920" spans="5:6" ht="12.75">
      <c r="E4920" s="2"/>
      <c r="F4920" s="2"/>
    </row>
    <row r="4921" spans="5:6" ht="12.75">
      <c r="E4921" s="2"/>
      <c r="F4921" s="2"/>
    </row>
    <row r="4922" spans="5:6" ht="12.75">
      <c r="E4922" s="2"/>
      <c r="F4922" s="2"/>
    </row>
    <row r="4923" spans="5:6" ht="12.75">
      <c r="E4923" s="2"/>
      <c r="F4923" s="2"/>
    </row>
    <row r="4924" spans="5:6" ht="12.75">
      <c r="E4924" s="2"/>
      <c r="F4924" s="2"/>
    </row>
    <row r="4925" spans="5:6" ht="12.75">
      <c r="E4925" s="2"/>
      <c r="F4925" s="2"/>
    </row>
    <row r="4926" spans="5:6" ht="12.75">
      <c r="E4926" s="2"/>
      <c r="F4926" s="2"/>
    </row>
    <row r="4927" spans="5:6" ht="12.75">
      <c r="E4927" s="2"/>
      <c r="F4927" s="2"/>
    </row>
    <row r="4928" spans="5:6" ht="12.75">
      <c r="E4928" s="2"/>
      <c r="F4928" s="2"/>
    </row>
    <row r="4929" spans="5:6" ht="12.75">
      <c r="E4929" s="2"/>
      <c r="F4929" s="2"/>
    </row>
    <row r="4930" spans="5:6" ht="12.75">
      <c r="E4930" s="2"/>
      <c r="F4930" s="2"/>
    </row>
    <row r="4931" spans="5:6" ht="12.75">
      <c r="E4931" s="2"/>
      <c r="F4931" s="2"/>
    </row>
    <row r="4932" spans="5:6" ht="12.75">
      <c r="E4932" s="2"/>
      <c r="F4932" s="2"/>
    </row>
    <row r="4933" spans="5:6" ht="12.75">
      <c r="E4933" s="2"/>
      <c r="F4933" s="2"/>
    </row>
    <row r="4934" spans="5:6" ht="12.75">
      <c r="E4934" s="2"/>
      <c r="F4934" s="2"/>
    </row>
    <row r="4935" spans="5:6" ht="12.75">
      <c r="E4935" s="2"/>
      <c r="F4935" s="2"/>
    </row>
    <row r="4936" spans="5:6" ht="12.75">
      <c r="E4936" s="2"/>
      <c r="F4936" s="2"/>
    </row>
    <row r="4937" spans="5:6" ht="12.75">
      <c r="E4937" s="2"/>
      <c r="F4937" s="2"/>
    </row>
    <row r="4938" spans="5:6" ht="12.75">
      <c r="E4938" s="2"/>
      <c r="F4938" s="2"/>
    </row>
    <row r="4939" spans="5:6" ht="12.75">
      <c r="E4939" s="2"/>
      <c r="F4939" s="2"/>
    </row>
    <row r="4940" spans="5:6" ht="12.75">
      <c r="E4940" s="2"/>
      <c r="F4940" s="2"/>
    </row>
    <row r="4941" spans="5:6" ht="12.75">
      <c r="E4941" s="2"/>
      <c r="F4941" s="2"/>
    </row>
    <row r="4942" spans="5:6" ht="12.75">
      <c r="E4942" s="2"/>
      <c r="F4942" s="2"/>
    </row>
    <row r="4943" spans="5:6" ht="12.75">
      <c r="E4943" s="2"/>
      <c r="F4943" s="2"/>
    </row>
    <row r="4944" spans="5:6" ht="12.75">
      <c r="E4944" s="2"/>
      <c r="F4944" s="2"/>
    </row>
    <row r="4945" spans="5:6" ht="12.75">
      <c r="E4945" s="2"/>
      <c r="F4945" s="2"/>
    </row>
    <row r="4946" spans="5:6" ht="12.75">
      <c r="E4946" s="2"/>
      <c r="F4946" s="2"/>
    </row>
    <row r="4947" spans="5:6" ht="12.75">
      <c r="E4947" s="2"/>
      <c r="F4947" s="2"/>
    </row>
    <row r="4948" spans="5:6" ht="12.75">
      <c r="E4948" s="2"/>
      <c r="F4948" s="2"/>
    </row>
    <row r="4949" spans="5:6" ht="12.75">
      <c r="E4949" s="2"/>
      <c r="F4949" s="2"/>
    </row>
    <row r="4950" spans="5:6" ht="12.75">
      <c r="E4950" s="2"/>
      <c r="F4950" s="2"/>
    </row>
    <row r="4951" spans="5:6" ht="12.75">
      <c r="E4951" s="2"/>
      <c r="F4951" s="2"/>
    </row>
    <row r="4952" spans="5:6" ht="12.75">
      <c r="E4952" s="2"/>
      <c r="F4952" s="2"/>
    </row>
    <row r="4953" spans="5:6" ht="12.75">
      <c r="E4953" s="2"/>
      <c r="F4953" s="2"/>
    </row>
    <row r="4954" spans="5:6" ht="12.75">
      <c r="E4954" s="2"/>
      <c r="F4954" s="2"/>
    </row>
    <row r="4955" spans="5:6" ht="12.75">
      <c r="E4955" s="2"/>
      <c r="F4955" s="2"/>
    </row>
    <row r="4956" spans="5:6" ht="12.75">
      <c r="E4956" s="2"/>
      <c r="F4956" s="2"/>
    </row>
    <row r="4957" spans="5:6" ht="12.75">
      <c r="E4957" s="2"/>
      <c r="F4957" s="2"/>
    </row>
    <row r="4958" spans="5:6" ht="12.75">
      <c r="E4958" s="2"/>
      <c r="F4958" s="2"/>
    </row>
    <row r="4959" spans="5:6" ht="12.75">
      <c r="E4959" s="2"/>
      <c r="F4959" s="2"/>
    </row>
    <row r="4960" spans="5:6" ht="12.75">
      <c r="E4960" s="2"/>
      <c r="F4960" s="2"/>
    </row>
    <row r="4961" spans="5:6" ht="12.75">
      <c r="E4961" s="2"/>
      <c r="F4961" s="2"/>
    </row>
    <row r="4962" spans="5:6" ht="12.75">
      <c r="E4962" s="2"/>
      <c r="F4962" s="2"/>
    </row>
    <row r="4963" spans="5:6" ht="12.75">
      <c r="E4963" s="2"/>
      <c r="F4963" s="2"/>
    </row>
    <row r="4964" spans="5:6" ht="12.75">
      <c r="E4964" s="2"/>
      <c r="F4964" s="2"/>
    </row>
    <row r="4965" spans="5:6" ht="12.75">
      <c r="E4965" s="2"/>
      <c r="F4965" s="2"/>
    </row>
    <row r="4966" spans="5:6" ht="12.75">
      <c r="E4966" s="2"/>
      <c r="F4966" s="2"/>
    </row>
    <row r="4967" spans="5:6" ht="12.75">
      <c r="E4967" s="2"/>
      <c r="F4967" s="2"/>
    </row>
    <row r="4968" spans="5:6" ht="12.75">
      <c r="E4968" s="2"/>
      <c r="F4968" s="2"/>
    </row>
    <row r="4969" spans="5:6" ht="12.75">
      <c r="E4969" s="2"/>
      <c r="F4969" s="2"/>
    </row>
    <row r="4970" spans="5:6" ht="12.75">
      <c r="E4970" s="2"/>
      <c r="F4970" s="2"/>
    </row>
    <row r="4971" spans="5:6" ht="12.75">
      <c r="E4971" s="2"/>
      <c r="F4971" s="2"/>
    </row>
    <row r="4972" spans="5:6" ht="12.75">
      <c r="E4972" s="2"/>
      <c r="F4972" s="2"/>
    </row>
    <row r="4973" spans="5:6" ht="12.75">
      <c r="E4973" s="2"/>
      <c r="F4973" s="2"/>
    </row>
    <row r="4974" spans="5:6" ht="12.75">
      <c r="E4974" s="2"/>
      <c r="F4974" s="2"/>
    </row>
    <row r="4975" spans="5:6" ht="12.75">
      <c r="E4975" s="2"/>
      <c r="F4975" s="2"/>
    </row>
    <row r="4976" spans="5:6" ht="12.75">
      <c r="E4976" s="2"/>
      <c r="F4976" s="2"/>
    </row>
    <row r="4977" spans="5:6" ht="12.75">
      <c r="E4977" s="2"/>
      <c r="F4977" s="2"/>
    </row>
    <row r="4978" spans="5:6" ht="12.75">
      <c r="E4978" s="2"/>
      <c r="F4978" s="2"/>
    </row>
    <row r="4979" spans="5:6" ht="12.75">
      <c r="E4979" s="2"/>
      <c r="F4979" s="2"/>
    </row>
    <row r="4980" spans="5:6" ht="12.75">
      <c r="E4980" s="2"/>
      <c r="F4980" s="2"/>
    </row>
    <row r="4981" spans="5:6" ht="12.75">
      <c r="E4981" s="2"/>
      <c r="F4981" s="2"/>
    </row>
    <row r="4982" spans="5:6" ht="12.75">
      <c r="E4982" s="2"/>
      <c r="F4982" s="2"/>
    </row>
    <row r="4983" spans="5:6" ht="12.75">
      <c r="E4983" s="2"/>
      <c r="F4983" s="2"/>
    </row>
    <row r="4984" spans="5:6" ht="12.75">
      <c r="E4984" s="2"/>
      <c r="F4984" s="2"/>
    </row>
    <row r="4985" spans="5:6" ht="12.75">
      <c r="E4985" s="2"/>
      <c r="F4985" s="2"/>
    </row>
    <row r="4986" spans="5:6" ht="12.75">
      <c r="E4986" s="2"/>
      <c r="F4986" s="2"/>
    </row>
    <row r="4987" spans="5:6" ht="12.75">
      <c r="E4987" s="2"/>
      <c r="F4987" s="2"/>
    </row>
    <row r="4988" spans="5:6" ht="12.75">
      <c r="E4988" s="2"/>
      <c r="F4988" s="2"/>
    </row>
    <row r="4989" spans="5:6" ht="12.75">
      <c r="E4989" s="2"/>
      <c r="F4989" s="2"/>
    </row>
    <row r="4990" spans="5:6" ht="12.75">
      <c r="E4990" s="2"/>
      <c r="F4990" s="2"/>
    </row>
    <row r="4991" spans="5:6" ht="12.75">
      <c r="E4991" s="2"/>
      <c r="F4991" s="2"/>
    </row>
    <row r="4992" spans="5:6" ht="12.75">
      <c r="E4992" s="2"/>
      <c r="F4992" s="2"/>
    </row>
    <row r="4993" spans="5:6" ht="12.75">
      <c r="E4993" s="2"/>
      <c r="F4993" s="2"/>
    </row>
    <row r="4994" spans="5:6" ht="12.75">
      <c r="E4994" s="2"/>
      <c r="F4994" s="2"/>
    </row>
    <row r="4995" spans="5:6" ht="12.75">
      <c r="E4995" s="2"/>
      <c r="F4995" s="2"/>
    </row>
    <row r="4996" spans="5:6" ht="12.75">
      <c r="E4996" s="2"/>
      <c r="F4996" s="2"/>
    </row>
    <row r="4997" spans="5:6" ht="12.75">
      <c r="E4997" s="2"/>
      <c r="F4997" s="2"/>
    </row>
    <row r="4998" spans="5:6" ht="12.75">
      <c r="E4998" s="2"/>
      <c r="F4998" s="2"/>
    </row>
    <row r="4999" spans="5:6" ht="12.75">
      <c r="E4999" s="2"/>
      <c r="F4999" s="2"/>
    </row>
    <row r="5000" spans="5:6" ht="12.75">
      <c r="E5000" s="2"/>
      <c r="F5000" s="2"/>
    </row>
    <row r="5001" spans="5:6" ht="12.75">
      <c r="E5001" s="2"/>
      <c r="F5001" s="2"/>
    </row>
    <row r="5002" spans="5:6" ht="12.75">
      <c r="E5002" s="2"/>
      <c r="F5002" s="2"/>
    </row>
    <row r="5003" spans="5:6" ht="12.75">
      <c r="E5003" s="2"/>
      <c r="F5003" s="2"/>
    </row>
    <row r="5004" spans="5:6" ht="12.75">
      <c r="E5004" s="2"/>
      <c r="F5004" s="2"/>
    </row>
    <row r="5005" spans="5:6" ht="12.75">
      <c r="E5005" s="2"/>
      <c r="F5005" s="2"/>
    </row>
    <row r="5006" spans="5:6" ht="12.75">
      <c r="E5006" s="2"/>
      <c r="F5006" s="2"/>
    </row>
    <row r="5007" spans="5:6" ht="12.75">
      <c r="E5007" s="2"/>
      <c r="F5007" s="2"/>
    </row>
    <row r="5008" spans="5:6" ht="12.75">
      <c r="E5008" s="2"/>
      <c r="F5008" s="2"/>
    </row>
    <row r="5009" spans="5:6" ht="12.75">
      <c r="E5009" s="2"/>
      <c r="F5009" s="2"/>
    </row>
    <row r="5010" spans="5:6" ht="12.75">
      <c r="E5010" s="2"/>
      <c r="F5010" s="2"/>
    </row>
    <row r="5011" spans="5:6" ht="12.75">
      <c r="E5011" s="2"/>
      <c r="F5011" s="2"/>
    </row>
    <row r="5012" spans="5:6" ht="12.75">
      <c r="E5012" s="2"/>
      <c r="F5012" s="2"/>
    </row>
    <row r="5013" spans="5:6" ht="12.75">
      <c r="E5013" s="2"/>
      <c r="F5013" s="2"/>
    </row>
    <row r="5014" spans="5:6" ht="12.75">
      <c r="E5014" s="2"/>
      <c r="F5014" s="2"/>
    </row>
    <row r="5015" spans="5:6" ht="12.75">
      <c r="E5015" s="2"/>
      <c r="F5015" s="2"/>
    </row>
    <row r="5016" spans="5:6" ht="12.75">
      <c r="E5016" s="2"/>
      <c r="F5016" s="2"/>
    </row>
    <row r="5017" spans="5:6" ht="12.75">
      <c r="E5017" s="2"/>
      <c r="F5017" s="2"/>
    </row>
    <row r="5018" spans="5:6" ht="12.75">
      <c r="E5018" s="2"/>
      <c r="F5018" s="2"/>
    </row>
    <row r="5019" spans="5:6" ht="12.75">
      <c r="E5019" s="2"/>
      <c r="F5019" s="2"/>
    </row>
    <row r="5020" spans="5:6" ht="12.75">
      <c r="E5020" s="2"/>
      <c r="F5020" s="2"/>
    </row>
    <row r="5021" spans="5:6" ht="12.75">
      <c r="E5021" s="2"/>
      <c r="F5021" s="2"/>
    </row>
    <row r="5022" spans="5:6" ht="12.75">
      <c r="E5022" s="2"/>
      <c r="F5022" s="2"/>
    </row>
    <row r="5023" spans="5:6" ht="12.75">
      <c r="E5023" s="2"/>
      <c r="F5023" s="2"/>
    </row>
    <row r="5024" spans="5:6" ht="12.75">
      <c r="E5024" s="2"/>
      <c r="F5024" s="2"/>
    </row>
    <row r="5025" spans="5:6" ht="12.75">
      <c r="E5025" s="2"/>
      <c r="F5025" s="2"/>
    </row>
    <row r="5026" spans="5:6" ht="12.75">
      <c r="E5026" s="2"/>
      <c r="F5026" s="2"/>
    </row>
    <row r="5027" spans="5:6" ht="12.75">
      <c r="E5027" s="2"/>
      <c r="F5027" s="2"/>
    </row>
    <row r="5028" spans="5:6" ht="12.75">
      <c r="E5028" s="2"/>
      <c r="F5028" s="2"/>
    </row>
    <row r="5029" spans="5:6" ht="12.75">
      <c r="E5029" s="2"/>
      <c r="F5029" s="2"/>
    </row>
    <row r="5030" spans="5:6" ht="12.75">
      <c r="E5030" s="2"/>
      <c r="F5030" s="2"/>
    </row>
    <row r="5031" spans="5:6" ht="12.75">
      <c r="E5031" s="2"/>
      <c r="F5031" s="2"/>
    </row>
    <row r="5032" spans="5:6" ht="12.75">
      <c r="E5032" s="2"/>
      <c r="F5032" s="2"/>
    </row>
    <row r="5033" spans="5:6" ht="12.75">
      <c r="E5033" s="2"/>
      <c r="F5033" s="2"/>
    </row>
    <row r="5034" spans="5:6" ht="12.75">
      <c r="E5034" s="2"/>
      <c r="F5034" s="2"/>
    </row>
    <row r="5035" spans="5:6" ht="12.75">
      <c r="E5035" s="2"/>
      <c r="F5035" s="2"/>
    </row>
    <row r="5036" spans="5:6" ht="12.75">
      <c r="E5036" s="2"/>
      <c r="F5036" s="2"/>
    </row>
    <row r="5037" spans="5:6" ht="12.75">
      <c r="E5037" s="2"/>
      <c r="F5037" s="2"/>
    </row>
    <row r="5038" spans="5:6" ht="12.75">
      <c r="E5038" s="2"/>
      <c r="F5038" s="2"/>
    </row>
    <row r="5039" spans="5:6" ht="12.75">
      <c r="E5039" s="2"/>
      <c r="F5039" s="2"/>
    </row>
    <row r="5040" spans="5:6" ht="12.75">
      <c r="E5040" s="2"/>
      <c r="F5040" s="2"/>
    </row>
    <row r="5041" spans="5:6" ht="12.75">
      <c r="E5041" s="2"/>
      <c r="F5041" s="2"/>
    </row>
    <row r="5042" spans="5:6" ht="12.75">
      <c r="E5042" s="2"/>
      <c r="F5042" s="2"/>
    </row>
    <row r="5043" spans="5:6" ht="12.75">
      <c r="E5043" s="2"/>
      <c r="F5043" s="2"/>
    </row>
    <row r="5044" spans="5:6" ht="12.75">
      <c r="E5044" s="2"/>
      <c r="F5044" s="2"/>
    </row>
    <row r="5045" spans="5:6" ht="12.75">
      <c r="E5045" s="2"/>
      <c r="F5045" s="2"/>
    </row>
    <row r="5046" spans="5:6" ht="12.75">
      <c r="E5046" s="2"/>
      <c r="F5046" s="2"/>
    </row>
    <row r="5047" spans="5:6" ht="12.75">
      <c r="E5047" s="2"/>
      <c r="F5047" s="2"/>
    </row>
    <row r="5048" spans="5:6" ht="12.75">
      <c r="E5048" s="2"/>
      <c r="F5048" s="2"/>
    </row>
    <row r="5049" spans="5:6" ht="12.75">
      <c r="E5049" s="2"/>
      <c r="F5049" s="2"/>
    </row>
    <row r="5050" spans="5:6" ht="12.75">
      <c r="E5050" s="2"/>
      <c r="F5050" s="2"/>
    </row>
    <row r="5051" spans="5:6" ht="12.75">
      <c r="E5051" s="2"/>
      <c r="F5051" s="2"/>
    </row>
    <row r="5052" spans="5:6" ht="12.75">
      <c r="E5052" s="2"/>
      <c r="F5052" s="2"/>
    </row>
    <row r="5053" spans="5:6" ht="12.75">
      <c r="E5053" s="2"/>
      <c r="F5053" s="2"/>
    </row>
    <row r="5054" spans="5:6" ht="12.75">
      <c r="E5054" s="2"/>
      <c r="F5054" s="2"/>
    </row>
    <row r="5055" spans="5:6" ht="12.75">
      <c r="E5055" s="2"/>
      <c r="F5055" s="2"/>
    </row>
    <row r="5056" spans="5:6" ht="12.75">
      <c r="E5056" s="2"/>
      <c r="F5056" s="2"/>
    </row>
    <row r="5057" spans="5:6" ht="12.75">
      <c r="E5057" s="2"/>
      <c r="F5057" s="2"/>
    </row>
    <row r="5058" spans="5:6" ht="12.75">
      <c r="E5058" s="2"/>
      <c r="F5058" s="2"/>
    </row>
    <row r="5059" spans="5:6" ht="12.75">
      <c r="E5059" s="2"/>
      <c r="F5059" s="2"/>
    </row>
    <row r="5060" spans="5:6" ht="12.75">
      <c r="E5060" s="2"/>
      <c r="F5060" s="2"/>
    </row>
    <row r="5061" spans="5:6" ht="12.75">
      <c r="E5061" s="2"/>
      <c r="F5061" s="2"/>
    </row>
    <row r="5062" spans="5:6" ht="12.75">
      <c r="E5062" s="2"/>
      <c r="F5062" s="2"/>
    </row>
    <row r="5063" spans="5:6" ht="12.75">
      <c r="E5063" s="2"/>
      <c r="F5063" s="2"/>
    </row>
    <row r="5064" spans="5:6" ht="12.75">
      <c r="E5064" s="2"/>
      <c r="F5064" s="2"/>
    </row>
    <row r="5065" spans="5:6" ht="12.75">
      <c r="E5065" s="2"/>
      <c r="F5065" s="2"/>
    </row>
    <row r="5066" spans="5:6" ht="12.75">
      <c r="E5066" s="2"/>
      <c r="F5066" s="2"/>
    </row>
    <row r="5067" spans="5:6" ht="12.75">
      <c r="E5067" s="2"/>
      <c r="F5067" s="2"/>
    </row>
    <row r="5068" spans="5:6" ht="12.75">
      <c r="E5068" s="2"/>
      <c r="F5068" s="2"/>
    </row>
    <row r="5069" spans="5:6" ht="12.75">
      <c r="E5069" s="2"/>
      <c r="F5069" s="2"/>
    </row>
    <row r="5070" spans="5:6" ht="12.75">
      <c r="E5070" s="2"/>
      <c r="F5070" s="2"/>
    </row>
    <row r="5071" spans="5:6" ht="12.75">
      <c r="E5071" s="2"/>
      <c r="F5071" s="2"/>
    </row>
    <row r="5072" spans="5:6" ht="12.75">
      <c r="E5072" s="2"/>
      <c r="F5072" s="2"/>
    </row>
    <row r="5073" spans="5:6" ht="12.75">
      <c r="E5073" s="2"/>
      <c r="F5073" s="2"/>
    </row>
    <row r="5074" spans="5:6" ht="12.75">
      <c r="E5074" s="2"/>
      <c r="F5074" s="2"/>
    </row>
    <row r="5075" spans="5:6" ht="12.75">
      <c r="E5075" s="2"/>
      <c r="F5075" s="2"/>
    </row>
    <row r="5076" spans="5:6" ht="12.75">
      <c r="E5076" s="2"/>
      <c r="F5076" s="2"/>
    </row>
    <row r="5077" spans="5:6" ht="12.75">
      <c r="E5077" s="2"/>
      <c r="F5077" s="2"/>
    </row>
    <row r="5078" spans="5:6" ht="12.75">
      <c r="E5078" s="2"/>
      <c r="F5078" s="2"/>
    </row>
    <row r="5079" spans="5:6" ht="12.75">
      <c r="E5079" s="2"/>
      <c r="F5079" s="2"/>
    </row>
    <row r="5080" spans="5:6" ht="12.75">
      <c r="E5080" s="2"/>
      <c r="F5080" s="2"/>
    </row>
    <row r="5081" spans="5:6" ht="12.75">
      <c r="E5081" s="2"/>
      <c r="F5081" s="2"/>
    </row>
    <row r="5082" spans="5:6" ht="12.75">
      <c r="E5082" s="2"/>
      <c r="F5082" s="2"/>
    </row>
    <row r="5083" spans="5:6" ht="12.75">
      <c r="E5083" s="2"/>
      <c r="F5083" s="2"/>
    </row>
    <row r="5084" spans="5:6" ht="12.75">
      <c r="E5084" s="2"/>
      <c r="F5084" s="2"/>
    </row>
    <row r="5085" spans="5:6" ht="12.75">
      <c r="E5085" s="2"/>
      <c r="F5085" s="2"/>
    </row>
    <row r="5086" spans="5:6" ht="12.75">
      <c r="E5086" s="2"/>
      <c r="F5086" s="2"/>
    </row>
    <row r="5087" spans="5:6" ht="12.75">
      <c r="E5087" s="2"/>
      <c r="F5087" s="2"/>
    </row>
    <row r="5088" spans="5:6" ht="12.75">
      <c r="E5088" s="2"/>
      <c r="F5088" s="2"/>
    </row>
    <row r="5089" spans="5:6" ht="12.75">
      <c r="E5089" s="2"/>
      <c r="F5089" s="2"/>
    </row>
    <row r="5090" spans="5:6" ht="12.75">
      <c r="E5090" s="2"/>
      <c r="F5090" s="2"/>
    </row>
    <row r="5091" spans="5:6" ht="12.75">
      <c r="E5091" s="2"/>
      <c r="F5091" s="2"/>
    </row>
    <row r="5092" spans="5:6" ht="12.75">
      <c r="E5092" s="2"/>
      <c r="F5092" s="2"/>
    </row>
    <row r="5093" spans="5:6" ht="12.75">
      <c r="E5093" s="2"/>
      <c r="F5093" s="2"/>
    </row>
    <row r="5094" spans="5:6" ht="12.75">
      <c r="E5094" s="2"/>
      <c r="F5094" s="2"/>
    </row>
    <row r="5095" spans="5:6" ht="12.75">
      <c r="E5095" s="2"/>
      <c r="F5095" s="2"/>
    </row>
    <row r="5096" spans="5:6" ht="12.75">
      <c r="E5096" s="2"/>
      <c r="F5096" s="2"/>
    </row>
    <row r="5097" spans="5:6" ht="12.75">
      <c r="E5097" s="2"/>
      <c r="F5097" s="2"/>
    </row>
    <row r="5098" spans="5:6" ht="12.75">
      <c r="E5098" s="2"/>
      <c r="F5098" s="2"/>
    </row>
    <row r="5099" spans="5:6" ht="12.75">
      <c r="E5099" s="2"/>
      <c r="F5099" s="2"/>
    </row>
    <row r="5100" spans="5:6" ht="12.75">
      <c r="E5100" s="2"/>
      <c r="F5100" s="2"/>
    </row>
    <row r="5101" spans="5:6" ht="12.75">
      <c r="E5101" s="2"/>
      <c r="F5101" s="2"/>
    </row>
    <row r="5102" spans="5:6" ht="12.75">
      <c r="E5102" s="2"/>
      <c r="F5102" s="2"/>
    </row>
    <row r="5103" spans="5:6" ht="12.75">
      <c r="E5103" s="2"/>
      <c r="F5103" s="2"/>
    </row>
    <row r="5104" spans="5:6" ht="12.75">
      <c r="E5104" s="2"/>
      <c r="F5104" s="2"/>
    </row>
    <row r="5105" spans="5:6" ht="12.75">
      <c r="E5105" s="2"/>
      <c r="F5105" s="2"/>
    </row>
    <row r="5106" spans="5:6" ht="12.75">
      <c r="E5106" s="2"/>
      <c r="F5106" s="2"/>
    </row>
    <row r="5107" spans="5:6" ht="12.75">
      <c r="E5107" s="2"/>
      <c r="F5107" s="2"/>
    </row>
    <row r="5108" spans="5:6" ht="12.75">
      <c r="E5108" s="2"/>
      <c r="F5108" s="2"/>
    </row>
    <row r="5109" spans="5:6" ht="12.75">
      <c r="E5109" s="2"/>
      <c r="F5109" s="2"/>
    </row>
    <row r="5110" spans="5:6" ht="12.75">
      <c r="E5110" s="2"/>
      <c r="F5110" s="2"/>
    </row>
    <row r="5111" spans="5:6" ht="12.75">
      <c r="E5111" s="2"/>
      <c r="F5111" s="2"/>
    </row>
    <row r="5112" spans="5:6" ht="12.75">
      <c r="E5112" s="2"/>
      <c r="F5112" s="2"/>
    </row>
    <row r="5113" spans="5:6" ht="12.75">
      <c r="E5113" s="2"/>
      <c r="F5113" s="2"/>
    </row>
    <row r="5114" spans="5:6" ht="12.75">
      <c r="E5114" s="2"/>
      <c r="F5114" s="2"/>
    </row>
    <row r="5115" spans="5:6" ht="12.75">
      <c r="E5115" s="2"/>
      <c r="F5115" s="2"/>
    </row>
    <row r="5116" spans="5:6" ht="12.75">
      <c r="E5116" s="2"/>
      <c r="F5116" s="2"/>
    </row>
    <row r="5117" spans="5:6" ht="12.75">
      <c r="E5117" s="2"/>
      <c r="F5117" s="2"/>
    </row>
    <row r="5118" spans="5:6" ht="12.75">
      <c r="E5118" s="2"/>
      <c r="F5118" s="2"/>
    </row>
    <row r="5119" spans="5:6" ht="12.75">
      <c r="E5119" s="2"/>
      <c r="F5119" s="2"/>
    </row>
    <row r="5120" spans="5:6" ht="12.75">
      <c r="E5120" s="2"/>
      <c r="F5120" s="2"/>
    </row>
    <row r="5121" spans="5:6" ht="12.75">
      <c r="E5121" s="2"/>
      <c r="F5121" s="2"/>
    </row>
    <row r="5122" spans="5:6" ht="12.75">
      <c r="E5122" s="2"/>
      <c r="F5122" s="2"/>
    </row>
    <row r="5123" spans="5:6" ht="12.75">
      <c r="E5123" s="2"/>
      <c r="F5123" s="2"/>
    </row>
    <row r="5124" spans="5:6" ht="12.75">
      <c r="E5124" s="2"/>
      <c r="F5124" s="2"/>
    </row>
    <row r="5125" spans="5:6" ht="12.75">
      <c r="E5125" s="2"/>
      <c r="F5125" s="2"/>
    </row>
    <row r="5126" spans="5:6" ht="12.75">
      <c r="E5126" s="2"/>
      <c r="F5126" s="2"/>
    </row>
    <row r="5127" spans="5:6" ht="12.75">
      <c r="E5127" s="2"/>
      <c r="F5127" s="2"/>
    </row>
    <row r="5128" spans="5:6" ht="12.75">
      <c r="E5128" s="2"/>
      <c r="F5128" s="2"/>
    </row>
    <row r="5129" spans="5:6" ht="12.75">
      <c r="E5129" s="2"/>
      <c r="F5129" s="2"/>
    </row>
    <row r="5130" spans="5:6" ht="12.75">
      <c r="E5130" s="2"/>
      <c r="F5130" s="2"/>
    </row>
    <row r="5131" spans="5:6" ht="12.75">
      <c r="E5131" s="2"/>
      <c r="F5131" s="2"/>
    </row>
    <row r="5132" spans="5:6" ht="12.75">
      <c r="E5132" s="2"/>
      <c r="F5132" s="2"/>
    </row>
    <row r="5133" spans="5:6" ht="12.75">
      <c r="E5133" s="2"/>
      <c r="F5133" s="2"/>
    </row>
    <row r="5134" spans="5:6" ht="12.75">
      <c r="E5134" s="2"/>
      <c r="F5134" s="2"/>
    </row>
    <row r="5135" spans="5:6" ht="12.75">
      <c r="E5135" s="2"/>
      <c r="F5135" s="2"/>
    </row>
    <row r="5136" spans="5:6" ht="12.75">
      <c r="E5136" s="2"/>
      <c r="F5136" s="2"/>
    </row>
    <row r="5137" spans="5:6" ht="12.75">
      <c r="E5137" s="2"/>
      <c r="F5137" s="2"/>
    </row>
    <row r="5138" spans="5:6" ht="12.75">
      <c r="E5138" s="2"/>
      <c r="F5138" s="2"/>
    </row>
    <row r="5139" spans="5:6" ht="12.75">
      <c r="E5139" s="2"/>
      <c r="F5139" s="2"/>
    </row>
    <row r="5140" spans="5:6" ht="12.75">
      <c r="E5140" s="2"/>
      <c r="F5140" s="2"/>
    </row>
    <row r="5141" spans="5:6" ht="12.75">
      <c r="E5141" s="2"/>
      <c r="F5141" s="2"/>
    </row>
    <row r="5142" spans="5:6" ht="12.75">
      <c r="E5142" s="2"/>
      <c r="F5142" s="2"/>
    </row>
    <row r="5143" spans="5:6" ht="12.75">
      <c r="E5143" s="2"/>
      <c r="F5143" s="2"/>
    </row>
    <row r="5144" spans="5:6" ht="12.75">
      <c r="E5144" s="2"/>
      <c r="F5144" s="2"/>
    </row>
    <row r="5145" spans="5:6" ht="12.75">
      <c r="E5145" s="2"/>
      <c r="F5145" s="2"/>
    </row>
    <row r="5146" spans="5:6" ht="12.75">
      <c r="E5146" s="2"/>
      <c r="F5146" s="2"/>
    </row>
    <row r="5147" spans="5:6" ht="12.75">
      <c r="E5147" s="2"/>
      <c r="F5147" s="2"/>
    </row>
    <row r="5148" spans="5:6" ht="12.75">
      <c r="E5148" s="2"/>
      <c r="F5148" s="2"/>
    </row>
    <row r="5149" spans="5:6" ht="12.75">
      <c r="E5149" s="2"/>
      <c r="F5149" s="2"/>
    </row>
    <row r="5150" spans="5:6" ht="12.75">
      <c r="E5150" s="2"/>
      <c r="F5150" s="2"/>
    </row>
    <row r="5151" spans="5:6" ht="12.75">
      <c r="E5151" s="2"/>
      <c r="F5151" s="2"/>
    </row>
    <row r="5152" spans="5:6" ht="12.75">
      <c r="E5152" s="2"/>
      <c r="F5152" s="2"/>
    </row>
    <row r="5153" spans="5:6" ht="12.75">
      <c r="E5153" s="2"/>
      <c r="F5153" s="2"/>
    </row>
    <row r="5154" spans="5:6" ht="12.75">
      <c r="E5154" s="2"/>
      <c r="F5154" s="2"/>
    </row>
    <row r="5155" spans="5:6" ht="12.75">
      <c r="E5155" s="2"/>
      <c r="F5155" s="2"/>
    </row>
    <row r="5156" spans="5:6" ht="12.75">
      <c r="E5156" s="2"/>
      <c r="F5156" s="2"/>
    </row>
    <row r="5157" spans="5:6" ht="12.75">
      <c r="E5157" s="2"/>
      <c r="F5157" s="2"/>
    </row>
    <row r="5158" spans="5:6" ht="12.75">
      <c r="E5158" s="2"/>
      <c r="F5158" s="2"/>
    </row>
    <row r="5159" spans="5:6" ht="12.75">
      <c r="E5159" s="2"/>
      <c r="F5159" s="2"/>
    </row>
    <row r="5160" spans="5:6" ht="12.75">
      <c r="E5160" s="2"/>
      <c r="F5160" s="2"/>
    </row>
    <row r="5161" spans="5:6" ht="12.75">
      <c r="E5161" s="2"/>
      <c r="F5161" s="2"/>
    </row>
    <row r="5162" spans="5:6" ht="12.75">
      <c r="E5162" s="2"/>
      <c r="F5162" s="2"/>
    </row>
    <row r="5163" spans="5:6" ht="12.75">
      <c r="E5163" s="2"/>
      <c r="F5163" s="2"/>
    </row>
    <row r="5164" spans="5:6" ht="12.75">
      <c r="E5164" s="2"/>
      <c r="F5164" s="2"/>
    </row>
    <row r="5165" spans="5:6" ht="12.75">
      <c r="E5165" s="2"/>
      <c r="F5165" s="2"/>
    </row>
    <row r="5166" spans="5:6" ht="12.75">
      <c r="E5166" s="2"/>
      <c r="F5166" s="2"/>
    </row>
    <row r="5167" spans="5:6" ht="12.75">
      <c r="E5167" s="2"/>
      <c r="F5167" s="2"/>
    </row>
    <row r="5168" spans="5:6" ht="12.75">
      <c r="E5168" s="2"/>
      <c r="F5168" s="2"/>
    </row>
    <row r="5169" spans="5:6" ht="12.75">
      <c r="E5169" s="2"/>
      <c r="F5169" s="2"/>
    </row>
    <row r="5170" spans="5:6" ht="12.75">
      <c r="E5170" s="2"/>
      <c r="F5170" s="2"/>
    </row>
    <row r="5171" spans="5:6" ht="12.75">
      <c r="E5171" s="2"/>
      <c r="F5171" s="2"/>
    </row>
    <row r="5172" spans="5:6" ht="12.75">
      <c r="E5172" s="2"/>
      <c r="F5172" s="2"/>
    </row>
    <row r="5173" spans="5:6" ht="12.75">
      <c r="E5173" s="2"/>
      <c r="F5173" s="2"/>
    </row>
    <row r="5174" spans="5:6" ht="12.75">
      <c r="E5174" s="2"/>
      <c r="F5174" s="2"/>
    </row>
    <row r="5175" spans="5:6" ht="12.75">
      <c r="E5175" s="2"/>
      <c r="F5175" s="2"/>
    </row>
    <row r="5176" spans="5:6" ht="12.75">
      <c r="E5176" s="2"/>
      <c r="F5176" s="2"/>
    </row>
    <row r="5177" spans="5:6" ht="12.75">
      <c r="E5177" s="2"/>
      <c r="F5177" s="2"/>
    </row>
    <row r="5178" spans="5:6" ht="12.75">
      <c r="E5178" s="2"/>
      <c r="F5178" s="2"/>
    </row>
    <row r="5179" spans="5:6" ht="12.75">
      <c r="E5179" s="2"/>
      <c r="F5179" s="2"/>
    </row>
    <row r="5180" spans="5:6" ht="12.75">
      <c r="E5180" s="2"/>
      <c r="F5180" s="2"/>
    </row>
    <row r="5181" spans="5:6" ht="12.75">
      <c r="E5181" s="2"/>
      <c r="F5181" s="2"/>
    </row>
    <row r="5182" spans="5:6" ht="12.75">
      <c r="E5182" s="2"/>
      <c r="F5182" s="2"/>
    </row>
    <row r="5183" spans="5:6" ht="12.75">
      <c r="E5183" s="2"/>
      <c r="F5183" s="2"/>
    </row>
    <row r="5184" spans="5:6" ht="12.75">
      <c r="E5184" s="2"/>
      <c r="F5184" s="2"/>
    </row>
    <row r="5185" spans="5:6" ht="12.75">
      <c r="E5185" s="2"/>
      <c r="F5185" s="2"/>
    </row>
    <row r="5186" spans="5:6" ht="12.75">
      <c r="E5186" s="2"/>
      <c r="F5186" s="2"/>
    </row>
    <row r="5187" spans="5:6" ht="12.75">
      <c r="E5187" s="2"/>
      <c r="F5187" s="2"/>
    </row>
    <row r="5188" spans="5:6" ht="12.75">
      <c r="E5188" s="2"/>
      <c r="F5188" s="2"/>
    </row>
    <row r="5189" spans="5:6" ht="12.75">
      <c r="E5189" s="2"/>
      <c r="F5189" s="2"/>
    </row>
    <row r="5190" spans="5:6" ht="12.75">
      <c r="E5190" s="2"/>
      <c r="F5190" s="2"/>
    </row>
    <row r="5191" spans="5:6" ht="12.75">
      <c r="E5191" s="2"/>
      <c r="F5191" s="2"/>
    </row>
    <row r="5192" spans="5:6" ht="12.75">
      <c r="E5192" s="2"/>
      <c r="F5192" s="2"/>
    </row>
    <row r="5193" spans="5:6" ht="12.75">
      <c r="E5193" s="2"/>
      <c r="F5193" s="2"/>
    </row>
    <row r="5194" spans="5:6" ht="12.75">
      <c r="E5194" s="2"/>
      <c r="F5194" s="2"/>
    </row>
    <row r="5195" spans="5:6" ht="12.75">
      <c r="E5195" s="2"/>
      <c r="F5195" s="2"/>
    </row>
    <row r="5196" spans="5:6" ht="12.75">
      <c r="E5196" s="2"/>
      <c r="F5196" s="2"/>
    </row>
    <row r="5197" spans="5:6" ht="12.75">
      <c r="E5197" s="2"/>
      <c r="F5197" s="2"/>
    </row>
    <row r="5198" spans="5:6" ht="12.75">
      <c r="E5198" s="2"/>
      <c r="F5198" s="2"/>
    </row>
    <row r="5199" spans="5:6" ht="12.75">
      <c r="E5199" s="2"/>
      <c r="F5199" s="2"/>
    </row>
    <row r="5200" spans="5:6" ht="12.75">
      <c r="E5200" s="2"/>
      <c r="F5200" s="2"/>
    </row>
    <row r="5201" spans="5:6" ht="12.75">
      <c r="E5201" s="2"/>
      <c r="F5201" s="2"/>
    </row>
    <row r="5202" spans="5:6" ht="12.75">
      <c r="E5202" s="2"/>
      <c r="F5202" s="2"/>
    </row>
    <row r="5203" spans="5:6" ht="12.75">
      <c r="E5203" s="2"/>
      <c r="F5203" s="2"/>
    </row>
    <row r="5204" spans="5:6" ht="12.75">
      <c r="E5204" s="2"/>
      <c r="F5204" s="2"/>
    </row>
    <row r="5205" spans="5:6" ht="12.75">
      <c r="E5205" s="2"/>
      <c r="F5205" s="2"/>
    </row>
    <row r="5206" spans="5:6" ht="12.75">
      <c r="E5206" s="2"/>
      <c r="F5206" s="2"/>
    </row>
    <row r="5207" spans="5:6" ht="12.75">
      <c r="E5207" s="2"/>
      <c r="F5207" s="2"/>
    </row>
    <row r="5208" spans="5:6" ht="12.75">
      <c r="E5208" s="2"/>
      <c r="F5208" s="2"/>
    </row>
    <row r="5209" spans="5:6" ht="12.75">
      <c r="E5209" s="2"/>
      <c r="F5209" s="2"/>
    </row>
    <row r="5210" spans="5:6" ht="12.75">
      <c r="E5210" s="2"/>
      <c r="F5210" s="2"/>
    </row>
    <row r="5211" spans="5:6" ht="12.75">
      <c r="E5211" s="2"/>
      <c r="F5211" s="2"/>
    </row>
    <row r="5212" spans="5:6" ht="12.75">
      <c r="E5212" s="2"/>
      <c r="F5212" s="2"/>
    </row>
    <row r="5213" spans="5:6" ht="12.75">
      <c r="E5213" s="2"/>
      <c r="F5213" s="2"/>
    </row>
    <row r="5214" spans="5:6" ht="12.75">
      <c r="E5214" s="2"/>
      <c r="F5214" s="2"/>
    </row>
    <row r="5215" spans="5:6" ht="12.75">
      <c r="E5215" s="2"/>
      <c r="F5215" s="2"/>
    </row>
    <row r="5216" spans="5:6" ht="12.75">
      <c r="E5216" s="2"/>
      <c r="F5216" s="2"/>
    </row>
    <row r="5217" spans="5:6" ht="12.75">
      <c r="E5217" s="2"/>
      <c r="F5217" s="2"/>
    </row>
    <row r="5218" spans="5:6" ht="12.75">
      <c r="E5218" s="2"/>
      <c r="F5218" s="2"/>
    </row>
    <row r="5219" spans="5:6" ht="12.75">
      <c r="E5219" s="2"/>
      <c r="F5219" s="2"/>
    </row>
    <row r="5220" spans="5:6" ht="12.75">
      <c r="E5220" s="2"/>
      <c r="F5220" s="2"/>
    </row>
    <row r="5221" spans="5:6" ht="12.75">
      <c r="E5221" s="2"/>
      <c r="F5221" s="2"/>
    </row>
    <row r="5222" spans="5:6" ht="12.75">
      <c r="E5222" s="2"/>
      <c r="F5222" s="2"/>
    </row>
    <row r="5223" spans="5:6" ht="12.75">
      <c r="E5223" s="2"/>
      <c r="F5223" s="2"/>
    </row>
    <row r="5224" spans="5:6" ht="12.75">
      <c r="E5224" s="2"/>
      <c r="F5224" s="2"/>
    </row>
    <row r="5225" spans="5:6" ht="12.75">
      <c r="E5225" s="2"/>
      <c r="F5225" s="2"/>
    </row>
    <row r="5226" spans="5:6" ht="12.75">
      <c r="E5226" s="2"/>
      <c r="F5226" s="2"/>
    </row>
    <row r="5227" spans="5:6" ht="12.75">
      <c r="E5227" s="2"/>
      <c r="F5227" s="2"/>
    </row>
    <row r="5228" spans="5:6" ht="12.75">
      <c r="E5228" s="2"/>
      <c r="F5228" s="2"/>
    </row>
    <row r="5229" spans="5:6" ht="12.75">
      <c r="E5229" s="2"/>
      <c r="F5229" s="2"/>
    </row>
    <row r="5230" spans="5:6" ht="12.75">
      <c r="E5230" s="2"/>
      <c r="F5230" s="2"/>
    </row>
    <row r="5231" spans="5:6" ht="12.75">
      <c r="E5231" s="2"/>
      <c r="F5231" s="2"/>
    </row>
    <row r="5232" spans="5:6" ht="12.75">
      <c r="E5232" s="2"/>
      <c r="F5232" s="2"/>
    </row>
    <row r="5233" spans="5:6" ht="12.75">
      <c r="E5233" s="2"/>
      <c r="F5233" s="2"/>
    </row>
    <row r="5234" spans="5:6" ht="12.75">
      <c r="E5234" s="2"/>
      <c r="F5234" s="2"/>
    </row>
    <row r="5235" spans="5:6" ht="12.75">
      <c r="E5235" s="2"/>
      <c r="F5235" s="2"/>
    </row>
    <row r="5236" spans="5:6" ht="12.75">
      <c r="E5236" s="2"/>
      <c r="F5236" s="2"/>
    </row>
    <row r="5237" spans="5:6" ht="12.75">
      <c r="E5237" s="2"/>
      <c r="F5237" s="2"/>
    </row>
    <row r="5238" spans="5:6" ht="12.75">
      <c r="E5238" s="2"/>
      <c r="F5238" s="2"/>
    </row>
    <row r="5239" spans="5:6" ht="12.75">
      <c r="E5239" s="2"/>
      <c r="F5239" s="2"/>
    </row>
    <row r="5240" spans="5:6" ht="12.75">
      <c r="E5240" s="2"/>
      <c r="F5240" s="2"/>
    </row>
    <row r="5241" spans="5:6" ht="12.75">
      <c r="E5241" s="2"/>
      <c r="F5241" s="2"/>
    </row>
    <row r="5242" spans="5:6" ht="12.75">
      <c r="E5242" s="2"/>
      <c r="F5242" s="2"/>
    </row>
    <row r="5243" spans="5:6" ht="12.75">
      <c r="E5243" s="2"/>
      <c r="F5243" s="2"/>
    </row>
    <row r="5244" spans="5:6" ht="12.75">
      <c r="E5244" s="2"/>
      <c r="F5244" s="2"/>
    </row>
    <row r="5245" spans="5:6" ht="12.75">
      <c r="E5245" s="2"/>
      <c r="F5245" s="2"/>
    </row>
    <row r="5246" spans="5:6" ht="12.75">
      <c r="E5246" s="2"/>
      <c r="F5246" s="2"/>
    </row>
    <row r="5247" spans="5:6" ht="12.75">
      <c r="E5247" s="2"/>
      <c r="F5247" s="2"/>
    </row>
    <row r="5248" spans="5:6" ht="12.75">
      <c r="E5248" s="2"/>
      <c r="F5248" s="2"/>
    </row>
    <row r="5249" spans="5:6" ht="12.75">
      <c r="E5249" s="2"/>
      <c r="F5249" s="2"/>
    </row>
    <row r="5250" spans="5:6" ht="12.75">
      <c r="E5250" s="2"/>
      <c r="F5250" s="2"/>
    </row>
    <row r="5251" spans="5:6" ht="12.75">
      <c r="E5251" s="2"/>
      <c r="F5251" s="2"/>
    </row>
    <row r="5252" spans="5:6" ht="12.75">
      <c r="E5252" s="2"/>
      <c r="F5252" s="2"/>
    </row>
    <row r="5253" spans="5:6" ht="12.75">
      <c r="E5253" s="2"/>
      <c r="F5253" s="2"/>
    </row>
    <row r="5254" spans="5:6" ht="12.75">
      <c r="E5254" s="2"/>
      <c r="F5254" s="2"/>
    </row>
    <row r="5255" spans="5:6" ht="12.75">
      <c r="E5255" s="2"/>
      <c r="F5255" s="2"/>
    </row>
    <row r="5256" spans="5:6" ht="12.75">
      <c r="E5256" s="2"/>
      <c r="F5256" s="2"/>
    </row>
    <row r="5257" spans="5:6" ht="12.75">
      <c r="E5257" s="2"/>
      <c r="F5257" s="2"/>
    </row>
    <row r="5258" spans="5:6" ht="12.75">
      <c r="E5258" s="2"/>
      <c r="F5258" s="2"/>
    </row>
    <row r="5259" spans="5:6" ht="12.75">
      <c r="E5259" s="2"/>
      <c r="F5259" s="2"/>
    </row>
    <row r="5260" spans="5:6" ht="12.75">
      <c r="E5260" s="2"/>
      <c r="F5260" s="2"/>
    </row>
    <row r="5261" spans="5:6" ht="12.75">
      <c r="E5261" s="2"/>
      <c r="F5261" s="2"/>
    </row>
    <row r="5262" spans="5:6" ht="12.75">
      <c r="E5262" s="2"/>
      <c r="F5262" s="2"/>
    </row>
    <row r="5263" spans="5:6" ht="12.75">
      <c r="E5263" s="2"/>
      <c r="F5263" s="2"/>
    </row>
    <row r="5264" spans="5:6" ht="12.75">
      <c r="E5264" s="2"/>
      <c r="F5264" s="2"/>
    </row>
    <row r="5265" spans="5:6" ht="12.75">
      <c r="E5265" s="2"/>
      <c r="F5265" s="2"/>
    </row>
    <row r="5266" spans="5:6" ht="12.75">
      <c r="E5266" s="2"/>
      <c r="F5266" s="2"/>
    </row>
    <row r="5267" spans="5:6" ht="12.75">
      <c r="E5267" s="2"/>
      <c r="F5267" s="2"/>
    </row>
    <row r="5268" spans="5:6" ht="12.75">
      <c r="E5268" s="2"/>
      <c r="F5268" s="2"/>
    </row>
    <row r="5269" spans="5:6" ht="12.75">
      <c r="E5269" s="2"/>
      <c r="F5269" s="2"/>
    </row>
    <row r="5270" spans="5:6" ht="12.75">
      <c r="E5270" s="2"/>
      <c r="F5270" s="2"/>
    </row>
    <row r="5271" spans="5:6" ht="12.75">
      <c r="E5271" s="2"/>
      <c r="F5271" s="2"/>
    </row>
    <row r="5272" spans="5:6" ht="12.75">
      <c r="E5272" s="2"/>
      <c r="F5272" s="2"/>
    </row>
    <row r="5273" spans="5:6" ht="12.75">
      <c r="E5273" s="2"/>
      <c r="F5273" s="2"/>
    </row>
    <row r="5274" spans="5:6" ht="12.75">
      <c r="E5274" s="2"/>
      <c r="F5274" s="2"/>
    </row>
    <row r="5275" spans="5:6" ht="12.75">
      <c r="E5275" s="2"/>
      <c r="F5275" s="2"/>
    </row>
    <row r="5276" spans="5:6" ht="12.75">
      <c r="E5276" s="2"/>
      <c r="F5276" s="2"/>
    </row>
    <row r="5277" spans="5:6" ht="12.75">
      <c r="E5277" s="2"/>
      <c r="F5277" s="2"/>
    </row>
    <row r="5278" spans="5:6" ht="12.75">
      <c r="E5278" s="2"/>
      <c r="F5278" s="2"/>
    </row>
    <row r="5279" spans="5:6" ht="12.75">
      <c r="E5279" s="2"/>
      <c r="F5279" s="2"/>
    </row>
    <row r="5280" spans="5:6" ht="12.75">
      <c r="E5280" s="2"/>
      <c r="F5280" s="2"/>
    </row>
    <row r="5281" spans="5:6" ht="12.75">
      <c r="E5281" s="2"/>
      <c r="F5281" s="2"/>
    </row>
    <row r="5282" spans="5:6" ht="12.75">
      <c r="E5282" s="2"/>
      <c r="F5282" s="2"/>
    </row>
    <row r="5283" spans="5:6" ht="12.75">
      <c r="E5283" s="2"/>
      <c r="F5283" s="2"/>
    </row>
    <row r="5284" spans="5:6" ht="12.75">
      <c r="E5284" s="2"/>
      <c r="F5284" s="2"/>
    </row>
    <row r="5285" spans="5:6" ht="12.75">
      <c r="E5285" s="2"/>
      <c r="F5285" s="2"/>
    </row>
    <row r="5286" spans="5:6" ht="12.75">
      <c r="E5286" s="2"/>
      <c r="F5286" s="2"/>
    </row>
    <row r="5287" spans="5:6" ht="12.75">
      <c r="E5287" s="2"/>
      <c r="F5287" s="2"/>
    </row>
    <row r="5288" spans="5:6" ht="12.75">
      <c r="E5288" s="2"/>
      <c r="F5288" s="2"/>
    </row>
    <row r="5289" spans="5:6" ht="12.75">
      <c r="E5289" s="2"/>
      <c r="F5289" s="2"/>
    </row>
    <row r="5290" spans="5:6" ht="12.75">
      <c r="E5290" s="2"/>
      <c r="F5290" s="2"/>
    </row>
    <row r="5291" spans="5:6" ht="12.75">
      <c r="E5291" s="2"/>
      <c r="F5291" s="2"/>
    </row>
    <row r="5292" spans="5:6" ht="12.75">
      <c r="E5292" s="2"/>
      <c r="F5292" s="2"/>
    </row>
    <row r="5293" spans="5:6" ht="12.75">
      <c r="E5293" s="2"/>
      <c r="F5293" s="2"/>
    </row>
    <row r="5294" spans="5:6" ht="12.75">
      <c r="E5294" s="2"/>
      <c r="F5294" s="2"/>
    </row>
    <row r="5295" spans="5:6" ht="12.75">
      <c r="E5295" s="2"/>
      <c r="F5295" s="2"/>
    </row>
    <row r="5296" spans="5:6" ht="12.75">
      <c r="E5296" s="2"/>
      <c r="F5296" s="2"/>
    </row>
    <row r="5297" spans="5:6" ht="12.75">
      <c r="E5297" s="2"/>
      <c r="F5297" s="2"/>
    </row>
    <row r="5298" spans="5:6" ht="12.75">
      <c r="E5298" s="2"/>
      <c r="F5298" s="2"/>
    </row>
    <row r="5299" spans="5:6" ht="12.75">
      <c r="E5299" s="2"/>
      <c r="F5299" s="2"/>
    </row>
    <row r="5300" spans="5:6" ht="12.75">
      <c r="E5300" s="2"/>
      <c r="F5300" s="2"/>
    </row>
    <row r="5301" spans="5:6" ht="12.75">
      <c r="E5301" s="2"/>
      <c r="F5301" s="2"/>
    </row>
    <row r="5302" spans="5:6" ht="12.75">
      <c r="E5302" s="2"/>
      <c r="F5302" s="2"/>
    </row>
    <row r="5303" spans="5:6" ht="12.75">
      <c r="E5303" s="2"/>
      <c r="F5303" s="2"/>
    </row>
    <row r="5304" spans="5:6" ht="12.75">
      <c r="E5304" s="2"/>
      <c r="F5304" s="2"/>
    </row>
    <row r="5305" spans="5:6" ht="12.75">
      <c r="E5305" s="2"/>
      <c r="F5305" s="2"/>
    </row>
    <row r="5306" spans="5:6" ht="12.75">
      <c r="E5306" s="2"/>
      <c r="F5306" s="2"/>
    </row>
    <row r="5307" spans="5:6" ht="12.75">
      <c r="E5307" s="2"/>
      <c r="F5307" s="2"/>
    </row>
    <row r="5308" spans="5:6" ht="12.75">
      <c r="E5308" s="2"/>
      <c r="F5308" s="2"/>
    </row>
    <row r="5309" spans="5:6" ht="12.75">
      <c r="E5309" s="2"/>
      <c r="F5309" s="2"/>
    </row>
    <row r="5310" spans="5:6" ht="12.75">
      <c r="E5310" s="2"/>
      <c r="F5310" s="2"/>
    </row>
    <row r="5311" spans="5:6" ht="12.75">
      <c r="E5311" s="2"/>
      <c r="F5311" s="2"/>
    </row>
    <row r="5312" spans="5:6" ht="12.75">
      <c r="E5312" s="2"/>
      <c r="F5312" s="2"/>
    </row>
    <row r="5313" spans="5:6" ht="12.75">
      <c r="E5313" s="2"/>
      <c r="F5313" s="2"/>
    </row>
    <row r="5314" spans="5:6" ht="12.75">
      <c r="E5314" s="2"/>
      <c r="F5314" s="2"/>
    </row>
    <row r="5315" spans="5:6" ht="12.75">
      <c r="E5315" s="2"/>
      <c r="F5315" s="2"/>
    </row>
    <row r="5316" spans="5:6" ht="12.75">
      <c r="E5316" s="2"/>
      <c r="F5316" s="2"/>
    </row>
    <row r="5317" spans="5:6" ht="12.75">
      <c r="E5317" s="2"/>
      <c r="F5317" s="2"/>
    </row>
    <row r="5318" spans="5:6" ht="12.75">
      <c r="E5318" s="2"/>
      <c r="F5318" s="2"/>
    </row>
    <row r="5319" spans="5:6" ht="12.75">
      <c r="E5319" s="2"/>
      <c r="F5319" s="2"/>
    </row>
    <row r="5320" spans="5:6" ht="12.75">
      <c r="E5320" s="2"/>
      <c r="F5320" s="2"/>
    </row>
    <row r="5321" spans="5:6" ht="12.75">
      <c r="E5321" s="2"/>
      <c r="F5321" s="2"/>
    </row>
    <row r="5322" spans="5:6" ht="12.75">
      <c r="E5322" s="2"/>
      <c r="F5322" s="2"/>
    </row>
    <row r="5323" spans="5:6" ht="12.75">
      <c r="E5323" s="2"/>
      <c r="F5323" s="2"/>
    </row>
    <row r="5324" spans="5:6" ht="12.75">
      <c r="E5324" s="2"/>
      <c r="F5324" s="2"/>
    </row>
    <row r="5325" spans="5:6" ht="12.75">
      <c r="E5325" s="2"/>
      <c r="F5325" s="2"/>
    </row>
    <row r="5326" spans="5:6" ht="12.75">
      <c r="E5326" s="2"/>
      <c r="F5326" s="2"/>
    </row>
    <row r="5327" spans="5:6" ht="12.75">
      <c r="E5327" s="2"/>
      <c r="F5327" s="2"/>
    </row>
    <row r="5328" spans="5:6" ht="12.75">
      <c r="E5328" s="2"/>
      <c r="F5328" s="2"/>
    </row>
    <row r="5329" spans="5:6" ht="12.75">
      <c r="E5329" s="2"/>
      <c r="F5329" s="2"/>
    </row>
    <row r="5330" spans="5:6" ht="12.75">
      <c r="E5330" s="2"/>
      <c r="F5330" s="2"/>
    </row>
    <row r="5331" spans="5:6" ht="12.75">
      <c r="E5331" s="2"/>
      <c r="F5331" s="2"/>
    </row>
    <row r="5332" spans="5:6" ht="12.75">
      <c r="E5332" s="2"/>
      <c r="F5332" s="2"/>
    </row>
    <row r="5333" spans="5:6" ht="12.75">
      <c r="E5333" s="2"/>
      <c r="F5333" s="2"/>
    </row>
    <row r="5334" spans="5:6" ht="12.75">
      <c r="E5334" s="2"/>
      <c r="F5334" s="2"/>
    </row>
    <row r="5335" spans="5:6" ht="12.75">
      <c r="E5335" s="2"/>
      <c r="F5335" s="2"/>
    </row>
    <row r="5336" spans="5:6" ht="12.75">
      <c r="E5336" s="2"/>
      <c r="F5336" s="2"/>
    </row>
    <row r="5337" spans="5:6" ht="12.75">
      <c r="E5337" s="2"/>
      <c r="F5337" s="2"/>
    </row>
    <row r="5338" spans="5:6" ht="12.75">
      <c r="E5338" s="2"/>
      <c r="F5338" s="2"/>
    </row>
    <row r="5339" spans="5:6" ht="12.75">
      <c r="E5339" s="2"/>
      <c r="F5339" s="2"/>
    </row>
    <row r="5340" spans="5:6" ht="12.75">
      <c r="E5340" s="2"/>
      <c r="F5340" s="2"/>
    </row>
    <row r="5341" spans="5:6" ht="12.75">
      <c r="E5341" s="2"/>
      <c r="F5341" s="2"/>
    </row>
    <row r="5342" spans="5:6" ht="12.75">
      <c r="E5342" s="2"/>
      <c r="F5342" s="2"/>
    </row>
    <row r="5343" spans="5:6" ht="12.75">
      <c r="E5343" s="2"/>
      <c r="F5343" s="2"/>
    </row>
    <row r="5344" spans="5:6" ht="12.75">
      <c r="E5344" s="2"/>
      <c r="F5344" s="2"/>
    </row>
    <row r="5345" spans="5:6" ht="12.75">
      <c r="E5345" s="2"/>
      <c r="F5345" s="2"/>
    </row>
    <row r="5346" spans="5:6" ht="12.75">
      <c r="E5346" s="2"/>
      <c r="F5346" s="2"/>
    </row>
    <row r="5347" spans="5:6" ht="12.75">
      <c r="E5347" s="2"/>
      <c r="F5347" s="2"/>
    </row>
    <row r="5348" spans="5:6" ht="12.75">
      <c r="E5348" s="2"/>
      <c r="F5348" s="2"/>
    </row>
    <row r="5349" spans="5:6" ht="12.75">
      <c r="E5349" s="2"/>
      <c r="F5349" s="2"/>
    </row>
    <row r="5350" spans="5:6" ht="12.75">
      <c r="E5350" s="2"/>
      <c r="F5350" s="2"/>
    </row>
    <row r="5351" spans="5:6" ht="12.75">
      <c r="E5351" s="2"/>
      <c r="F5351" s="2"/>
    </row>
    <row r="5352" spans="5:6" ht="12.75">
      <c r="E5352" s="2"/>
      <c r="F5352" s="2"/>
    </row>
    <row r="5353" spans="5:6" ht="12.75">
      <c r="E5353" s="2"/>
      <c r="F5353" s="2"/>
    </row>
    <row r="5354" spans="5:6" ht="12.75">
      <c r="E5354" s="2"/>
      <c r="F5354" s="2"/>
    </row>
    <row r="5355" spans="5:6" ht="12.75">
      <c r="E5355" s="2"/>
      <c r="F5355" s="2"/>
    </row>
    <row r="5356" spans="5:6" ht="12.75">
      <c r="E5356" s="2"/>
      <c r="F5356" s="2"/>
    </row>
    <row r="5357" spans="5:6" ht="12.75">
      <c r="E5357" s="2"/>
      <c r="F5357" s="2"/>
    </row>
    <row r="5358" spans="5:6" ht="12.75">
      <c r="E5358" s="2"/>
      <c r="F5358" s="2"/>
    </row>
    <row r="5359" spans="5:6" ht="12.75">
      <c r="E5359" s="2"/>
      <c r="F5359" s="2"/>
    </row>
    <row r="5360" spans="5:6" ht="12.75">
      <c r="E5360" s="2"/>
      <c r="F5360" s="2"/>
    </row>
    <row r="5361" spans="5:6" ht="12.75">
      <c r="E5361" s="2"/>
      <c r="F5361" s="2"/>
    </row>
    <row r="5362" spans="5:6" ht="12.75">
      <c r="E5362" s="2"/>
      <c r="F5362" s="2"/>
    </row>
    <row r="5363" spans="5:6" ht="12.75">
      <c r="E5363" s="2"/>
      <c r="F5363" s="2"/>
    </row>
    <row r="5364" spans="5:6" ht="12.75">
      <c r="E5364" s="2"/>
      <c r="F5364" s="2"/>
    </row>
    <row r="5365" spans="5:6" ht="12.75">
      <c r="E5365" s="2"/>
      <c r="F5365" s="2"/>
    </row>
    <row r="5366" spans="5:6" ht="12.75">
      <c r="E5366" s="2"/>
      <c r="F5366" s="2"/>
    </row>
    <row r="5367" spans="5:6" ht="12.75">
      <c r="E5367" s="2"/>
      <c r="F5367" s="2"/>
    </row>
    <row r="5368" spans="5:6" ht="12.75">
      <c r="E5368" s="2"/>
      <c r="F5368" s="2"/>
    </row>
    <row r="5369" spans="5:6" ht="12.75">
      <c r="E5369" s="2"/>
      <c r="F5369" s="2"/>
    </row>
    <row r="5370" spans="5:6" ht="12.75">
      <c r="E5370" s="2"/>
      <c r="F5370" s="2"/>
    </row>
    <row r="5371" spans="5:6" ht="12.75">
      <c r="E5371" s="2"/>
      <c r="F5371" s="2"/>
    </row>
    <row r="5372" spans="5:6" ht="12.75">
      <c r="E5372" s="2"/>
      <c r="F5372" s="2"/>
    </row>
    <row r="5373" spans="5:6" ht="12.75">
      <c r="E5373" s="2"/>
      <c r="F5373" s="2"/>
    </row>
    <row r="5374" spans="5:6" ht="12.75">
      <c r="E5374" s="2"/>
      <c r="F5374" s="2"/>
    </row>
    <row r="5375" spans="5:6" ht="12.75">
      <c r="E5375" s="2"/>
      <c r="F5375" s="2"/>
    </row>
    <row r="5376" spans="5:6" ht="12.75">
      <c r="E5376" s="2"/>
      <c r="F5376" s="2"/>
    </row>
    <row r="5377" spans="5:6" ht="12.75">
      <c r="E5377" s="2"/>
      <c r="F5377" s="2"/>
    </row>
    <row r="5378" spans="5:6" ht="12.75">
      <c r="E5378" s="2"/>
      <c r="F5378" s="2"/>
    </row>
    <row r="5379" spans="5:6" ht="12.75">
      <c r="E5379" s="2"/>
      <c r="F5379" s="2"/>
    </row>
    <row r="5380" spans="5:6" ht="12.75">
      <c r="E5380" s="2"/>
      <c r="F5380" s="2"/>
    </row>
    <row r="5381" spans="5:6" ht="12.75">
      <c r="E5381" s="2"/>
      <c r="F5381" s="2"/>
    </row>
    <row r="5382" spans="5:6" ht="12.75">
      <c r="E5382" s="2"/>
      <c r="F5382" s="2"/>
    </row>
    <row r="5383" spans="5:6" ht="12.75">
      <c r="E5383" s="2"/>
      <c r="F5383" s="2"/>
    </row>
    <row r="5384" spans="5:6" ht="12.75">
      <c r="E5384" s="2"/>
      <c r="F5384" s="2"/>
    </row>
    <row r="5385" spans="5:6" ht="12.75">
      <c r="E5385" s="2"/>
      <c r="F5385" s="2"/>
    </row>
    <row r="5386" spans="5:6" ht="12.75">
      <c r="E5386" s="2"/>
      <c r="F5386" s="2"/>
    </row>
    <row r="5387" spans="5:6" ht="12.75">
      <c r="E5387" s="2"/>
      <c r="F5387" s="2"/>
    </row>
    <row r="5388" spans="5:6" ht="12.75">
      <c r="E5388" s="2"/>
      <c r="F5388" s="2"/>
    </row>
    <row r="5389" spans="5:6" ht="12.75">
      <c r="E5389" s="2"/>
      <c r="F5389" s="2"/>
    </row>
    <row r="5390" spans="5:6" ht="12.75">
      <c r="E5390" s="2"/>
      <c r="F5390" s="2"/>
    </row>
    <row r="5391" spans="5:6" ht="12.75">
      <c r="E5391" s="2"/>
      <c r="F5391" s="2"/>
    </row>
    <row r="5392" spans="5:6" ht="12.75">
      <c r="E5392" s="2"/>
      <c r="F5392" s="2"/>
    </row>
    <row r="5393" spans="5:6" ht="12.75">
      <c r="E5393" s="2"/>
      <c r="F5393" s="2"/>
    </row>
    <row r="5394" spans="5:6" ht="12.75">
      <c r="E5394" s="2"/>
      <c r="F5394" s="2"/>
    </row>
    <row r="5395" spans="5:6" ht="12.75">
      <c r="E5395" s="2"/>
      <c r="F5395" s="2"/>
    </row>
    <row r="5396" spans="5:6" ht="12.75">
      <c r="E5396" s="2"/>
      <c r="F5396" s="2"/>
    </row>
    <row r="5397" spans="5:6" ht="12.75">
      <c r="E5397" s="2"/>
      <c r="F5397" s="2"/>
    </row>
    <row r="5398" spans="5:6" ht="12.75">
      <c r="E5398" s="2"/>
      <c r="F5398" s="2"/>
    </row>
    <row r="5399" spans="5:6" ht="12.75">
      <c r="E5399" s="2"/>
      <c r="F5399" s="2"/>
    </row>
    <row r="5400" spans="5:6" ht="12.75">
      <c r="E5400" s="2"/>
      <c r="F5400" s="2"/>
    </row>
    <row r="5401" spans="5:6" ht="12.75">
      <c r="E5401" s="2"/>
      <c r="F5401" s="2"/>
    </row>
    <row r="5402" spans="5:6" ht="12.75">
      <c r="E5402" s="2"/>
      <c r="F5402" s="2"/>
    </row>
    <row r="5403" spans="5:6" ht="12.75">
      <c r="E5403" s="2"/>
      <c r="F5403" s="2"/>
    </row>
    <row r="5404" spans="5:6" ht="12.75">
      <c r="E5404" s="2"/>
      <c r="F5404" s="2"/>
    </row>
    <row r="5405" spans="5:6" ht="12.75">
      <c r="E5405" s="2"/>
      <c r="F5405" s="2"/>
    </row>
    <row r="5406" spans="5:6" ht="12.75">
      <c r="E5406" s="2"/>
      <c r="F5406" s="2"/>
    </row>
    <row r="5407" spans="5:6" ht="12.75">
      <c r="E5407" s="2"/>
      <c r="F5407" s="2"/>
    </row>
    <row r="5408" spans="5:6" ht="12.75">
      <c r="E5408" s="2"/>
      <c r="F5408" s="2"/>
    </row>
    <row r="5409" spans="5:6" ht="12.75">
      <c r="E5409" s="2"/>
      <c r="F5409" s="2"/>
    </row>
    <row r="5410" spans="5:6" ht="12.75">
      <c r="E5410" s="2"/>
      <c r="F5410" s="2"/>
    </row>
    <row r="5411" spans="5:6" ht="12.75">
      <c r="E5411" s="2"/>
      <c r="F5411" s="2"/>
    </row>
    <row r="5412" spans="5:6" ht="12.75">
      <c r="E5412" s="2"/>
      <c r="F5412" s="2"/>
    </row>
    <row r="5413" spans="5:6" ht="12.75">
      <c r="E5413" s="2"/>
      <c r="F5413" s="2"/>
    </row>
    <row r="5414" spans="5:6" ht="12.75">
      <c r="E5414" s="2"/>
      <c r="F5414" s="2"/>
    </row>
    <row r="5415" spans="5:6" ht="12.75">
      <c r="E5415" s="2"/>
      <c r="F5415" s="2"/>
    </row>
    <row r="5416" spans="5:6" ht="12.75">
      <c r="E5416" s="2"/>
      <c r="F5416" s="2"/>
    </row>
    <row r="5417" spans="5:6" ht="12.75">
      <c r="E5417" s="2"/>
      <c r="F5417" s="2"/>
    </row>
    <row r="5418" spans="5:6" ht="12.75">
      <c r="E5418" s="2"/>
      <c r="F5418" s="2"/>
    </row>
    <row r="5419" spans="5:6" ht="12.75">
      <c r="E5419" s="2"/>
      <c r="F5419" s="2"/>
    </row>
    <row r="5420" spans="5:6" ht="12.75">
      <c r="E5420" s="2"/>
      <c r="F5420" s="2"/>
    </row>
    <row r="5421" spans="5:6" ht="12.75">
      <c r="E5421" s="2"/>
      <c r="F5421" s="2"/>
    </row>
    <row r="5422" spans="5:6" ht="12.75">
      <c r="E5422" s="2"/>
      <c r="F5422" s="2"/>
    </row>
    <row r="5423" spans="5:6" ht="12.75">
      <c r="E5423" s="2"/>
      <c r="F5423" s="2"/>
    </row>
    <row r="5424" spans="5:6" ht="12.75">
      <c r="E5424" s="2"/>
      <c r="F5424" s="2"/>
    </row>
    <row r="5425" spans="5:6" ht="12.75">
      <c r="E5425" s="2"/>
      <c r="F5425" s="2"/>
    </row>
    <row r="5426" spans="5:6" ht="12.75">
      <c r="E5426" s="2"/>
      <c r="F5426" s="2"/>
    </row>
    <row r="5427" spans="5:6" ht="12.75">
      <c r="E5427" s="2"/>
      <c r="F5427" s="2"/>
    </row>
    <row r="5428" spans="5:6" ht="12.75">
      <c r="E5428" s="2"/>
      <c r="F5428" s="2"/>
    </row>
    <row r="5429" spans="5:6" ht="12.75">
      <c r="E5429" s="2"/>
      <c r="F5429" s="2"/>
    </row>
    <row r="5430" spans="5:6" ht="12.75">
      <c r="E5430" s="2"/>
      <c r="F5430" s="2"/>
    </row>
    <row r="5431" spans="5:6" ht="12.75">
      <c r="E5431" s="2"/>
      <c r="F5431" s="2"/>
    </row>
    <row r="5432" spans="5:6" ht="12.75">
      <c r="E5432" s="2"/>
      <c r="F5432" s="2"/>
    </row>
    <row r="5433" spans="5:6" ht="12.75">
      <c r="E5433" s="2"/>
      <c r="F5433" s="2"/>
    </row>
    <row r="5434" spans="5:6" ht="12.75">
      <c r="E5434" s="2"/>
      <c r="F5434" s="2"/>
    </row>
    <row r="5435" spans="5:6" ht="12.75">
      <c r="E5435" s="2"/>
      <c r="F5435" s="2"/>
    </row>
    <row r="5436" spans="5:6" ht="12.75">
      <c r="E5436" s="2"/>
      <c r="F5436" s="2"/>
    </row>
    <row r="5437" spans="5:6" ht="12.75">
      <c r="E5437" s="2"/>
      <c r="F5437" s="2"/>
    </row>
    <row r="5438" spans="5:6" ht="12.75">
      <c r="E5438" s="2"/>
      <c r="F5438" s="2"/>
    </row>
    <row r="5439" spans="5:6" ht="12.75">
      <c r="E5439" s="2"/>
      <c r="F5439" s="2"/>
    </row>
    <row r="5440" spans="5:6" ht="12.75">
      <c r="E5440" s="2"/>
      <c r="F5440" s="2"/>
    </row>
    <row r="5441" spans="5:6" ht="12.75">
      <c r="E5441" s="2"/>
      <c r="F5441" s="2"/>
    </row>
    <row r="5442" spans="5:6" ht="12.75">
      <c r="E5442" s="2"/>
      <c r="F5442" s="2"/>
    </row>
    <row r="5443" spans="5:6" ht="12.75">
      <c r="E5443" s="2"/>
      <c r="F5443" s="2"/>
    </row>
    <row r="5444" spans="5:6" ht="12.75">
      <c r="E5444" s="2"/>
      <c r="F5444" s="2"/>
    </row>
    <row r="5445" spans="5:6" ht="12.75">
      <c r="E5445" s="2"/>
      <c r="F5445" s="2"/>
    </row>
    <row r="5446" spans="5:6" ht="12.75">
      <c r="E5446" s="2"/>
      <c r="F5446" s="2"/>
    </row>
    <row r="5447" spans="5:6" ht="12.75">
      <c r="E5447" s="2"/>
      <c r="F5447" s="2"/>
    </row>
    <row r="5448" spans="5:6" ht="12.75">
      <c r="E5448" s="2"/>
      <c r="F5448" s="2"/>
    </row>
    <row r="5449" spans="5:6" ht="12.75">
      <c r="E5449" s="2"/>
      <c r="F5449" s="2"/>
    </row>
    <row r="5450" spans="5:6" ht="12.75">
      <c r="E5450" s="2"/>
      <c r="F5450" s="2"/>
    </row>
    <row r="5451" spans="5:6" ht="12.75">
      <c r="E5451" s="2"/>
      <c r="F5451" s="2"/>
    </row>
    <row r="5452" spans="5:6" ht="12.75">
      <c r="E5452" s="2"/>
      <c r="F5452" s="2"/>
    </row>
    <row r="5453" spans="5:6" ht="12.75">
      <c r="E5453" s="2"/>
      <c r="F5453" s="2"/>
    </row>
    <row r="5454" spans="5:6" ht="12.75">
      <c r="E5454" s="2"/>
      <c r="F5454" s="2"/>
    </row>
    <row r="5455" spans="5:6" ht="12.75">
      <c r="E5455" s="2"/>
      <c r="F5455" s="2"/>
    </row>
    <row r="5456" spans="5:6" ht="12.75">
      <c r="E5456" s="2"/>
      <c r="F5456" s="2"/>
    </row>
    <row r="5457" spans="5:6" ht="12.75">
      <c r="E5457" s="2"/>
      <c r="F5457" s="2"/>
    </row>
    <row r="5458" spans="5:6" ht="12.75">
      <c r="E5458" s="2"/>
      <c r="F5458" s="2"/>
    </row>
    <row r="5459" spans="5:6" ht="12.75">
      <c r="E5459" s="2"/>
      <c r="F5459" s="2"/>
    </row>
    <row r="5460" spans="5:6" ht="12.75">
      <c r="E5460" s="2"/>
      <c r="F5460" s="2"/>
    </row>
    <row r="5461" spans="5:6" ht="12.75">
      <c r="E5461" s="2"/>
      <c r="F5461" s="2"/>
    </row>
    <row r="5462" spans="5:6" ht="12.75">
      <c r="E5462" s="2"/>
      <c r="F5462" s="2"/>
    </row>
    <row r="5463" spans="5:6" ht="12.75">
      <c r="E5463" s="2"/>
      <c r="F5463" s="2"/>
    </row>
    <row r="5464" spans="5:6" ht="12.75">
      <c r="E5464" s="2"/>
      <c r="F5464" s="2"/>
    </row>
    <row r="5465" spans="5:6" ht="12.75">
      <c r="E5465" s="2"/>
      <c r="F5465" s="2"/>
    </row>
    <row r="5466" spans="5:6" ht="12.75">
      <c r="E5466" s="2"/>
      <c r="F5466" s="2"/>
    </row>
    <row r="5467" spans="5:6" ht="12.75">
      <c r="E5467" s="2"/>
      <c r="F5467" s="2"/>
    </row>
    <row r="5468" spans="5:6" ht="12.75">
      <c r="E5468" s="2"/>
      <c r="F5468" s="2"/>
    </row>
    <row r="5469" spans="5:6" ht="12.75">
      <c r="E5469" s="2"/>
      <c r="F5469" s="2"/>
    </row>
    <row r="5470" spans="5:6" ht="12.75">
      <c r="E5470" s="2"/>
      <c r="F5470" s="2"/>
    </row>
    <row r="5471" spans="5:6" ht="12.75">
      <c r="E5471" s="2"/>
      <c r="F5471" s="2"/>
    </row>
    <row r="5472" spans="5:6" ht="12.75">
      <c r="E5472" s="2"/>
      <c r="F5472" s="2"/>
    </row>
    <row r="5473" spans="5:6" ht="12.75">
      <c r="E5473" s="2"/>
      <c r="F5473" s="2"/>
    </row>
    <row r="5474" spans="5:6" ht="12.75">
      <c r="E5474" s="2"/>
      <c r="F5474" s="2"/>
    </row>
    <row r="5475" spans="5:6" ht="12.75">
      <c r="E5475" s="2"/>
      <c r="F5475" s="2"/>
    </row>
    <row r="5476" spans="5:6" ht="12.75">
      <c r="E5476" s="2"/>
      <c r="F5476" s="2"/>
    </row>
    <row r="5477" spans="5:6" ht="12.75">
      <c r="E5477" s="2"/>
      <c r="F5477" s="2"/>
    </row>
    <row r="5478" spans="5:6" ht="12.75">
      <c r="E5478" s="2"/>
      <c r="F5478" s="2"/>
    </row>
    <row r="5479" spans="5:6" ht="12.75">
      <c r="E5479" s="2"/>
      <c r="F5479" s="2"/>
    </row>
    <row r="5480" spans="5:6" ht="12.75">
      <c r="E5480" s="2"/>
      <c r="F5480" s="2"/>
    </row>
    <row r="5481" spans="5:6" ht="12.75">
      <c r="E5481" s="2"/>
      <c r="F5481" s="2"/>
    </row>
    <row r="5482" spans="5:6" ht="12.75">
      <c r="E5482" s="2"/>
      <c r="F5482" s="2"/>
    </row>
    <row r="5483" spans="5:6" ht="12.75">
      <c r="E5483" s="2"/>
      <c r="F5483" s="2"/>
    </row>
    <row r="5484" spans="5:6" ht="12.75">
      <c r="E5484" s="2"/>
      <c r="F5484" s="2"/>
    </row>
    <row r="5485" spans="5:6" ht="12.75">
      <c r="E5485" s="2"/>
      <c r="F5485" s="2"/>
    </row>
    <row r="5486" spans="5:6" ht="12.75">
      <c r="E5486" s="2"/>
      <c r="F5486" s="2"/>
    </row>
    <row r="5487" spans="5:6" ht="12.75">
      <c r="E5487" s="2"/>
      <c r="F5487" s="2"/>
    </row>
    <row r="5488" spans="5:6" ht="12.75">
      <c r="E5488" s="2"/>
      <c r="F5488" s="2"/>
    </row>
    <row r="5489" spans="5:6" ht="12.75">
      <c r="E5489" s="2"/>
      <c r="F5489" s="2"/>
    </row>
    <row r="5490" spans="5:6" ht="12.75">
      <c r="E5490" s="2"/>
      <c r="F5490" s="2"/>
    </row>
    <row r="5491" spans="5:6" ht="12.75">
      <c r="E5491" s="2"/>
      <c r="F5491" s="2"/>
    </row>
    <row r="5492" spans="5:6" ht="12.75">
      <c r="E5492" s="2"/>
      <c r="F5492" s="2"/>
    </row>
    <row r="5493" spans="5:6" ht="12.75">
      <c r="E5493" s="2"/>
      <c r="F5493" s="2"/>
    </row>
    <row r="5494" spans="5:6" ht="12.75">
      <c r="E5494" s="2"/>
      <c r="F5494" s="2"/>
    </row>
    <row r="5495" spans="5:6" ht="12.75">
      <c r="E5495" s="2"/>
      <c r="F5495" s="2"/>
    </row>
    <row r="5496" spans="5:6" ht="12.75">
      <c r="E5496" s="2"/>
      <c r="F5496" s="2"/>
    </row>
    <row r="5497" spans="5:6" ht="12.75">
      <c r="E5497" s="2"/>
      <c r="F5497" s="2"/>
    </row>
    <row r="5498" spans="5:6" ht="12.75">
      <c r="E5498" s="2"/>
      <c r="F5498" s="2"/>
    </row>
    <row r="5499" spans="5:6" ht="12.75">
      <c r="E5499" s="2"/>
      <c r="F5499" s="2"/>
    </row>
    <row r="5500" spans="5:6" ht="12.75">
      <c r="E5500" s="2"/>
      <c r="F5500" s="2"/>
    </row>
    <row r="5501" spans="5:6" ht="12.75">
      <c r="E5501" s="2"/>
      <c r="F5501" s="2"/>
    </row>
    <row r="5502" spans="5:6" ht="12.75">
      <c r="E5502" s="2"/>
      <c r="F5502" s="2"/>
    </row>
    <row r="5503" spans="5:6" ht="12.75">
      <c r="E5503" s="2"/>
      <c r="F5503" s="2"/>
    </row>
    <row r="5504" spans="5:6" ht="12.75">
      <c r="E5504" s="2"/>
      <c r="F5504" s="2"/>
    </row>
    <row r="5505" spans="5:6" ht="12.75">
      <c r="E5505" s="2"/>
      <c r="F5505" s="2"/>
    </row>
    <row r="5506" spans="5:6" ht="12.75">
      <c r="E5506" s="2"/>
      <c r="F5506" s="2"/>
    </row>
    <row r="5507" spans="5:6" ht="12.75">
      <c r="E5507" s="2"/>
      <c r="F5507" s="2"/>
    </row>
    <row r="5508" spans="5:6" ht="12.75">
      <c r="E5508" s="2"/>
      <c r="F5508" s="2"/>
    </row>
    <row r="5509" spans="5:6" ht="12.75">
      <c r="E5509" s="2"/>
      <c r="F5509" s="2"/>
    </row>
    <row r="5510" spans="5:6" ht="12.75">
      <c r="E5510" s="2"/>
      <c r="F5510" s="2"/>
    </row>
    <row r="5511" spans="5:6" ht="12.75">
      <c r="E5511" s="2"/>
      <c r="F5511" s="2"/>
    </row>
    <row r="5512" spans="5:6" ht="12.75">
      <c r="E5512" s="2"/>
      <c r="F5512" s="2"/>
    </row>
    <row r="5513" spans="5:6" ht="12.75">
      <c r="E5513" s="2"/>
      <c r="F5513" s="2"/>
    </row>
    <row r="5514" spans="5:6" ht="12.75">
      <c r="E5514" s="2"/>
      <c r="F5514" s="2"/>
    </row>
    <row r="5515" spans="5:6" ht="12.75">
      <c r="E5515" s="2"/>
      <c r="F5515" s="2"/>
    </row>
    <row r="5516" spans="5:6" ht="12.75">
      <c r="E5516" s="2"/>
      <c r="F5516" s="2"/>
    </row>
    <row r="5517" spans="5:6" ht="12.75">
      <c r="E5517" s="2"/>
      <c r="F5517" s="2"/>
    </row>
    <row r="5518" spans="5:6" ht="12.75">
      <c r="E5518" s="2"/>
      <c r="F5518" s="2"/>
    </row>
    <row r="5519" spans="5:6" ht="12.75">
      <c r="E5519" s="2"/>
      <c r="F5519" s="2"/>
    </row>
    <row r="5520" spans="5:6" ht="12.75">
      <c r="E5520" s="2"/>
      <c r="F5520" s="2"/>
    </row>
    <row r="5521" spans="5:6" ht="12.75">
      <c r="E5521" s="2"/>
      <c r="F5521" s="2"/>
    </row>
    <row r="5522" spans="5:6" ht="12.75">
      <c r="E5522" s="2"/>
      <c r="F5522" s="2"/>
    </row>
    <row r="5523" spans="5:6" ht="12.75">
      <c r="E5523" s="2"/>
      <c r="F5523" s="2"/>
    </row>
    <row r="5524" spans="5:6" ht="12.75">
      <c r="E5524" s="2"/>
      <c r="F5524" s="2"/>
    </row>
    <row r="5525" spans="5:6" ht="12.75">
      <c r="E5525" s="2"/>
      <c r="F5525" s="2"/>
    </row>
    <row r="5526" spans="5:6" ht="12.75">
      <c r="E5526" s="2"/>
      <c r="F5526" s="2"/>
    </row>
    <row r="5527" spans="5:6" ht="12.75">
      <c r="E5527" s="2"/>
      <c r="F5527" s="2"/>
    </row>
    <row r="5528" spans="5:6" ht="12.75">
      <c r="E5528" s="2"/>
      <c r="F5528" s="2"/>
    </row>
    <row r="5529" spans="5:6" ht="12.75">
      <c r="E5529" s="2"/>
      <c r="F5529" s="2"/>
    </row>
    <row r="5530" spans="5:6" ht="12.75">
      <c r="E5530" s="2"/>
      <c r="F5530" s="2"/>
    </row>
    <row r="5531" spans="5:6" ht="12.75">
      <c r="E5531" s="2"/>
      <c r="F5531" s="2"/>
    </row>
    <row r="5532" spans="5:6" ht="12.75">
      <c r="E5532" s="2"/>
      <c r="F5532" s="2"/>
    </row>
    <row r="5533" spans="5:6" ht="12.75">
      <c r="E5533" s="2"/>
      <c r="F5533" s="2"/>
    </row>
    <row r="5534" spans="5:6" ht="12.75">
      <c r="E5534" s="2"/>
      <c r="F5534" s="2"/>
    </row>
    <row r="5535" spans="5:6" ht="12.75">
      <c r="E5535" s="2"/>
      <c r="F5535" s="2"/>
    </row>
    <row r="5536" spans="5:6" ht="12.75">
      <c r="E5536" s="2"/>
      <c r="F5536" s="2"/>
    </row>
    <row r="5537" spans="5:6" ht="12.75">
      <c r="E5537" s="2"/>
      <c r="F5537" s="2"/>
    </row>
    <row r="5538" spans="5:6" ht="12.75">
      <c r="E5538" s="2"/>
      <c r="F5538" s="2"/>
    </row>
    <row r="5539" spans="5:6" ht="12.75">
      <c r="E5539" s="2"/>
      <c r="F5539" s="2"/>
    </row>
    <row r="5540" spans="5:6" ht="12.75">
      <c r="E5540" s="2"/>
      <c r="F5540" s="2"/>
    </row>
    <row r="5541" spans="5:6" ht="12.75">
      <c r="E5541" s="2"/>
      <c r="F5541" s="2"/>
    </row>
    <row r="5542" spans="5:6" ht="12.75">
      <c r="E5542" s="2"/>
      <c r="F5542" s="2"/>
    </row>
    <row r="5543" spans="5:6" ht="12.75">
      <c r="E5543" s="2"/>
      <c r="F5543" s="2"/>
    </row>
    <row r="5544" spans="5:6" ht="12.75">
      <c r="E5544" s="2"/>
      <c r="F5544" s="2"/>
    </row>
    <row r="5545" spans="5:6" ht="12.75">
      <c r="E5545" s="2"/>
      <c r="F5545" s="2"/>
    </row>
    <row r="5546" spans="5:6" ht="12.75">
      <c r="E5546" s="2"/>
      <c r="F5546" s="2"/>
    </row>
    <row r="5547" spans="5:6" ht="12.75">
      <c r="E5547" s="2"/>
      <c r="F5547" s="2"/>
    </row>
    <row r="5548" spans="5:6" ht="12.75">
      <c r="E5548" s="2"/>
      <c r="F5548" s="2"/>
    </row>
    <row r="5549" spans="5:6" ht="12.75">
      <c r="E5549" s="2"/>
      <c r="F5549" s="2"/>
    </row>
    <row r="5550" spans="5:6" ht="12.75">
      <c r="E5550" s="2"/>
      <c r="F5550" s="2"/>
    </row>
    <row r="5551" spans="5:6" ht="12.75">
      <c r="E5551" s="2"/>
      <c r="F5551" s="2"/>
    </row>
    <row r="5552" spans="5:6" ht="12.75">
      <c r="E5552" s="2"/>
      <c r="F5552" s="2"/>
    </row>
    <row r="5553" spans="5:6" ht="12.75">
      <c r="E5553" s="2"/>
      <c r="F5553" s="2"/>
    </row>
    <row r="5554" spans="5:6" ht="12.75">
      <c r="E5554" s="2"/>
      <c r="F5554" s="2"/>
    </row>
    <row r="5555" spans="5:6" ht="12.75">
      <c r="E5555" s="2"/>
      <c r="F5555" s="2"/>
    </row>
    <row r="5556" spans="5:6" ht="12.75">
      <c r="E5556" s="2"/>
      <c r="F5556" s="2"/>
    </row>
    <row r="5557" spans="5:6" ht="12.75">
      <c r="E5557" s="2"/>
      <c r="F5557" s="2"/>
    </row>
    <row r="5558" spans="5:6" ht="12.75">
      <c r="E5558" s="2"/>
      <c r="F5558" s="2"/>
    </row>
    <row r="5559" spans="5:6" ht="12.75">
      <c r="E5559" s="2"/>
      <c r="F5559" s="2"/>
    </row>
    <row r="5560" spans="5:6" ht="12.75">
      <c r="E5560" s="2"/>
      <c r="F5560" s="2"/>
    </row>
    <row r="5561" spans="5:6" ht="12.75">
      <c r="E5561" s="2"/>
      <c r="F5561" s="2"/>
    </row>
    <row r="5562" spans="5:6" ht="12.75">
      <c r="E5562" s="2"/>
      <c r="F5562" s="2"/>
    </row>
    <row r="5563" spans="5:6" ht="12.75">
      <c r="E5563" s="2"/>
      <c r="F5563" s="2"/>
    </row>
    <row r="5564" spans="5:6" ht="12.75">
      <c r="E5564" s="2"/>
      <c r="F5564" s="2"/>
    </row>
    <row r="5565" spans="5:6" ht="12.75">
      <c r="E5565" s="2"/>
      <c r="F5565" s="2"/>
    </row>
    <row r="5566" spans="5:6" ht="12.75">
      <c r="E5566" s="2"/>
      <c r="F5566" s="2"/>
    </row>
    <row r="5567" spans="5:6" ht="12.75">
      <c r="E5567" s="2"/>
      <c r="F5567" s="2"/>
    </row>
    <row r="5568" spans="5:6" ht="12.75">
      <c r="E5568" s="2"/>
      <c r="F5568" s="2"/>
    </row>
    <row r="5569" spans="5:6" ht="12.75">
      <c r="E5569" s="2"/>
      <c r="F5569" s="2"/>
    </row>
    <row r="5570" spans="5:6" ht="12.75">
      <c r="E5570" s="2"/>
      <c r="F5570" s="2"/>
    </row>
    <row r="5571" spans="5:6" ht="12.75">
      <c r="E5571" s="2"/>
      <c r="F5571" s="2"/>
    </row>
    <row r="5572" spans="5:6" ht="12.75">
      <c r="E5572" s="2"/>
      <c r="F5572" s="2"/>
    </row>
    <row r="5573" spans="5:6" ht="12.75">
      <c r="E5573" s="2"/>
      <c r="F5573" s="2"/>
    </row>
    <row r="5574" spans="5:6" ht="12.75">
      <c r="E5574" s="2"/>
      <c r="F5574" s="2"/>
    </row>
    <row r="5575" spans="5:6" ht="12.75">
      <c r="E5575" s="2"/>
      <c r="F5575" s="2"/>
    </row>
    <row r="5576" spans="5:6" ht="12.75">
      <c r="E5576" s="2"/>
      <c r="F5576" s="2"/>
    </row>
    <row r="5577" spans="5:6" ht="12.75">
      <c r="E5577" s="2"/>
      <c r="F5577" s="2"/>
    </row>
    <row r="5578" spans="5:6" ht="12.75">
      <c r="E5578" s="2"/>
      <c r="F5578" s="2"/>
    </row>
    <row r="5579" spans="5:6" ht="12.75">
      <c r="E5579" s="2"/>
      <c r="F5579" s="2"/>
    </row>
    <row r="5580" spans="5:6" ht="12.75">
      <c r="E5580" s="2"/>
      <c r="F5580" s="2"/>
    </row>
    <row r="5581" spans="5:6" ht="12.75">
      <c r="E5581" s="2"/>
      <c r="F5581" s="2"/>
    </row>
    <row r="5582" spans="5:6" ht="12.75">
      <c r="E5582" s="2"/>
      <c r="F5582" s="2"/>
    </row>
    <row r="5583" spans="5:6" ht="12.75">
      <c r="E5583" s="2"/>
      <c r="F5583" s="2"/>
    </row>
    <row r="5584" spans="5:6" ht="12.75">
      <c r="E5584" s="2"/>
      <c r="F5584" s="2"/>
    </row>
    <row r="5585" spans="5:6" ht="12.75">
      <c r="E5585" s="2"/>
      <c r="F5585" s="2"/>
    </row>
    <row r="5586" spans="5:6" ht="12.75">
      <c r="E5586" s="2"/>
      <c r="F5586" s="2"/>
    </row>
    <row r="5587" spans="5:6" ht="12.75">
      <c r="E5587" s="2"/>
      <c r="F5587" s="2"/>
    </row>
    <row r="5588" spans="5:6" ht="12.75">
      <c r="E5588" s="2"/>
      <c r="F5588" s="2"/>
    </row>
    <row r="5589" spans="5:6" ht="12.75">
      <c r="E5589" s="2"/>
      <c r="F5589" s="2"/>
    </row>
    <row r="5590" spans="5:6" ht="12.75">
      <c r="E5590" s="2"/>
      <c r="F5590" s="2"/>
    </row>
    <row r="5591" spans="5:6" ht="12.75">
      <c r="E5591" s="2"/>
      <c r="F5591" s="2"/>
    </row>
    <row r="5592" spans="5:6" ht="12.75">
      <c r="E5592" s="2"/>
      <c r="F5592" s="2"/>
    </row>
    <row r="5593" spans="5:6" ht="12.75">
      <c r="E5593" s="2"/>
      <c r="F5593" s="2"/>
    </row>
    <row r="5594" spans="5:6" ht="12.75">
      <c r="E5594" s="2"/>
      <c r="F5594" s="2"/>
    </row>
    <row r="5595" spans="5:6" ht="12.75">
      <c r="E5595" s="2"/>
      <c r="F5595" s="2"/>
    </row>
    <row r="5596" spans="5:6" ht="12.75">
      <c r="E5596" s="2"/>
      <c r="F5596" s="2"/>
    </row>
    <row r="5597" spans="5:6" ht="12.75">
      <c r="E5597" s="2"/>
      <c r="F5597" s="2"/>
    </row>
    <row r="5598" spans="5:6" ht="12.75">
      <c r="E5598" s="2"/>
      <c r="F5598" s="2"/>
    </row>
    <row r="5599" spans="5:6" ht="12.75">
      <c r="E5599" s="2"/>
      <c r="F5599" s="2"/>
    </row>
    <row r="5600" spans="5:6" ht="12.75">
      <c r="E5600" s="2"/>
      <c r="F5600" s="2"/>
    </row>
    <row r="5601" spans="5:6" ht="12.75">
      <c r="E5601" s="2"/>
      <c r="F5601" s="2"/>
    </row>
    <row r="5602" spans="5:6" ht="12.75">
      <c r="E5602" s="2"/>
      <c r="F5602" s="2"/>
    </row>
    <row r="5603" spans="5:6" ht="12.75">
      <c r="E5603" s="2"/>
      <c r="F5603" s="2"/>
    </row>
    <row r="5604" spans="5:6" ht="12.75">
      <c r="E5604" s="2"/>
      <c r="F5604" s="2"/>
    </row>
    <row r="5605" spans="5:6" ht="12.75">
      <c r="E5605" s="2"/>
      <c r="F5605" s="2"/>
    </row>
    <row r="5606" spans="5:6" ht="12.75">
      <c r="E5606" s="2"/>
      <c r="F5606" s="2"/>
    </row>
    <row r="5607" spans="5:6" ht="12.75">
      <c r="E5607" s="2"/>
      <c r="F5607" s="2"/>
    </row>
    <row r="5608" spans="5:6" ht="12.75">
      <c r="E5608" s="2"/>
      <c r="F5608" s="2"/>
    </row>
    <row r="5609" spans="5:6" ht="12.75">
      <c r="E5609" s="2"/>
      <c r="F5609" s="2"/>
    </row>
    <row r="5610" spans="5:6" ht="12.75">
      <c r="E5610" s="2"/>
      <c r="F5610" s="2"/>
    </row>
    <row r="5611" spans="5:6" ht="12.75">
      <c r="E5611" s="2"/>
      <c r="F5611" s="2"/>
    </row>
    <row r="5612" spans="5:6" ht="12.75">
      <c r="E5612" s="2"/>
      <c r="F5612" s="2"/>
    </row>
    <row r="5613" spans="5:6" ht="12.75">
      <c r="E5613" s="2"/>
      <c r="F5613" s="2"/>
    </row>
    <row r="5614" spans="5:6" ht="12.75">
      <c r="E5614" s="2"/>
      <c r="F5614" s="2"/>
    </row>
    <row r="5615" spans="5:6" ht="12.75">
      <c r="E5615" s="2"/>
      <c r="F5615" s="2"/>
    </row>
    <row r="5616" spans="5:6" ht="12.75">
      <c r="E5616" s="2"/>
      <c r="F5616" s="2"/>
    </row>
    <row r="5617" spans="5:6" ht="12.75">
      <c r="E5617" s="2"/>
      <c r="F5617" s="2"/>
    </row>
    <row r="5618" spans="5:6" ht="12.75">
      <c r="E5618" s="2"/>
      <c r="F5618" s="2"/>
    </row>
    <row r="5619" spans="5:6" ht="12.75">
      <c r="E5619" s="2"/>
      <c r="F5619" s="2"/>
    </row>
    <row r="5620" spans="5:6" ht="12.75">
      <c r="E5620" s="2"/>
      <c r="F5620" s="2"/>
    </row>
    <row r="5621" spans="5:6" ht="12.75">
      <c r="E5621" s="2"/>
      <c r="F5621" s="2"/>
    </row>
    <row r="5622" spans="5:6" ht="12.75">
      <c r="E5622" s="2"/>
      <c r="F5622" s="2"/>
    </row>
    <row r="5623" spans="5:6" ht="12.75">
      <c r="E5623" s="2"/>
      <c r="F5623" s="2"/>
    </row>
    <row r="5624" spans="5:6" ht="12.75">
      <c r="E5624" s="2"/>
      <c r="F5624" s="2"/>
    </row>
    <row r="5625" spans="5:6" ht="12.75">
      <c r="E5625" s="2"/>
      <c r="F5625" s="2"/>
    </row>
    <row r="5626" spans="5:6" ht="12.75">
      <c r="E5626" s="2"/>
      <c r="F5626" s="2"/>
    </row>
    <row r="5627" spans="5:6" ht="12.75">
      <c r="E5627" s="2"/>
      <c r="F5627" s="2"/>
    </row>
    <row r="5628" spans="5:6" ht="12.75">
      <c r="E5628" s="2"/>
      <c r="F5628" s="2"/>
    </row>
    <row r="5629" spans="5:6" ht="12.75">
      <c r="E5629" s="2"/>
      <c r="F5629" s="2"/>
    </row>
    <row r="5630" spans="5:6" ht="12.75">
      <c r="E5630" s="2"/>
      <c r="F5630" s="2"/>
    </row>
    <row r="5631" spans="5:6" ht="12.75">
      <c r="E5631" s="2"/>
      <c r="F5631" s="2"/>
    </row>
    <row r="5632" spans="5:6" ht="12.75">
      <c r="E5632" s="2"/>
      <c r="F5632" s="2"/>
    </row>
    <row r="5633" spans="5:6" ht="12.75">
      <c r="E5633" s="2"/>
      <c r="F5633" s="2"/>
    </row>
    <row r="5634" spans="5:6" ht="12.75">
      <c r="E5634" s="2"/>
      <c r="F5634" s="2"/>
    </row>
    <row r="5635" spans="5:6" ht="12.75">
      <c r="E5635" s="2"/>
      <c r="F5635" s="2"/>
    </row>
    <row r="5636" spans="5:6" ht="12.75">
      <c r="E5636" s="2"/>
      <c r="F5636" s="2"/>
    </row>
    <row r="5637" spans="5:6" ht="12.75">
      <c r="E5637" s="2"/>
      <c r="F5637" s="2"/>
    </row>
    <row r="5638" spans="5:6" ht="12.75">
      <c r="E5638" s="2"/>
      <c r="F5638" s="2"/>
    </row>
    <row r="5639" spans="5:6" ht="12.75">
      <c r="E5639" s="2"/>
      <c r="F5639" s="2"/>
    </row>
    <row r="5640" spans="5:6" ht="12.75">
      <c r="E5640" s="2"/>
      <c r="F5640" s="2"/>
    </row>
    <row r="5641" spans="5:6" ht="12.75">
      <c r="E5641" s="2"/>
      <c r="F5641" s="2"/>
    </row>
    <row r="5642" spans="5:6" ht="12.75">
      <c r="E5642" s="2"/>
      <c r="F5642" s="2"/>
    </row>
    <row r="5643" spans="5:6" ht="12.75">
      <c r="E5643" s="2"/>
      <c r="F5643" s="2"/>
    </row>
    <row r="5644" spans="5:6" ht="12.75">
      <c r="E5644" s="2"/>
      <c r="F5644" s="2"/>
    </row>
    <row r="5645" spans="5:6" ht="12.75">
      <c r="E5645" s="2"/>
      <c r="F5645" s="2"/>
    </row>
    <row r="5646" spans="5:6" ht="12.75">
      <c r="E5646" s="2"/>
      <c r="F5646" s="2"/>
    </row>
    <row r="5647" spans="5:6" ht="12.75">
      <c r="E5647" s="2"/>
      <c r="F5647" s="2"/>
    </row>
    <row r="5648" spans="5:6" ht="12.75">
      <c r="E5648" s="2"/>
      <c r="F5648" s="2"/>
    </row>
    <row r="5649" spans="5:6" ht="12.75">
      <c r="E5649" s="2"/>
      <c r="F5649" s="2"/>
    </row>
    <row r="5650" spans="5:6" ht="12.75">
      <c r="E5650" s="2"/>
      <c r="F5650" s="2"/>
    </row>
    <row r="5651" spans="5:6" ht="12.75">
      <c r="E5651" s="2"/>
      <c r="F5651" s="2"/>
    </row>
    <row r="5652" spans="5:6" ht="12.75">
      <c r="E5652" s="2"/>
      <c r="F5652" s="2"/>
    </row>
    <row r="5653" spans="5:6" ht="12.75">
      <c r="E5653" s="2"/>
      <c r="F5653" s="2"/>
    </row>
    <row r="5654" spans="5:6" ht="12.75">
      <c r="E5654" s="2"/>
      <c r="F5654" s="2"/>
    </row>
    <row r="5655" spans="5:6" ht="12.75">
      <c r="E5655" s="2"/>
      <c r="F5655" s="2"/>
    </row>
    <row r="5656" spans="5:6" ht="12.75">
      <c r="E5656" s="2"/>
      <c r="F5656" s="2"/>
    </row>
    <row r="5657" spans="5:6" ht="12.75">
      <c r="E5657" s="2"/>
      <c r="F5657" s="2"/>
    </row>
    <row r="5658" spans="5:6" ht="12.75">
      <c r="E5658" s="2"/>
      <c r="F5658" s="2"/>
    </row>
    <row r="5659" spans="5:6" ht="12.75">
      <c r="E5659" s="2"/>
      <c r="F5659" s="2"/>
    </row>
    <row r="5660" spans="5:6" ht="12.75">
      <c r="E5660" s="2"/>
      <c r="F5660" s="2"/>
    </row>
    <row r="5661" spans="5:6" ht="12.75">
      <c r="E5661" s="2"/>
      <c r="F5661" s="2"/>
    </row>
    <row r="5662" spans="5:6" ht="12.75">
      <c r="E5662" s="2"/>
      <c r="F5662" s="2"/>
    </row>
    <row r="5663" spans="5:6" ht="12.75">
      <c r="E5663" s="2"/>
      <c r="F5663" s="2"/>
    </row>
    <row r="5664" spans="5:6" ht="12.75">
      <c r="E5664" s="2"/>
      <c r="F5664" s="2"/>
    </row>
    <row r="5665" spans="5:6" ht="12.75">
      <c r="E5665" s="2"/>
      <c r="F5665" s="2"/>
    </row>
    <row r="5666" spans="5:6" ht="12.75">
      <c r="E5666" s="2"/>
      <c r="F5666" s="2"/>
    </row>
    <row r="5667" spans="5:6" ht="12.75">
      <c r="E5667" s="2"/>
      <c r="F5667" s="2"/>
    </row>
    <row r="5668" spans="5:6" ht="12.75">
      <c r="E5668" s="2"/>
      <c r="F5668" s="2"/>
    </row>
    <row r="5669" spans="5:6" ht="12.75">
      <c r="E5669" s="2"/>
      <c r="F5669" s="2"/>
    </row>
    <row r="5670" spans="5:6" ht="12.75">
      <c r="E5670" s="2"/>
      <c r="F5670" s="2"/>
    </row>
    <row r="5671" spans="5:6" ht="12.75">
      <c r="E5671" s="2"/>
      <c r="F5671" s="2"/>
    </row>
    <row r="5672" spans="5:6" ht="12.75">
      <c r="E5672" s="2"/>
      <c r="F5672" s="2"/>
    </row>
    <row r="5673" spans="5:6" ht="12.75">
      <c r="E5673" s="2"/>
      <c r="F5673" s="2"/>
    </row>
    <row r="5674" spans="5:6" ht="12.75">
      <c r="E5674" s="2"/>
      <c r="F5674" s="2"/>
    </row>
    <row r="5675" spans="5:6" ht="12.75">
      <c r="E5675" s="2"/>
      <c r="F5675" s="2"/>
    </row>
    <row r="5676" spans="5:6" ht="12.75">
      <c r="E5676" s="2"/>
      <c r="F5676" s="2"/>
    </row>
    <row r="5677" spans="5:6" ht="12.75">
      <c r="E5677" s="2"/>
      <c r="F5677" s="2"/>
    </row>
    <row r="5678" spans="5:6" ht="12.75">
      <c r="E5678" s="2"/>
      <c r="F5678" s="2"/>
    </row>
    <row r="5679" spans="5:6" ht="12.75">
      <c r="E5679" s="2"/>
      <c r="F5679" s="2"/>
    </row>
    <row r="5680" spans="5:6" ht="12.75">
      <c r="E5680" s="2"/>
      <c r="F5680" s="2"/>
    </row>
    <row r="5681" spans="5:6" ht="12.75">
      <c r="E5681" s="2"/>
      <c r="F5681" s="2"/>
    </row>
    <row r="5682" spans="5:6" ht="12.75">
      <c r="E5682" s="2"/>
      <c r="F5682" s="2"/>
    </row>
    <row r="5683" spans="5:6" ht="12.75">
      <c r="E5683" s="2"/>
      <c r="F5683" s="2"/>
    </row>
    <row r="5684" spans="5:6" ht="12.75">
      <c r="E5684" s="2"/>
      <c r="F5684" s="2"/>
    </row>
    <row r="5685" spans="5:6" ht="12.75">
      <c r="E5685" s="2"/>
      <c r="F5685" s="2"/>
    </row>
    <row r="5686" spans="5:6" ht="12.75">
      <c r="E5686" s="2"/>
      <c r="F5686" s="2"/>
    </row>
    <row r="5687" spans="5:6" ht="12.75">
      <c r="E5687" s="2"/>
      <c r="F5687" s="2"/>
    </row>
    <row r="5688" spans="5:6" ht="12.75">
      <c r="E5688" s="2"/>
      <c r="F5688" s="2"/>
    </row>
    <row r="5689" spans="5:6" ht="12.75">
      <c r="E5689" s="2"/>
      <c r="F5689" s="2"/>
    </row>
    <row r="5690" spans="5:6" ht="12.75">
      <c r="E5690" s="2"/>
      <c r="F5690" s="2"/>
    </row>
    <row r="5691" spans="5:6" ht="12.75">
      <c r="E5691" s="2"/>
      <c r="F5691" s="2"/>
    </row>
    <row r="5692" spans="5:6" ht="12.75">
      <c r="E5692" s="2"/>
      <c r="F5692" s="2"/>
    </row>
    <row r="5693" spans="5:6" ht="12.75">
      <c r="E5693" s="2"/>
      <c r="F5693" s="2"/>
    </row>
    <row r="5694" spans="5:6" ht="12.75">
      <c r="E5694" s="2"/>
      <c r="F5694" s="2"/>
    </row>
    <row r="5695" spans="5:6" ht="12.75">
      <c r="E5695" s="2"/>
      <c r="F5695" s="2"/>
    </row>
    <row r="5696" spans="5:6" ht="12.75">
      <c r="E5696" s="2"/>
      <c r="F5696" s="2"/>
    </row>
    <row r="5697" spans="5:6" ht="12.75">
      <c r="E5697" s="2"/>
      <c r="F5697" s="2"/>
    </row>
    <row r="5698" spans="5:6" ht="12.75">
      <c r="E5698" s="2"/>
      <c r="F5698" s="2"/>
    </row>
    <row r="5699" spans="5:6" ht="12.75">
      <c r="E5699" s="2"/>
      <c r="F5699" s="2"/>
    </row>
    <row r="5700" spans="5:6" ht="12.75">
      <c r="E5700" s="2"/>
      <c r="F5700" s="2"/>
    </row>
    <row r="5701" spans="5:6" ht="12.75">
      <c r="E5701" s="2"/>
      <c r="F5701" s="2"/>
    </row>
    <row r="5702" spans="5:6" ht="12.75">
      <c r="E5702" s="2"/>
      <c r="F5702" s="2"/>
    </row>
    <row r="5703" spans="5:6" ht="12.75">
      <c r="E5703" s="2"/>
      <c r="F5703" s="2"/>
    </row>
    <row r="5704" spans="5:6" ht="12.75">
      <c r="E5704" s="2"/>
      <c r="F5704" s="2"/>
    </row>
    <row r="5705" spans="5:6" ht="12.75">
      <c r="E5705" s="2"/>
      <c r="F5705" s="2"/>
    </row>
    <row r="5706" spans="5:6" ht="12.75">
      <c r="E5706" s="2"/>
      <c r="F5706" s="2"/>
    </row>
    <row r="5707" spans="5:6" ht="12.75">
      <c r="E5707" s="2"/>
      <c r="F5707" s="2"/>
    </row>
    <row r="5708" spans="5:6" ht="12.75">
      <c r="E5708" s="2"/>
      <c r="F5708" s="2"/>
    </row>
    <row r="5709" spans="5:6" ht="12.75">
      <c r="E5709" s="2"/>
      <c r="F5709" s="2"/>
    </row>
    <row r="5710" spans="5:6" ht="12.75">
      <c r="E5710" s="2"/>
      <c r="F5710" s="2"/>
    </row>
    <row r="5711" spans="5:6" ht="12.75">
      <c r="E5711" s="2"/>
      <c r="F5711" s="2"/>
    </row>
    <row r="5712" spans="5:6" ht="12.75">
      <c r="E5712" s="2"/>
      <c r="F5712" s="2"/>
    </row>
    <row r="5713" spans="5:6" ht="12.75">
      <c r="E5713" s="2"/>
      <c r="F5713" s="2"/>
    </row>
    <row r="5714" spans="5:6" ht="12.75">
      <c r="E5714" s="2"/>
      <c r="F5714" s="2"/>
    </row>
    <row r="5715" spans="5:6" ht="12.75">
      <c r="E5715" s="2"/>
      <c r="F5715" s="2"/>
    </row>
    <row r="5716" spans="5:6" ht="12.75">
      <c r="E5716" s="2"/>
      <c r="F5716" s="2"/>
    </row>
    <row r="5717" spans="5:6" ht="12.75">
      <c r="E5717" s="2"/>
      <c r="F5717" s="2"/>
    </row>
    <row r="5718" spans="5:6" ht="12.75">
      <c r="E5718" s="2"/>
      <c r="F5718" s="2"/>
    </row>
    <row r="5719" spans="5:6" ht="12.75">
      <c r="E5719" s="2"/>
      <c r="F5719" s="2"/>
    </row>
    <row r="5720" spans="5:6" ht="12.75">
      <c r="E5720" s="2"/>
      <c r="F5720" s="2"/>
    </row>
    <row r="5721" spans="5:6" ht="12.75">
      <c r="E5721" s="2"/>
      <c r="F5721" s="2"/>
    </row>
    <row r="5722" spans="5:6" ht="12.75">
      <c r="E5722" s="2"/>
      <c r="F5722" s="2"/>
    </row>
    <row r="5723" spans="5:6" ht="12.75">
      <c r="E5723" s="2"/>
      <c r="F5723" s="2"/>
    </row>
    <row r="5724" spans="5:6" ht="12.75">
      <c r="E5724" s="2"/>
      <c r="F5724" s="2"/>
    </row>
    <row r="5725" spans="5:6" ht="12.75">
      <c r="E5725" s="2"/>
      <c r="F5725" s="2"/>
    </row>
    <row r="5726" spans="5:6" ht="12.75">
      <c r="E5726" s="2"/>
      <c r="F5726" s="2"/>
    </row>
    <row r="5727" spans="5:6" ht="12.75">
      <c r="E5727" s="2"/>
      <c r="F5727" s="2"/>
    </row>
    <row r="5728" spans="5:6" ht="12.75">
      <c r="E5728" s="2"/>
      <c r="F5728" s="2"/>
    </row>
    <row r="5729" spans="5:6" ht="12.75">
      <c r="E5729" s="2"/>
      <c r="F5729" s="2"/>
    </row>
    <row r="5730" spans="5:6" ht="12.75">
      <c r="E5730" s="2"/>
      <c r="F5730" s="2"/>
    </row>
    <row r="5731" spans="5:6" ht="12.75">
      <c r="E5731" s="2"/>
      <c r="F5731" s="2"/>
    </row>
    <row r="5732" spans="5:6" ht="12.75">
      <c r="E5732" s="2"/>
      <c r="F5732" s="2"/>
    </row>
    <row r="5733" spans="5:6" ht="12.75">
      <c r="E5733" s="2"/>
      <c r="F5733" s="2"/>
    </row>
    <row r="5734" spans="5:6" ht="12.75">
      <c r="E5734" s="2"/>
      <c r="F5734" s="2"/>
    </row>
    <row r="5735" spans="5:6" ht="12.75">
      <c r="E5735" s="2"/>
      <c r="F5735" s="2"/>
    </row>
    <row r="5736" spans="5:6" ht="12.75">
      <c r="E5736" s="2"/>
      <c r="F5736" s="2"/>
    </row>
    <row r="5737" spans="5:6" ht="12.75">
      <c r="E5737" s="2"/>
      <c r="F5737" s="2"/>
    </row>
    <row r="5738" spans="5:6" ht="12.75">
      <c r="E5738" s="2"/>
      <c r="F5738" s="2"/>
    </row>
    <row r="5739" spans="5:6" ht="12.75">
      <c r="E5739" s="2"/>
      <c r="F5739" s="2"/>
    </row>
    <row r="5740" spans="5:6" ht="12.75">
      <c r="E5740" s="2"/>
      <c r="F5740" s="2"/>
    </row>
    <row r="5741" spans="5:6" ht="12.75">
      <c r="E5741" s="2"/>
      <c r="F5741" s="2"/>
    </row>
    <row r="5742" spans="5:6" ht="12.75">
      <c r="E5742" s="2"/>
      <c r="F5742" s="2"/>
    </row>
    <row r="5743" spans="5:6" ht="12.75">
      <c r="E5743" s="2"/>
      <c r="F5743" s="2"/>
    </row>
    <row r="5744" spans="5:6" ht="12.75">
      <c r="E5744" s="2"/>
      <c r="F5744" s="2"/>
    </row>
    <row r="5745" spans="5:6" ht="12.75">
      <c r="E5745" s="2"/>
      <c r="F5745" s="2"/>
    </row>
    <row r="5746" spans="5:6" ht="12.75">
      <c r="E5746" s="2"/>
      <c r="F5746" s="2"/>
    </row>
    <row r="5747" spans="5:6" ht="12.75">
      <c r="E5747" s="2"/>
      <c r="F5747" s="2"/>
    </row>
    <row r="5748" spans="5:6" ht="12.75">
      <c r="E5748" s="2"/>
      <c r="F5748" s="2"/>
    </row>
    <row r="5749" spans="5:6" ht="12.75">
      <c r="E5749" s="2"/>
      <c r="F5749" s="2"/>
    </row>
    <row r="5750" spans="5:6" ht="12.75">
      <c r="E5750" s="2"/>
      <c r="F5750" s="2"/>
    </row>
    <row r="5751" spans="5:6" ht="12.75">
      <c r="E5751" s="2"/>
      <c r="F5751" s="2"/>
    </row>
    <row r="5752" spans="5:6" ht="12.75">
      <c r="E5752" s="2"/>
      <c r="F5752" s="2"/>
    </row>
    <row r="5753" spans="5:6" ht="12.75">
      <c r="E5753" s="2"/>
      <c r="F5753" s="2"/>
    </row>
    <row r="5754" spans="5:6" ht="12.75">
      <c r="E5754" s="2"/>
      <c r="F5754" s="2"/>
    </row>
    <row r="5755" spans="5:6" ht="12.75">
      <c r="E5755" s="2"/>
      <c r="F5755" s="2"/>
    </row>
    <row r="5756" spans="5:6" ht="12.75">
      <c r="E5756" s="2"/>
      <c r="F5756" s="2"/>
    </row>
    <row r="5757" spans="5:6" ht="12.75">
      <c r="E5757" s="2"/>
      <c r="F5757" s="2"/>
    </row>
    <row r="5758" spans="5:6" ht="12.75">
      <c r="E5758" s="2"/>
      <c r="F5758" s="2"/>
    </row>
    <row r="5759" spans="5:6" ht="12.75">
      <c r="E5759" s="2"/>
      <c r="F5759" s="2"/>
    </row>
    <row r="5760" spans="5:6" ht="12.75">
      <c r="E5760" s="2"/>
      <c r="F5760" s="2"/>
    </row>
    <row r="5761" spans="5:6" ht="12.75">
      <c r="E5761" s="2"/>
      <c r="F5761" s="2"/>
    </row>
    <row r="5762" spans="5:6" ht="12.75">
      <c r="E5762" s="2"/>
      <c r="F5762" s="2"/>
    </row>
    <row r="5763" spans="5:6" ht="12.75">
      <c r="E5763" s="2"/>
      <c r="F5763" s="2"/>
    </row>
    <row r="5764" spans="5:6" ht="12.75">
      <c r="E5764" s="2"/>
      <c r="F5764" s="2"/>
    </row>
    <row r="5765" spans="5:6" ht="12.75">
      <c r="E5765" s="2"/>
      <c r="F5765" s="2"/>
    </row>
    <row r="5766" spans="5:6" ht="12.75">
      <c r="E5766" s="2"/>
      <c r="F5766" s="2"/>
    </row>
    <row r="5767" spans="5:6" ht="12.75">
      <c r="E5767" s="2"/>
      <c r="F5767" s="2"/>
    </row>
    <row r="5768" spans="5:6" ht="12.75">
      <c r="E5768" s="2"/>
      <c r="F5768" s="2"/>
    </row>
    <row r="5769" spans="5:6" ht="12.75">
      <c r="E5769" s="2"/>
      <c r="F5769" s="2"/>
    </row>
    <row r="5770" spans="5:6" ht="12.75">
      <c r="E5770" s="2"/>
      <c r="F5770" s="2"/>
    </row>
    <row r="5771" spans="5:6" ht="12.75">
      <c r="E5771" s="2"/>
      <c r="F5771" s="2"/>
    </row>
    <row r="5772" spans="5:6" ht="12.75">
      <c r="E5772" s="2"/>
      <c r="F5772" s="2"/>
    </row>
    <row r="5773" spans="5:6" ht="12.75">
      <c r="E5773" s="2"/>
      <c r="F5773" s="2"/>
    </row>
    <row r="5774" spans="5:6" ht="12.75">
      <c r="E5774" s="2"/>
      <c r="F5774" s="2"/>
    </row>
    <row r="5775" spans="5:6" ht="12.75">
      <c r="E5775" s="2"/>
      <c r="F5775" s="2"/>
    </row>
    <row r="5776" spans="5:6" ht="12.75">
      <c r="E5776" s="2"/>
      <c r="F5776" s="2"/>
    </row>
    <row r="5777" spans="5:6" ht="12.75">
      <c r="E5777" s="2"/>
      <c r="F5777" s="2"/>
    </row>
    <row r="5778" spans="5:6" ht="12.75">
      <c r="E5778" s="2"/>
      <c r="F5778" s="2"/>
    </row>
    <row r="5779" spans="5:6" ht="12.75">
      <c r="E5779" s="2"/>
      <c r="F5779" s="2"/>
    </row>
    <row r="5780" spans="5:6" ht="12.75">
      <c r="E5780" s="2"/>
      <c r="F5780" s="2"/>
    </row>
    <row r="5781" spans="5:6" ht="12.75">
      <c r="E5781" s="2"/>
      <c r="F5781" s="2"/>
    </row>
    <row r="5782" spans="5:6" ht="12.75">
      <c r="E5782" s="2"/>
      <c r="F5782" s="2"/>
    </row>
    <row r="5783" spans="5:6" ht="12.75">
      <c r="E5783" s="2"/>
      <c r="F5783" s="2"/>
    </row>
    <row r="5784" spans="5:6" ht="12.75">
      <c r="E5784" s="2"/>
      <c r="F5784" s="2"/>
    </row>
    <row r="5785" spans="5:6" ht="12.75">
      <c r="E5785" s="2"/>
      <c r="F5785" s="2"/>
    </row>
    <row r="5786" spans="5:6" ht="12.75">
      <c r="E5786" s="2"/>
      <c r="F5786" s="2"/>
    </row>
    <row r="5787" spans="5:6" ht="12.75">
      <c r="E5787" s="2"/>
      <c r="F5787" s="2"/>
    </row>
    <row r="5788" spans="5:6" ht="12.75">
      <c r="E5788" s="2"/>
      <c r="F5788" s="2"/>
    </row>
    <row r="5789" spans="5:6" ht="12.75">
      <c r="E5789" s="2"/>
      <c r="F5789" s="2"/>
    </row>
    <row r="5790" spans="5:6" ht="12.75">
      <c r="E5790" s="2"/>
      <c r="F5790" s="2"/>
    </row>
    <row r="5791" spans="5:6" ht="12.75">
      <c r="E5791" s="2"/>
      <c r="F5791" s="2"/>
    </row>
    <row r="5792" spans="5:6" ht="12.75">
      <c r="E5792" s="2"/>
      <c r="F5792" s="2"/>
    </row>
    <row r="5793" spans="5:6" ht="12.75">
      <c r="E5793" s="2"/>
      <c r="F5793" s="2"/>
    </row>
    <row r="5794" spans="5:6" ht="12.75">
      <c r="E5794" s="2"/>
      <c r="F5794" s="2"/>
    </row>
    <row r="5795" spans="5:6" ht="12.75">
      <c r="E5795" s="2"/>
      <c r="F5795" s="2"/>
    </row>
    <row r="5796" spans="5:6" ht="12.75">
      <c r="E5796" s="2"/>
      <c r="F5796" s="2"/>
    </row>
    <row r="5797" spans="5:6" ht="12.75">
      <c r="E5797" s="2"/>
      <c r="F5797" s="2"/>
    </row>
    <row r="5798" spans="5:6" ht="12.75">
      <c r="E5798" s="2"/>
      <c r="F5798" s="2"/>
    </row>
    <row r="5799" spans="5:6" ht="12.75">
      <c r="E5799" s="2"/>
      <c r="F5799" s="2"/>
    </row>
    <row r="5800" spans="5:6" ht="12.75">
      <c r="E5800" s="2"/>
      <c r="F5800" s="2"/>
    </row>
    <row r="5801" spans="5:6" ht="12.75">
      <c r="E5801" s="2"/>
      <c r="F5801" s="2"/>
    </row>
    <row r="5802" spans="5:6" ht="12.75">
      <c r="E5802" s="2"/>
      <c r="F5802" s="2"/>
    </row>
    <row r="5803" spans="5:6" ht="12.75">
      <c r="E5803" s="2"/>
      <c r="F5803" s="2"/>
    </row>
    <row r="5804" spans="5:6" ht="12.75">
      <c r="E5804" s="2"/>
      <c r="F5804" s="2"/>
    </row>
    <row r="5805" spans="5:6" ht="12.75">
      <c r="E5805" s="2"/>
      <c r="F5805" s="2"/>
    </row>
    <row r="5806" spans="5:6" ht="12.75">
      <c r="E5806" s="2"/>
      <c r="F5806" s="2"/>
    </row>
    <row r="5807" spans="5:6" ht="12.75">
      <c r="E5807" s="2"/>
      <c r="F5807" s="2"/>
    </row>
    <row r="5808" spans="5:6" ht="12.75">
      <c r="E5808" s="2"/>
      <c r="F5808" s="2"/>
    </row>
    <row r="5809" spans="5:6" ht="12.75">
      <c r="E5809" s="2"/>
      <c r="F5809" s="2"/>
    </row>
    <row r="5810" spans="5:6" ht="12.75">
      <c r="E5810" s="2"/>
      <c r="F5810" s="2"/>
    </row>
    <row r="5811" spans="5:6" ht="12.75">
      <c r="E5811" s="2"/>
      <c r="F5811" s="2"/>
    </row>
    <row r="5812" spans="5:6" ht="12.75">
      <c r="E5812" s="2"/>
      <c r="F5812" s="2"/>
    </row>
    <row r="5813" spans="5:6" ht="12.75">
      <c r="E5813" s="2"/>
      <c r="F5813" s="2"/>
    </row>
    <row r="5814" spans="5:6" ht="12.75">
      <c r="E5814" s="2"/>
      <c r="F5814" s="2"/>
    </row>
    <row r="5815" spans="5:6" ht="12.75">
      <c r="E5815" s="2"/>
      <c r="F5815" s="2"/>
    </row>
    <row r="5816" spans="5:6" ht="12.75">
      <c r="E5816" s="2"/>
      <c r="F5816" s="2"/>
    </row>
    <row r="5817" spans="5:6" ht="12.75">
      <c r="E5817" s="2"/>
      <c r="F5817" s="2"/>
    </row>
    <row r="5818" spans="5:6" ht="12.75">
      <c r="E5818" s="2"/>
      <c r="F5818" s="2"/>
    </row>
    <row r="5819" spans="5:6" ht="12.75">
      <c r="E5819" s="2"/>
      <c r="F5819" s="2"/>
    </row>
    <row r="5820" spans="5:6" ht="12.75">
      <c r="E5820" s="2"/>
      <c r="F5820" s="2"/>
    </row>
    <row r="5821" spans="5:6" ht="12.75">
      <c r="E5821" s="2"/>
      <c r="F5821" s="2"/>
    </row>
    <row r="5822" spans="5:6" ht="12.75">
      <c r="E5822" s="2"/>
      <c r="F5822" s="2"/>
    </row>
    <row r="5823" spans="5:6" ht="12.75">
      <c r="E5823" s="2"/>
      <c r="F5823" s="2"/>
    </row>
    <row r="5824" spans="5:6" ht="12.75">
      <c r="E5824" s="2"/>
      <c r="F5824" s="2"/>
    </row>
    <row r="5825" spans="5:6" ht="12.75">
      <c r="E5825" s="2"/>
      <c r="F5825" s="2"/>
    </row>
    <row r="5826" spans="5:6" ht="12.75">
      <c r="E5826" s="2"/>
      <c r="F5826" s="2"/>
    </row>
    <row r="5827" spans="5:6" ht="12.75">
      <c r="E5827" s="2"/>
      <c r="F5827" s="2"/>
    </row>
    <row r="5828" spans="5:6" ht="12.75">
      <c r="E5828" s="2"/>
      <c r="F5828" s="2"/>
    </row>
    <row r="5829" spans="5:6" ht="12.75">
      <c r="E5829" s="2"/>
      <c r="F5829" s="2"/>
    </row>
    <row r="5830" spans="5:6" ht="12.75">
      <c r="E5830" s="2"/>
      <c r="F5830" s="2"/>
    </row>
    <row r="5831" spans="5:6" ht="12.75">
      <c r="E5831" s="2"/>
      <c r="F5831" s="2"/>
    </row>
    <row r="5832" spans="5:6" ht="12.75">
      <c r="E5832" s="2"/>
      <c r="F5832" s="2"/>
    </row>
    <row r="5833" spans="5:6" ht="12.75">
      <c r="E5833" s="2"/>
      <c r="F5833" s="2"/>
    </row>
    <row r="5834" spans="5:6" ht="12.75">
      <c r="E5834" s="2"/>
      <c r="F5834" s="2"/>
    </row>
    <row r="5835" spans="5:6" ht="12.75">
      <c r="E5835" s="2"/>
      <c r="F5835" s="2"/>
    </row>
    <row r="5836" spans="5:6" ht="12.75">
      <c r="E5836" s="2"/>
      <c r="F5836" s="2"/>
    </row>
    <row r="5837" spans="5:6" ht="12.75">
      <c r="E5837" s="2"/>
      <c r="F5837" s="2"/>
    </row>
    <row r="5838" spans="5:6" ht="12.75">
      <c r="E5838" s="2"/>
      <c r="F5838" s="2"/>
    </row>
    <row r="5839" spans="5:6" ht="12.75">
      <c r="E5839" s="2"/>
      <c r="F5839" s="2"/>
    </row>
    <row r="5840" spans="5:6" ht="12.75">
      <c r="E5840" s="2"/>
      <c r="F5840" s="2"/>
    </row>
    <row r="5841" spans="5:6" ht="12.75">
      <c r="E5841" s="2"/>
      <c r="F5841" s="2"/>
    </row>
    <row r="5842" spans="5:6" ht="12.75">
      <c r="E5842" s="2"/>
      <c r="F5842" s="2"/>
    </row>
    <row r="5843" spans="5:6" ht="12.75">
      <c r="E5843" s="2"/>
      <c r="F5843" s="2"/>
    </row>
    <row r="5844" spans="5:6" ht="12.75">
      <c r="E5844" s="2"/>
      <c r="F5844" s="2"/>
    </row>
    <row r="5845" spans="5:6" ht="12.75">
      <c r="E5845" s="2"/>
      <c r="F5845" s="2"/>
    </row>
    <row r="5846" spans="5:6" ht="12.75">
      <c r="E5846" s="2"/>
      <c r="F5846" s="2"/>
    </row>
    <row r="5847" spans="5:6" ht="12.75">
      <c r="E5847" s="2"/>
      <c r="F5847" s="2"/>
    </row>
    <row r="5848" spans="5:6" ht="12.75">
      <c r="E5848" s="2"/>
      <c r="F5848" s="2"/>
    </row>
    <row r="5849" spans="5:6" ht="12.75">
      <c r="E5849" s="2"/>
      <c r="F5849" s="2"/>
    </row>
    <row r="5850" spans="5:6" ht="12.75">
      <c r="E5850" s="2"/>
      <c r="F5850" s="2"/>
    </row>
    <row r="5851" spans="5:6" ht="12.75">
      <c r="E5851" s="2"/>
      <c r="F5851" s="2"/>
    </row>
    <row r="5852" spans="5:6" ht="12.75">
      <c r="E5852" s="2"/>
      <c r="F5852" s="2"/>
    </row>
    <row r="5853" spans="5:6" ht="12.75">
      <c r="E5853" s="2"/>
      <c r="F5853" s="2"/>
    </row>
    <row r="5854" spans="5:6" ht="12.75">
      <c r="E5854" s="2"/>
      <c r="F5854" s="2"/>
    </row>
    <row r="5855" spans="5:6" ht="12.75">
      <c r="E5855" s="2"/>
      <c r="F5855" s="2"/>
    </row>
    <row r="5856" spans="5:6" ht="12.75">
      <c r="E5856" s="2"/>
      <c r="F5856" s="2"/>
    </row>
    <row r="5857" spans="5:6" ht="12.75">
      <c r="E5857" s="2"/>
      <c r="F5857" s="2"/>
    </row>
    <row r="5858" spans="5:6" ht="12.75">
      <c r="E5858" s="2"/>
      <c r="F5858" s="2"/>
    </row>
    <row r="5859" spans="5:6" ht="12.75">
      <c r="E5859" s="2"/>
      <c r="F5859" s="2"/>
    </row>
    <row r="5860" spans="5:6" ht="12.75">
      <c r="E5860" s="2"/>
      <c r="F5860" s="2"/>
    </row>
    <row r="5861" spans="5:6" ht="12.75">
      <c r="E5861" s="2"/>
      <c r="F5861" s="2"/>
    </row>
    <row r="5862" spans="5:6" ht="12.75">
      <c r="E5862" s="2"/>
      <c r="F5862" s="2"/>
    </row>
    <row r="5863" spans="5:6" ht="12.75">
      <c r="E5863" s="2"/>
      <c r="F5863" s="2"/>
    </row>
    <row r="5864" spans="5:6" ht="12.75">
      <c r="E5864" s="2"/>
      <c r="F5864" s="2"/>
    </row>
    <row r="5865" spans="5:6" ht="12.75">
      <c r="E5865" s="2"/>
      <c r="F5865" s="2"/>
    </row>
    <row r="5866" spans="5:6" ht="12.75">
      <c r="E5866" s="2"/>
      <c r="F5866" s="2"/>
    </row>
    <row r="5867" spans="5:6" ht="12.75">
      <c r="E5867" s="2"/>
      <c r="F5867" s="2"/>
    </row>
    <row r="5868" spans="5:6" ht="12.75">
      <c r="E5868" s="2"/>
      <c r="F5868" s="2"/>
    </row>
    <row r="5869" spans="5:6" ht="12.75">
      <c r="E5869" s="2"/>
      <c r="F5869" s="2"/>
    </row>
    <row r="5870" spans="5:6" ht="12.75">
      <c r="E5870" s="2"/>
      <c r="F5870" s="2"/>
    </row>
    <row r="5871" spans="5:6" ht="12.75">
      <c r="E5871" s="2"/>
      <c r="F5871" s="2"/>
    </row>
    <row r="5872" spans="5:6" ht="12.75">
      <c r="E5872" s="2"/>
      <c r="F5872" s="2"/>
    </row>
    <row r="5873" spans="5:6" ht="12.75">
      <c r="E5873" s="2"/>
      <c r="F5873" s="2"/>
    </row>
    <row r="5874" spans="5:6" ht="12.75">
      <c r="E5874" s="2"/>
      <c r="F5874" s="2"/>
    </row>
    <row r="5875" spans="5:6" ht="12.75">
      <c r="E5875" s="2"/>
      <c r="F5875" s="2"/>
    </row>
    <row r="5876" spans="5:6" ht="12.75">
      <c r="E5876" s="2"/>
      <c r="F5876" s="2"/>
    </row>
    <row r="5877" spans="5:6" ht="12.75">
      <c r="E5877" s="2"/>
      <c r="F5877" s="2"/>
    </row>
    <row r="5878" spans="5:6" ht="12.75">
      <c r="E5878" s="2"/>
      <c r="F5878" s="2"/>
    </row>
    <row r="5879" spans="5:6" ht="12.75">
      <c r="E5879" s="2"/>
      <c r="F5879" s="2"/>
    </row>
    <row r="5880" spans="5:6" ht="12.75">
      <c r="E5880" s="2"/>
      <c r="F5880" s="2"/>
    </row>
    <row r="5881" spans="5:6" ht="12.75">
      <c r="E5881" s="2"/>
      <c r="F5881" s="2"/>
    </row>
    <row r="5882" spans="5:6" ht="12.75">
      <c r="E5882" s="2"/>
      <c r="F5882" s="2"/>
    </row>
    <row r="5883" spans="5:6" ht="12.75">
      <c r="E5883" s="2"/>
      <c r="F5883" s="2"/>
    </row>
    <row r="5884" spans="5:6" ht="12.75">
      <c r="E5884" s="2"/>
      <c r="F5884" s="2"/>
    </row>
    <row r="5885" spans="5:6" ht="12.75">
      <c r="E5885" s="2"/>
      <c r="F5885" s="2"/>
    </row>
    <row r="5886" spans="5:6" ht="12.75">
      <c r="E5886" s="2"/>
      <c r="F5886" s="2"/>
    </row>
    <row r="5887" spans="5:6" ht="12.75">
      <c r="E5887" s="2"/>
      <c r="F5887" s="2"/>
    </row>
    <row r="5888" spans="5:6" ht="12.75">
      <c r="E5888" s="2"/>
      <c r="F5888" s="2"/>
    </row>
    <row r="5889" spans="5:6" ht="12.75">
      <c r="E5889" s="2"/>
      <c r="F5889" s="2"/>
    </row>
    <row r="5890" spans="5:6" ht="12.75">
      <c r="E5890" s="2"/>
      <c r="F5890" s="2"/>
    </row>
    <row r="5891" spans="5:6" ht="12.75">
      <c r="E5891" s="2"/>
      <c r="F5891" s="2"/>
    </row>
    <row r="5892" spans="5:6" ht="12.75">
      <c r="E5892" s="2"/>
      <c r="F5892" s="2"/>
    </row>
    <row r="5893" spans="5:6" ht="12.75">
      <c r="E5893" s="2"/>
      <c r="F5893" s="2"/>
    </row>
    <row r="5894" spans="5:6" ht="12.75">
      <c r="E5894" s="2"/>
      <c r="F5894" s="2"/>
    </row>
    <row r="5895" spans="5:6" ht="12.75">
      <c r="E5895" s="2"/>
      <c r="F5895" s="2"/>
    </row>
    <row r="5896" spans="5:6" ht="12.75">
      <c r="E5896" s="2"/>
      <c r="F5896" s="2"/>
    </row>
    <row r="5897" spans="5:6" ht="12.75">
      <c r="E5897" s="2"/>
      <c r="F5897" s="2"/>
    </row>
    <row r="5898" spans="5:6" ht="12.75">
      <c r="E5898" s="2"/>
      <c r="F5898" s="2"/>
    </row>
    <row r="5899" spans="5:6" ht="12.75">
      <c r="E5899" s="2"/>
      <c r="F5899" s="2"/>
    </row>
    <row r="5900" spans="5:6" ht="12.75">
      <c r="E5900" s="2"/>
      <c r="F5900" s="2"/>
    </row>
    <row r="5901" spans="5:6" ht="12.75">
      <c r="E5901" s="2"/>
      <c r="F5901" s="2"/>
    </row>
    <row r="5902" spans="5:6" ht="12.75">
      <c r="E5902" s="2"/>
      <c r="F5902" s="2"/>
    </row>
    <row r="5903" spans="5:6" ht="12.75">
      <c r="E5903" s="2"/>
      <c r="F5903" s="2"/>
    </row>
    <row r="5904" spans="5:6" ht="12.75">
      <c r="E5904" s="2"/>
      <c r="F5904" s="2"/>
    </row>
    <row r="5905" spans="5:6" ht="12.75">
      <c r="E5905" s="2"/>
      <c r="F5905" s="2"/>
    </row>
    <row r="5906" spans="5:6" ht="12.75">
      <c r="E5906" s="2"/>
      <c r="F5906" s="2"/>
    </row>
    <row r="5907" spans="5:6" ht="12.75">
      <c r="E5907" s="2"/>
      <c r="F5907" s="2"/>
    </row>
    <row r="5908" spans="5:6" ht="12.75">
      <c r="E5908" s="2"/>
      <c r="F5908" s="2"/>
    </row>
    <row r="5909" spans="5:6" ht="12.75">
      <c r="E5909" s="2"/>
      <c r="F5909" s="2"/>
    </row>
    <row r="5910" spans="5:6" ht="12.75">
      <c r="E5910" s="2"/>
      <c r="F5910" s="2"/>
    </row>
    <row r="5911" spans="5:6" ht="12.75">
      <c r="E5911" s="2"/>
      <c r="F5911" s="2"/>
    </row>
    <row r="5912" spans="5:6" ht="12.75">
      <c r="E5912" s="2"/>
      <c r="F5912" s="2"/>
    </row>
    <row r="5913" spans="5:6" ht="12.75">
      <c r="E5913" s="2"/>
      <c r="F5913" s="2"/>
    </row>
    <row r="5914" spans="5:6" ht="12.75">
      <c r="E5914" s="2"/>
      <c r="F5914" s="2"/>
    </row>
    <row r="5915" spans="5:6" ht="12.75">
      <c r="E5915" s="2"/>
      <c r="F5915" s="2"/>
    </row>
    <row r="5916" spans="5:6" ht="12.75">
      <c r="E5916" s="2"/>
      <c r="F5916" s="2"/>
    </row>
    <row r="5917" spans="5:6" ht="12.75">
      <c r="E5917" s="2"/>
      <c r="F5917" s="2"/>
    </row>
    <row r="5918" spans="5:6" ht="12.75">
      <c r="E5918" s="2"/>
      <c r="F5918" s="2"/>
    </row>
    <row r="5919" spans="5:6" ht="12.75">
      <c r="E5919" s="2"/>
      <c r="F5919" s="2"/>
    </row>
    <row r="5920" spans="5:6" ht="12.75">
      <c r="E5920" s="2"/>
      <c r="F5920" s="2"/>
    </row>
    <row r="5921" spans="5:6" ht="12.75">
      <c r="E5921" s="2"/>
      <c r="F5921" s="2"/>
    </row>
    <row r="5922" spans="5:6" ht="12.75">
      <c r="E5922" s="2"/>
      <c r="F5922" s="2"/>
    </row>
    <row r="5923" spans="5:6" ht="12.75">
      <c r="E5923" s="2"/>
      <c r="F5923" s="2"/>
    </row>
    <row r="5924" spans="5:6" ht="12.75">
      <c r="E5924" s="2"/>
      <c r="F5924" s="2"/>
    </row>
    <row r="5925" spans="5:6" ht="12.75">
      <c r="E5925" s="2"/>
      <c r="F5925" s="2"/>
    </row>
    <row r="5926" spans="5:6" ht="12.75">
      <c r="E5926" s="2"/>
      <c r="F5926" s="2"/>
    </row>
    <row r="5927" spans="5:6" ht="12.75">
      <c r="E5927" s="2"/>
      <c r="F5927" s="2"/>
    </row>
    <row r="5928" spans="5:6" ht="12.75">
      <c r="E5928" s="2"/>
      <c r="F5928" s="2"/>
    </row>
    <row r="5929" spans="5:6" ht="12.75">
      <c r="E5929" s="2"/>
      <c r="F5929" s="2"/>
    </row>
    <row r="5930" spans="5:6" ht="12.75">
      <c r="E5930" s="2"/>
      <c r="F5930" s="2"/>
    </row>
    <row r="5931" spans="5:6" ht="12.75">
      <c r="E5931" s="2"/>
      <c r="F5931" s="2"/>
    </row>
    <row r="5932" spans="5:6" ht="12.75">
      <c r="E5932" s="2"/>
      <c r="F5932" s="2"/>
    </row>
    <row r="5933" spans="5:6" ht="12.75">
      <c r="E5933" s="2"/>
      <c r="F5933" s="2"/>
    </row>
    <row r="5934" spans="5:6" ht="12.75">
      <c r="E5934" s="2"/>
      <c r="F5934" s="2"/>
    </row>
    <row r="5935" spans="5:6" ht="12.75">
      <c r="E5935" s="2"/>
      <c r="F5935" s="2"/>
    </row>
    <row r="5936" spans="5:6" ht="12.75">
      <c r="E5936" s="2"/>
      <c r="F5936" s="2"/>
    </row>
    <row r="5937" spans="5:6" ht="12.75">
      <c r="E5937" s="2"/>
      <c r="F5937" s="2"/>
    </row>
    <row r="5938" spans="5:6" ht="12.75">
      <c r="E5938" s="2"/>
      <c r="F5938" s="2"/>
    </row>
    <row r="5939" spans="5:6" ht="12.75">
      <c r="E5939" s="2"/>
      <c r="F5939" s="2"/>
    </row>
    <row r="5940" spans="5:6" ht="12.75">
      <c r="E5940" s="2"/>
      <c r="F5940" s="2"/>
    </row>
    <row r="5941" spans="5:6" ht="12.75">
      <c r="E5941" s="2"/>
      <c r="F5941" s="2"/>
    </row>
    <row r="5942" spans="5:6" ht="12.75">
      <c r="E5942" s="2"/>
      <c r="F5942" s="2"/>
    </row>
    <row r="5943" spans="5:6" ht="12.75">
      <c r="E5943" s="2"/>
      <c r="F5943" s="2"/>
    </row>
    <row r="5944" spans="5:6" ht="12.75">
      <c r="E5944" s="2"/>
      <c r="F5944" s="2"/>
    </row>
    <row r="5945" spans="5:6" ht="12.75">
      <c r="E5945" s="2"/>
      <c r="F5945" s="2"/>
    </row>
    <row r="5946" spans="5:6" ht="12.75">
      <c r="E5946" s="2"/>
      <c r="F5946" s="2"/>
    </row>
    <row r="5947" spans="5:6" ht="12.75">
      <c r="E5947" s="2"/>
      <c r="F5947" s="2"/>
    </row>
    <row r="5948" spans="5:6" ht="12.75">
      <c r="E5948" s="2"/>
      <c r="F5948" s="2"/>
    </row>
    <row r="5949" spans="5:6" ht="12.75">
      <c r="E5949" s="2"/>
      <c r="F5949" s="2"/>
    </row>
    <row r="5950" spans="5:6" ht="12.75">
      <c r="E5950" s="2"/>
      <c r="F5950" s="2"/>
    </row>
    <row r="5951" spans="5:6" ht="12.75">
      <c r="E5951" s="2"/>
      <c r="F5951" s="2"/>
    </row>
    <row r="5952" spans="5:6" ht="12.75">
      <c r="E5952" s="2"/>
      <c r="F5952" s="2"/>
    </row>
    <row r="5953" spans="5:6" ht="12.75">
      <c r="E5953" s="2"/>
      <c r="F5953" s="2"/>
    </row>
    <row r="5954" spans="5:6" ht="12.75">
      <c r="E5954" s="2"/>
      <c r="F5954" s="2"/>
    </row>
    <row r="5955" spans="5:6" ht="12.75">
      <c r="E5955" s="2"/>
      <c r="F5955" s="2"/>
    </row>
    <row r="5956" spans="5:6" ht="12.75">
      <c r="E5956" s="2"/>
      <c r="F5956" s="2"/>
    </row>
    <row r="5957" spans="5:6" ht="12.75">
      <c r="E5957" s="2"/>
      <c r="F5957" s="2"/>
    </row>
    <row r="5958" spans="5:6" ht="12.75">
      <c r="E5958" s="2"/>
      <c r="F5958" s="2"/>
    </row>
    <row r="5959" spans="5:6" ht="12.75">
      <c r="E5959" s="2"/>
      <c r="F5959" s="2"/>
    </row>
    <row r="5960" spans="5:6" ht="12.75">
      <c r="E5960" s="2"/>
      <c r="F5960" s="2"/>
    </row>
    <row r="5961" spans="5:6" ht="12.75">
      <c r="E5961" s="2"/>
      <c r="F5961" s="2"/>
    </row>
    <row r="5962" spans="5:6" ht="12.75">
      <c r="E5962" s="2"/>
      <c r="F5962" s="2"/>
    </row>
    <row r="5963" spans="5:6" ht="12.75">
      <c r="E5963" s="2"/>
      <c r="F5963" s="2"/>
    </row>
    <row r="5964" spans="5:6" ht="12.75">
      <c r="E5964" s="2"/>
      <c r="F5964" s="2"/>
    </row>
    <row r="5965" spans="5:6" ht="12.75">
      <c r="E5965" s="2"/>
      <c r="F5965" s="2"/>
    </row>
    <row r="5966" spans="5:6" ht="12.75">
      <c r="E5966" s="2"/>
      <c r="F5966" s="2"/>
    </row>
    <row r="5967" spans="5:6" ht="12.75">
      <c r="E5967" s="2"/>
      <c r="F5967" s="2"/>
    </row>
    <row r="5968" spans="5:6" ht="12.75">
      <c r="E5968" s="2"/>
      <c r="F5968" s="2"/>
    </row>
    <row r="5969" spans="5:6" ht="12.75">
      <c r="E5969" s="2"/>
      <c r="F5969" s="2"/>
    </row>
    <row r="5970" spans="5:6" ht="12.75">
      <c r="E5970" s="2"/>
      <c r="F5970" s="2"/>
    </row>
    <row r="5971" spans="5:6" ht="12.75">
      <c r="E5971" s="2"/>
      <c r="F5971" s="2"/>
    </row>
    <row r="5972" spans="5:6" ht="12.75">
      <c r="E5972" s="2"/>
      <c r="F5972" s="2"/>
    </row>
    <row r="5973" spans="5:6" ht="12.75">
      <c r="E5973" s="2"/>
      <c r="F5973" s="2"/>
    </row>
    <row r="5974" spans="5:6" ht="12.75">
      <c r="E5974" s="2"/>
      <c r="F5974" s="2"/>
    </row>
    <row r="5975" spans="5:6" ht="12.75">
      <c r="E5975" s="2"/>
      <c r="F5975" s="2"/>
    </row>
    <row r="5976" spans="5:6" ht="12.75">
      <c r="E5976" s="2"/>
      <c r="F5976" s="2"/>
    </row>
    <row r="5977" spans="5:6" ht="12.75">
      <c r="E5977" s="2"/>
      <c r="F5977" s="2"/>
    </row>
    <row r="5978" spans="5:6" ht="12.75">
      <c r="E5978" s="2"/>
      <c r="F5978" s="2"/>
    </row>
    <row r="5979" spans="5:6" ht="12.75">
      <c r="E5979" s="2"/>
      <c r="F5979" s="2"/>
    </row>
    <row r="5980" spans="5:6" ht="12.75">
      <c r="E5980" s="2"/>
      <c r="F5980" s="2"/>
    </row>
    <row r="5981" spans="5:6" ht="12.75">
      <c r="E5981" s="2"/>
      <c r="F5981" s="2"/>
    </row>
    <row r="5982" spans="5:6" ht="12.75">
      <c r="E5982" s="2"/>
      <c r="F5982" s="2"/>
    </row>
    <row r="5983" spans="5:6" ht="12.75">
      <c r="E5983" s="2"/>
      <c r="F5983" s="2"/>
    </row>
    <row r="5984" spans="5:6" ht="12.75">
      <c r="E5984" s="2"/>
      <c r="F5984" s="2"/>
    </row>
    <row r="5985" spans="5:6" ht="12.75">
      <c r="E5985" s="2"/>
      <c r="F5985" s="2"/>
    </row>
    <row r="5986" spans="5:6" ht="12.75">
      <c r="E5986" s="2"/>
      <c r="F5986" s="2"/>
    </row>
    <row r="5987" spans="5:6" ht="12.75">
      <c r="E5987" s="2"/>
      <c r="F5987" s="2"/>
    </row>
    <row r="5988" spans="5:6" ht="12.75">
      <c r="E5988" s="2"/>
      <c r="F5988" s="2"/>
    </row>
    <row r="5989" spans="5:6" ht="12.75">
      <c r="E5989" s="2"/>
      <c r="F5989" s="2"/>
    </row>
    <row r="5990" spans="5:6" ht="12.75">
      <c r="E5990" s="2"/>
      <c r="F5990" s="2"/>
    </row>
    <row r="5991" spans="5:6" ht="12.75">
      <c r="E5991" s="2"/>
      <c r="F5991" s="2"/>
    </row>
    <row r="5992" spans="5:6" ht="12.75">
      <c r="E5992" s="2"/>
      <c r="F5992" s="2"/>
    </row>
    <row r="5993" spans="5:6" ht="12.75">
      <c r="E5993" s="2"/>
      <c r="F5993" s="2"/>
    </row>
    <row r="5994" spans="5:6" ht="12.75">
      <c r="E5994" s="2"/>
      <c r="F5994" s="2"/>
    </row>
    <row r="5995" spans="5:6" ht="12.75">
      <c r="E5995" s="2"/>
      <c r="F5995" s="2"/>
    </row>
    <row r="5996" spans="5:6" ht="12.75">
      <c r="E5996" s="2"/>
      <c r="F5996" s="2"/>
    </row>
    <row r="5997" spans="5:6" ht="12.75">
      <c r="E5997" s="2"/>
      <c r="F5997" s="2"/>
    </row>
    <row r="5998" spans="5:6" ht="12.75">
      <c r="E5998" s="2"/>
      <c r="F5998" s="2"/>
    </row>
    <row r="5999" spans="5:6" ht="12.75">
      <c r="E5999" s="2"/>
      <c r="F5999" s="2"/>
    </row>
    <row r="6000" spans="5:6" ht="12.75">
      <c r="E6000" s="2"/>
      <c r="F6000" s="2"/>
    </row>
    <row r="6001" spans="5:6" ht="12.75">
      <c r="E6001" s="2"/>
      <c r="F6001" s="2"/>
    </row>
    <row r="6002" spans="5:6" ht="12.75">
      <c r="E6002" s="2"/>
      <c r="F6002" s="2"/>
    </row>
    <row r="6003" spans="5:6" ht="12.75">
      <c r="E6003" s="2"/>
      <c r="F6003" s="2"/>
    </row>
    <row r="6004" spans="5:6" ht="12.75">
      <c r="E6004" s="2"/>
      <c r="F6004" s="2"/>
    </row>
    <row r="6005" spans="5:6" ht="12.75">
      <c r="E6005" s="2"/>
      <c r="F6005" s="2"/>
    </row>
    <row r="6006" spans="5:6" ht="12.75">
      <c r="E6006" s="2"/>
      <c r="F6006" s="2"/>
    </row>
    <row r="6007" spans="5:6" ht="12.75">
      <c r="E6007" s="2"/>
      <c r="F6007" s="2"/>
    </row>
    <row r="6008" spans="5:6" ht="12.75">
      <c r="E6008" s="2"/>
      <c r="F6008" s="2"/>
    </row>
    <row r="6009" spans="5:6" ht="12.75">
      <c r="E6009" s="2"/>
      <c r="F6009" s="2"/>
    </row>
    <row r="6010" spans="5:6" ht="12.75">
      <c r="E6010" s="2"/>
      <c r="F6010" s="2"/>
    </row>
    <row r="6011" spans="5:6" ht="12.75">
      <c r="E6011" s="2"/>
      <c r="F6011" s="2"/>
    </row>
    <row r="6012" spans="5:6" ht="12.75">
      <c r="E6012" s="2"/>
      <c r="F6012" s="2"/>
    </row>
    <row r="6013" spans="5:6" ht="12.75">
      <c r="E6013" s="2"/>
      <c r="F6013" s="2"/>
    </row>
    <row r="6014" spans="5:6" ht="12.75">
      <c r="E6014" s="2"/>
      <c r="F6014" s="2"/>
    </row>
    <row r="6015" spans="5:6" ht="12.75">
      <c r="E6015" s="2"/>
      <c r="F6015" s="2"/>
    </row>
    <row r="6016" spans="5:6" ht="12.75">
      <c r="E6016" s="2"/>
      <c r="F6016" s="2"/>
    </row>
    <row r="6017" spans="5:6" ht="12.75">
      <c r="E6017" s="2"/>
      <c r="F6017" s="2"/>
    </row>
    <row r="6018" spans="5:6" ht="12.75">
      <c r="E6018" s="2"/>
      <c r="F6018" s="2"/>
    </row>
    <row r="6019" spans="5:6" ht="12.75">
      <c r="E6019" s="2"/>
      <c r="F6019" s="2"/>
    </row>
    <row r="6020" spans="5:6" ht="12.75">
      <c r="E6020" s="2"/>
      <c r="F6020" s="2"/>
    </row>
    <row r="6021" spans="5:6" ht="12.75">
      <c r="E6021" s="2"/>
      <c r="F6021" s="2"/>
    </row>
    <row r="6022" spans="5:6" ht="12.75">
      <c r="E6022" s="2"/>
      <c r="F6022" s="2"/>
    </row>
    <row r="6023" spans="5:6" ht="12.75">
      <c r="E6023" s="2"/>
      <c r="F6023" s="2"/>
    </row>
    <row r="6024" spans="5:6" ht="12.75">
      <c r="E6024" s="2"/>
      <c r="F6024" s="2"/>
    </row>
    <row r="6025" spans="5:6" ht="12.75">
      <c r="E6025" s="2"/>
      <c r="F6025" s="2"/>
    </row>
    <row r="6026" spans="5:6" ht="12.75">
      <c r="E6026" s="2"/>
      <c r="F6026" s="2"/>
    </row>
    <row r="6027" spans="5:6" ht="12.75">
      <c r="E6027" s="2"/>
      <c r="F6027" s="2"/>
    </row>
    <row r="6028" spans="5:6" ht="12.75">
      <c r="E6028" s="2"/>
      <c r="F6028" s="2"/>
    </row>
    <row r="6029" spans="5:6" ht="12.75">
      <c r="E6029" s="2"/>
      <c r="F6029" s="2"/>
    </row>
    <row r="6030" spans="5:6" ht="12.75">
      <c r="E6030" s="2"/>
      <c r="F6030" s="2"/>
    </row>
    <row r="6031" spans="5:6" ht="12.75">
      <c r="E6031" s="2"/>
      <c r="F6031" s="2"/>
    </row>
    <row r="6032" spans="5:6" ht="12.75">
      <c r="E6032" s="2"/>
      <c r="F6032" s="2"/>
    </row>
    <row r="6033" spans="5:6" ht="12.75">
      <c r="E6033" s="2"/>
      <c r="F6033" s="2"/>
    </row>
    <row r="6034" spans="5:6" ht="12.75">
      <c r="E6034" s="2"/>
      <c r="F6034" s="2"/>
    </row>
    <row r="6035" spans="5:6" ht="12.75">
      <c r="E6035" s="2"/>
      <c r="F6035" s="2"/>
    </row>
    <row r="6036" spans="5:6" ht="12.75">
      <c r="E6036" s="2"/>
      <c r="F6036" s="2"/>
    </row>
    <row r="6037" spans="5:6" ht="12.75">
      <c r="E6037" s="2"/>
      <c r="F6037" s="2"/>
    </row>
    <row r="6038" spans="5:6" ht="12.75">
      <c r="E6038" s="2"/>
      <c r="F6038" s="2"/>
    </row>
    <row r="6039" spans="5:6" ht="12.75">
      <c r="E6039" s="2"/>
      <c r="F6039" s="2"/>
    </row>
    <row r="6040" spans="5:6" ht="12.75">
      <c r="E6040" s="2"/>
      <c r="F6040" s="2"/>
    </row>
    <row r="6041" spans="5:6" ht="12.75">
      <c r="E6041" s="2"/>
      <c r="F6041" s="2"/>
    </row>
    <row r="6042" spans="5:6" ht="12.75">
      <c r="E6042" s="2"/>
      <c r="F6042" s="2"/>
    </row>
    <row r="6043" spans="5:6" ht="12.75">
      <c r="E6043" s="2"/>
      <c r="F6043" s="2"/>
    </row>
    <row r="6044" spans="5:6" ht="12.75">
      <c r="E6044" s="2"/>
      <c r="F6044" s="2"/>
    </row>
    <row r="6045" spans="5:6" ht="12.75">
      <c r="E6045" s="2"/>
      <c r="F6045" s="2"/>
    </row>
    <row r="6046" spans="5:6" ht="12.75">
      <c r="E6046" s="2"/>
      <c r="F6046" s="2"/>
    </row>
    <row r="6047" spans="5:6" ht="12.75">
      <c r="E6047" s="2"/>
      <c r="F6047" s="2"/>
    </row>
    <row r="6048" spans="5:6" ht="12.75">
      <c r="E6048" s="2"/>
      <c r="F6048" s="2"/>
    </row>
    <row r="6049" spans="5:6" ht="12.75">
      <c r="E6049" s="2"/>
      <c r="F6049" s="2"/>
    </row>
    <row r="6050" spans="5:6" ht="12.75">
      <c r="E6050" s="2"/>
      <c r="F6050" s="2"/>
    </row>
    <row r="6051" spans="5:6" ht="12.75">
      <c r="E6051" s="2"/>
      <c r="F6051" s="2"/>
    </row>
    <row r="6052" spans="5:6" ht="12.75">
      <c r="E6052" s="2"/>
      <c r="F6052" s="2"/>
    </row>
    <row r="6053" spans="5:6" ht="12.75">
      <c r="E6053" s="2"/>
      <c r="F6053" s="2"/>
    </row>
    <row r="6054" spans="5:6" ht="12.75">
      <c r="E6054" s="2"/>
      <c r="F6054" s="2"/>
    </row>
    <row r="6055" spans="5:6" ht="12.75">
      <c r="E6055" s="2"/>
      <c r="F6055" s="2"/>
    </row>
    <row r="6056" spans="5:6" ht="12.75">
      <c r="E6056" s="2"/>
      <c r="F6056" s="2"/>
    </row>
    <row r="6057" spans="5:6" ht="12.75">
      <c r="E6057" s="2"/>
      <c r="F6057" s="2"/>
    </row>
    <row r="6058" spans="5:6" ht="12.75">
      <c r="E6058" s="2"/>
      <c r="F6058" s="2"/>
    </row>
    <row r="6059" spans="5:6" ht="12.75">
      <c r="E6059" s="2"/>
      <c r="F6059" s="2"/>
    </row>
    <row r="6060" spans="5:6" ht="12.75">
      <c r="E6060" s="2"/>
      <c r="F6060" s="2"/>
    </row>
    <row r="6061" spans="5:6" ht="12.75">
      <c r="E6061" s="2"/>
      <c r="F6061" s="2"/>
    </row>
    <row r="6062" spans="5:6" ht="12.75">
      <c r="E6062" s="2"/>
      <c r="F6062" s="2"/>
    </row>
    <row r="6063" spans="5:6" ht="12.75">
      <c r="E6063" s="2"/>
      <c r="F6063" s="2"/>
    </row>
    <row r="6064" spans="5:6" ht="12.75">
      <c r="E6064" s="2"/>
      <c r="F6064" s="2"/>
    </row>
    <row r="6065" spans="5:6" ht="12.75">
      <c r="E6065" s="2"/>
      <c r="F6065" s="2"/>
    </row>
    <row r="6066" spans="5:6" ht="12.75">
      <c r="E6066" s="2"/>
      <c r="F6066" s="2"/>
    </row>
    <row r="6067" spans="5:6" ht="12.75">
      <c r="E6067" s="2"/>
      <c r="F6067" s="2"/>
    </row>
    <row r="6068" spans="5:6" ht="12.75">
      <c r="E6068" s="2"/>
      <c r="F6068" s="2"/>
    </row>
    <row r="6069" spans="5:6" ht="12.75">
      <c r="E6069" s="2"/>
      <c r="F6069" s="2"/>
    </row>
    <row r="6070" spans="5:6" ht="12.75">
      <c r="E6070" s="2"/>
      <c r="F6070" s="2"/>
    </row>
    <row r="6071" spans="5:6" ht="12.75">
      <c r="E6071" s="2"/>
      <c r="F6071" s="2"/>
    </row>
    <row r="6072" spans="5:6" ht="12.75">
      <c r="E6072" s="2"/>
      <c r="F6072" s="2"/>
    </row>
    <row r="6073" spans="5:6" ht="12.75">
      <c r="E6073" s="2"/>
      <c r="F6073" s="2"/>
    </row>
    <row r="6074" spans="5:6" ht="12.75">
      <c r="E6074" s="2"/>
      <c r="F6074" s="2"/>
    </row>
    <row r="6075" spans="5:6" ht="12.75">
      <c r="E6075" s="2"/>
      <c r="F6075" s="2"/>
    </row>
    <row r="6076" spans="5:6" ht="12.75">
      <c r="E6076" s="2"/>
      <c r="F6076" s="2"/>
    </row>
    <row r="6077" spans="5:6" ht="12.75">
      <c r="E6077" s="2"/>
      <c r="F6077" s="2"/>
    </row>
    <row r="6078" spans="5:6" ht="12.75">
      <c r="E6078" s="2"/>
      <c r="F6078" s="2"/>
    </row>
    <row r="6079" spans="5:6" ht="12.75">
      <c r="E6079" s="2"/>
      <c r="F6079" s="2"/>
    </row>
    <row r="6080" spans="5:6" ht="12.75">
      <c r="E6080" s="2"/>
      <c r="F6080" s="2"/>
    </row>
    <row r="6081" spans="5:6" ht="12.75">
      <c r="E6081" s="2"/>
      <c r="F6081" s="2"/>
    </row>
    <row r="6082" spans="5:6" ht="12.75">
      <c r="E6082" s="2"/>
      <c r="F6082" s="2"/>
    </row>
    <row r="6083" spans="5:6" ht="12.75">
      <c r="E6083" s="2"/>
      <c r="F6083" s="2"/>
    </row>
    <row r="6084" spans="5:6" ht="12.75">
      <c r="E6084" s="2"/>
      <c r="F6084" s="2"/>
    </row>
    <row r="6085" spans="5:6" ht="12.75">
      <c r="E6085" s="2"/>
      <c r="F6085" s="2"/>
    </row>
    <row r="6086" spans="5:6" ht="12.75">
      <c r="E6086" s="2"/>
      <c r="F6086" s="2"/>
    </row>
    <row r="6087" spans="5:6" ht="12.75">
      <c r="E6087" s="2"/>
      <c r="F6087" s="2"/>
    </row>
    <row r="6088" spans="5:6" ht="12.75">
      <c r="E6088" s="2"/>
      <c r="F6088" s="2"/>
    </row>
    <row r="6089" spans="5:6" ht="12.75">
      <c r="E6089" s="2"/>
      <c r="F6089" s="2"/>
    </row>
    <row r="6090" spans="5:6" ht="12.75">
      <c r="E6090" s="2"/>
      <c r="F6090" s="2"/>
    </row>
    <row r="6091" spans="5:6" ht="12.75">
      <c r="E6091" s="2"/>
      <c r="F6091" s="2"/>
    </row>
    <row r="6092" spans="5:6" ht="12.75">
      <c r="E6092" s="2"/>
      <c r="F6092" s="2"/>
    </row>
    <row r="6093" spans="5:6" ht="12.75">
      <c r="E6093" s="2"/>
      <c r="F6093" s="2"/>
    </row>
    <row r="6094" spans="5:6" ht="12.75">
      <c r="E6094" s="2"/>
      <c r="F6094" s="2"/>
    </row>
    <row r="6095" spans="5:6" ht="12.75">
      <c r="E6095" s="2"/>
      <c r="F6095" s="2"/>
    </row>
    <row r="6096" spans="5:6" ht="12.75">
      <c r="E6096" s="2"/>
      <c r="F6096" s="2"/>
    </row>
    <row r="6097" spans="5:6" ht="12.75">
      <c r="E6097" s="2"/>
      <c r="F6097" s="2"/>
    </row>
    <row r="6098" spans="5:6" ht="12.75">
      <c r="E6098" s="2"/>
      <c r="F6098" s="2"/>
    </row>
    <row r="6099" spans="5:6" ht="12.75">
      <c r="E6099" s="2"/>
      <c r="F6099" s="2"/>
    </row>
    <row r="6100" spans="5:6" ht="12.75">
      <c r="E6100" s="2"/>
      <c r="F6100" s="2"/>
    </row>
    <row r="6101" spans="5:6" ht="12.75">
      <c r="E6101" s="2"/>
      <c r="F6101" s="2"/>
    </row>
    <row r="6102" spans="5:6" ht="12.75">
      <c r="E6102" s="2"/>
      <c r="F6102" s="2"/>
    </row>
    <row r="6103" spans="5:6" ht="12.75">
      <c r="E6103" s="2"/>
      <c r="F6103" s="2"/>
    </row>
    <row r="6104" spans="5:6" ht="12.75">
      <c r="E6104" s="2"/>
      <c r="F6104" s="2"/>
    </row>
    <row r="6105" spans="5:6" ht="12.75">
      <c r="E6105" s="2"/>
      <c r="F6105" s="2"/>
    </row>
    <row r="6106" spans="5:6" ht="12.75">
      <c r="E6106" s="2"/>
      <c r="F6106" s="2"/>
    </row>
    <row r="6107" spans="5:6" ht="12.75">
      <c r="E6107" s="2"/>
      <c r="F6107" s="2"/>
    </row>
    <row r="6108" spans="5:6" ht="12.75">
      <c r="E6108" s="2"/>
      <c r="F6108" s="2"/>
    </row>
    <row r="6109" spans="5:6" ht="12.75">
      <c r="E6109" s="2"/>
      <c r="F6109" s="2"/>
    </row>
    <row r="6110" spans="5:6" ht="12.75">
      <c r="E6110" s="2"/>
      <c r="F6110" s="2"/>
    </row>
    <row r="6111" spans="5:6" ht="12.75">
      <c r="E6111" s="2"/>
      <c r="F6111" s="2"/>
    </row>
    <row r="6112" spans="5:6" ht="12.75">
      <c r="E6112" s="2"/>
      <c r="F6112" s="2"/>
    </row>
    <row r="6113" spans="5:6" ht="12.75">
      <c r="E6113" s="2"/>
      <c r="F6113" s="2"/>
    </row>
    <row r="6114" spans="5:6" ht="12.75">
      <c r="E6114" s="2"/>
      <c r="F6114" s="2"/>
    </row>
    <row r="6115" spans="5:6" ht="12.75">
      <c r="E6115" s="2"/>
      <c r="F6115" s="2"/>
    </row>
    <row r="6116" spans="5:6" ht="12.75">
      <c r="E6116" s="2"/>
      <c r="F6116" s="2"/>
    </row>
    <row r="6117" spans="5:6" ht="12.75">
      <c r="E6117" s="2"/>
      <c r="F6117" s="2"/>
    </row>
    <row r="6118" spans="5:6" ht="12.75">
      <c r="E6118" s="2"/>
      <c r="F6118" s="2"/>
    </row>
    <row r="6119" spans="5:6" ht="12.75">
      <c r="E6119" s="2"/>
      <c r="F6119" s="2"/>
    </row>
    <row r="6120" spans="5:6" ht="12.75">
      <c r="E6120" s="2"/>
      <c r="F6120" s="2"/>
    </row>
    <row r="6121" spans="5:6" ht="12.75">
      <c r="E6121" s="2"/>
      <c r="F6121" s="2"/>
    </row>
    <row r="6122" spans="5:6" ht="12.75">
      <c r="E6122" s="2"/>
      <c r="F6122" s="2"/>
    </row>
    <row r="6123" spans="5:6" ht="12.75">
      <c r="E6123" s="2"/>
      <c r="F6123" s="2"/>
    </row>
    <row r="6124" spans="5:6" ht="12.75">
      <c r="E6124" s="2"/>
      <c r="F6124" s="2"/>
    </row>
    <row r="6125" spans="5:6" ht="12.75">
      <c r="E6125" s="2"/>
      <c r="F6125" s="2"/>
    </row>
    <row r="6126" spans="5:6" ht="12.75">
      <c r="E6126" s="2"/>
      <c r="F6126" s="2"/>
    </row>
    <row r="6127" spans="5:6" ht="12.75">
      <c r="E6127" s="2"/>
      <c r="F6127" s="2"/>
    </row>
    <row r="6128" spans="5:6" ht="12.75">
      <c r="E6128" s="2"/>
      <c r="F6128" s="2"/>
    </row>
    <row r="6129" spans="5:6" ht="12.75">
      <c r="E6129" s="2"/>
      <c r="F6129" s="2"/>
    </row>
    <row r="6130" spans="5:6" ht="12.75">
      <c r="E6130" s="2"/>
      <c r="F6130" s="2"/>
    </row>
    <row r="6131" spans="5:6" ht="12.75">
      <c r="E6131" s="2"/>
      <c r="F6131" s="2"/>
    </row>
    <row r="6132" spans="5:6" ht="12.75">
      <c r="E6132" s="2"/>
      <c r="F6132" s="2"/>
    </row>
    <row r="6133" spans="5:6" ht="12.75">
      <c r="E6133" s="2"/>
      <c r="F6133" s="2"/>
    </row>
    <row r="6134" spans="5:6" ht="12.75">
      <c r="E6134" s="2"/>
      <c r="F6134" s="2"/>
    </row>
    <row r="6135" spans="5:6" ht="12.75">
      <c r="E6135" s="2"/>
      <c r="F6135" s="2"/>
    </row>
    <row r="6136" spans="5:6" ht="12.75">
      <c r="E6136" s="2"/>
      <c r="F6136" s="2"/>
    </row>
    <row r="6137" spans="5:6" ht="12.75">
      <c r="E6137" s="2"/>
      <c r="F6137" s="2"/>
    </row>
    <row r="6138" spans="5:6" ht="12.75">
      <c r="E6138" s="2"/>
      <c r="F6138" s="2"/>
    </row>
    <row r="6139" spans="5:6" ht="12.75">
      <c r="E6139" s="2"/>
      <c r="F6139" s="2"/>
    </row>
    <row r="6140" spans="5:6" ht="12.75">
      <c r="E6140" s="2"/>
      <c r="F6140" s="2"/>
    </row>
    <row r="6141" spans="5:6" ht="12.75">
      <c r="E6141" s="2"/>
      <c r="F6141" s="2"/>
    </row>
    <row r="6142" spans="5:6" ht="12.75">
      <c r="E6142" s="2"/>
      <c r="F6142" s="2"/>
    </row>
    <row r="6143" spans="5:6" ht="12.75">
      <c r="E6143" s="2"/>
      <c r="F6143" s="2"/>
    </row>
    <row r="6144" spans="5:6" ht="12.75">
      <c r="E6144" s="2"/>
      <c r="F6144" s="2"/>
    </row>
    <row r="6145" spans="5:6" ht="12.75">
      <c r="E6145" s="2"/>
      <c r="F6145" s="2"/>
    </row>
    <row r="6146" spans="5:6" ht="12.75">
      <c r="E6146" s="2"/>
      <c r="F6146" s="2"/>
    </row>
    <row r="6147" spans="5:6" ht="12.75">
      <c r="E6147" s="2"/>
      <c r="F6147" s="2"/>
    </row>
    <row r="6148" spans="5:6" ht="12.75">
      <c r="E6148" s="2"/>
      <c r="F6148" s="2"/>
    </row>
    <row r="6149" spans="5:6" ht="12.75">
      <c r="E6149" s="2"/>
      <c r="F6149" s="2"/>
    </row>
    <row r="6150" spans="5:6" ht="12.75">
      <c r="E6150" s="2"/>
      <c r="F6150" s="2"/>
    </row>
    <row r="6151" spans="5:6" ht="12.75">
      <c r="E6151" s="2"/>
      <c r="F6151" s="2"/>
    </row>
    <row r="6152" spans="5:6" ht="12.75">
      <c r="E6152" s="2"/>
      <c r="F6152" s="2"/>
    </row>
    <row r="6153" spans="5:6" ht="12.75">
      <c r="E6153" s="2"/>
      <c r="F6153" s="2"/>
    </row>
    <row r="6154" spans="5:6" ht="12.75">
      <c r="E6154" s="2"/>
      <c r="F6154" s="2"/>
    </row>
    <row r="6155" spans="5:6" ht="12.75">
      <c r="E6155" s="2"/>
      <c r="F6155" s="2"/>
    </row>
    <row r="6156" spans="5:6" ht="12.75">
      <c r="E6156" s="2"/>
      <c r="F6156" s="2"/>
    </row>
    <row r="6157" spans="5:6" ht="12.75">
      <c r="E6157" s="2"/>
      <c r="F6157" s="2"/>
    </row>
    <row r="6158" spans="5:6" ht="12.75">
      <c r="E6158" s="2"/>
      <c r="F6158" s="2"/>
    </row>
    <row r="6159" spans="5:6" ht="12.75">
      <c r="E6159" s="2"/>
      <c r="F6159" s="2"/>
    </row>
    <row r="6160" spans="5:6" ht="12.75">
      <c r="E6160" s="2"/>
      <c r="F6160" s="2"/>
    </row>
    <row r="6161" spans="5:6" ht="12.75">
      <c r="E6161" s="2"/>
      <c r="F6161" s="2"/>
    </row>
    <row r="6162" spans="5:6" ht="12.75">
      <c r="E6162" s="2"/>
      <c r="F6162" s="2"/>
    </row>
    <row r="6163" spans="5:6" ht="12.75">
      <c r="E6163" s="2"/>
      <c r="F6163" s="2"/>
    </row>
    <row r="6164" spans="5:6" ht="12.75">
      <c r="E6164" s="2"/>
      <c r="F6164" s="2"/>
    </row>
    <row r="6165" spans="5:6" ht="12.75">
      <c r="E6165" s="2"/>
      <c r="F6165" s="2"/>
    </row>
    <row r="6166" spans="5:6" ht="12.75">
      <c r="E6166" s="2"/>
      <c r="F6166" s="2"/>
    </row>
    <row r="6167" spans="5:6" ht="12.75">
      <c r="E6167" s="2"/>
      <c r="F6167" s="2"/>
    </row>
    <row r="6168" spans="5:6" ht="12.75">
      <c r="E6168" s="2"/>
      <c r="F6168" s="2"/>
    </row>
    <row r="6169" spans="5:6" ht="12.75">
      <c r="E6169" s="2"/>
      <c r="F6169" s="2"/>
    </row>
    <row r="6170" spans="5:6" ht="12.75">
      <c r="E6170" s="2"/>
      <c r="F6170" s="2"/>
    </row>
    <row r="6171" spans="5:6" ht="12.75">
      <c r="E6171" s="2"/>
      <c r="F6171" s="2"/>
    </row>
    <row r="6172" spans="5:6" ht="12.75">
      <c r="E6172" s="2"/>
      <c r="F6172" s="2"/>
    </row>
    <row r="6173" spans="5:6" ht="12.75">
      <c r="E6173" s="2"/>
      <c r="F6173" s="2"/>
    </row>
    <row r="6174" spans="5:6" ht="12.75">
      <c r="E6174" s="2"/>
      <c r="F6174" s="2"/>
    </row>
    <row r="6175" spans="5:6" ht="12.75">
      <c r="E6175" s="2"/>
      <c r="F6175" s="2"/>
    </row>
    <row r="6176" spans="5:6" ht="12.75">
      <c r="E6176" s="2"/>
      <c r="F6176" s="2"/>
    </row>
    <row r="6177" spans="5:6" ht="12.75">
      <c r="E6177" s="2"/>
      <c r="F6177" s="2"/>
    </row>
    <row r="6178" spans="5:6" ht="12.75">
      <c r="E6178" s="2"/>
      <c r="F6178" s="2"/>
    </row>
    <row r="6179" spans="5:6" ht="12.75">
      <c r="E6179" s="2"/>
      <c r="F6179" s="2"/>
    </row>
    <row r="6180" spans="5:6" ht="12.75">
      <c r="E6180" s="2"/>
      <c r="F6180" s="2"/>
    </row>
    <row r="6181" spans="5:6" ht="12.75">
      <c r="E6181" s="2"/>
      <c r="F6181" s="2"/>
    </row>
    <row r="6182" spans="5:6" ht="12.75">
      <c r="E6182" s="2"/>
      <c r="F6182" s="2"/>
    </row>
    <row r="6183" spans="5:6" ht="12.75">
      <c r="E6183" s="2"/>
      <c r="F6183" s="2"/>
    </row>
    <row r="6184" spans="5:6" ht="12.75">
      <c r="E6184" s="2"/>
      <c r="F6184" s="2"/>
    </row>
    <row r="6185" spans="5:6" ht="12.75">
      <c r="E6185" s="2"/>
      <c r="F6185" s="2"/>
    </row>
    <row r="6186" spans="5:6" ht="12.75">
      <c r="E6186" s="2"/>
      <c r="F6186" s="2"/>
    </row>
    <row r="6187" spans="5:6" ht="12.75">
      <c r="E6187" s="2"/>
      <c r="F6187" s="2"/>
    </row>
    <row r="6188" spans="5:6" ht="12.75">
      <c r="E6188" s="2"/>
      <c r="F6188" s="2"/>
    </row>
    <row r="6189" spans="5:6" ht="12.75">
      <c r="E6189" s="2"/>
      <c r="F6189" s="2"/>
    </row>
    <row r="6190" spans="5:6" ht="12.75">
      <c r="E6190" s="2"/>
      <c r="F6190" s="2"/>
    </row>
    <row r="6191" spans="5:6" ht="12.75">
      <c r="E6191" s="2"/>
      <c r="F6191" s="2"/>
    </row>
    <row r="6192" spans="5:6" ht="12.75">
      <c r="E6192" s="2"/>
      <c r="F6192" s="2"/>
    </row>
    <row r="6193" spans="5:6" ht="12.75">
      <c r="E6193" s="2"/>
      <c r="F6193" s="2"/>
    </row>
    <row r="6194" spans="5:6" ht="12.75">
      <c r="E6194" s="2"/>
      <c r="F6194" s="2"/>
    </row>
    <row r="6195" spans="5:6" ht="12.75">
      <c r="E6195" s="2"/>
      <c r="F6195" s="2"/>
    </row>
    <row r="6196" spans="5:6" ht="12.75">
      <c r="E6196" s="2"/>
      <c r="F6196" s="2"/>
    </row>
    <row r="6197" spans="5:6" ht="12.75">
      <c r="E6197" s="2"/>
      <c r="F6197" s="2"/>
    </row>
    <row r="6198" spans="5:6" ht="12.75">
      <c r="E6198" s="2"/>
      <c r="F6198" s="2"/>
    </row>
    <row r="6199" spans="5:6" ht="12.75">
      <c r="E6199" s="2"/>
      <c r="F6199" s="2"/>
    </row>
    <row r="6200" spans="5:6" ht="12.75">
      <c r="E6200" s="2"/>
      <c r="F6200" s="2"/>
    </row>
    <row r="6201" spans="5:6" ht="12.75">
      <c r="E6201" s="2"/>
      <c r="F6201" s="2"/>
    </row>
    <row r="6202" spans="5:6" ht="12.75">
      <c r="E6202" s="2"/>
      <c r="F6202" s="2"/>
    </row>
    <row r="6203" spans="5:6" ht="12.75">
      <c r="E6203" s="2"/>
      <c r="F6203" s="2"/>
    </row>
    <row r="6204" spans="5:6" ht="12.75">
      <c r="E6204" s="2"/>
      <c r="F6204" s="2"/>
    </row>
    <row r="6205" spans="5:6" ht="12.75">
      <c r="E6205" s="2"/>
      <c r="F6205" s="2"/>
    </row>
    <row r="6206" spans="5:6" ht="12.75">
      <c r="E6206" s="2"/>
      <c r="F6206" s="2"/>
    </row>
    <row r="6207" spans="5:6" ht="12.75">
      <c r="E6207" s="2"/>
      <c r="F6207" s="2"/>
    </row>
    <row r="6208" spans="5:6" ht="12.75">
      <c r="E6208" s="2"/>
      <c r="F6208" s="2"/>
    </row>
    <row r="6209" spans="5:6" ht="12.75">
      <c r="E6209" s="2"/>
      <c r="F6209" s="2"/>
    </row>
    <row r="6210" spans="5:6" ht="12.75">
      <c r="E6210" s="2"/>
      <c r="F6210" s="2"/>
    </row>
    <row r="6211" spans="5:6" ht="12.75">
      <c r="E6211" s="2"/>
      <c r="F6211" s="2"/>
    </row>
    <row r="6212" spans="5:6" ht="12.75">
      <c r="E6212" s="2"/>
      <c r="F6212" s="2"/>
    </row>
    <row r="6213" spans="5:6" ht="12.75">
      <c r="E6213" s="2"/>
      <c r="F6213" s="2"/>
    </row>
    <row r="6214" spans="5:6" ht="12.75">
      <c r="E6214" s="2"/>
      <c r="F6214" s="2"/>
    </row>
    <row r="6215" spans="5:6" ht="12.75">
      <c r="E6215" s="2"/>
      <c r="F6215" s="2"/>
    </row>
    <row r="6216" spans="5:6" ht="12.75">
      <c r="E6216" s="2"/>
      <c r="F6216" s="2"/>
    </row>
    <row r="6217" spans="5:6" ht="12.75">
      <c r="E6217" s="2"/>
      <c r="F6217" s="2"/>
    </row>
    <row r="6218" spans="5:6" ht="12.75">
      <c r="E6218" s="2"/>
      <c r="F6218" s="2"/>
    </row>
    <row r="6219" spans="5:6" ht="12.75">
      <c r="E6219" s="2"/>
      <c r="F6219" s="2"/>
    </row>
    <row r="6220" spans="5:6" ht="12.75">
      <c r="E6220" s="2"/>
      <c r="F6220" s="2"/>
    </row>
    <row r="6221" spans="5:6" ht="12.75">
      <c r="E6221" s="2"/>
      <c r="F6221" s="2"/>
    </row>
    <row r="6222" spans="5:6" ht="12.75">
      <c r="E6222" s="2"/>
      <c r="F6222" s="2"/>
    </row>
    <row r="6223" spans="5:6" ht="12.75">
      <c r="E6223" s="2"/>
      <c r="F6223" s="2"/>
    </row>
    <row r="6224" spans="5:6" ht="12.75">
      <c r="E6224" s="2"/>
      <c r="F6224" s="2"/>
    </row>
    <row r="6225" spans="5:6" ht="12.75">
      <c r="E6225" s="2"/>
      <c r="F6225" s="2"/>
    </row>
    <row r="6226" spans="5:6" ht="12.75">
      <c r="E6226" s="2"/>
      <c r="F6226" s="2"/>
    </row>
    <row r="6227" spans="5:6" ht="12.75">
      <c r="E6227" s="2"/>
      <c r="F6227" s="2"/>
    </row>
    <row r="6228" spans="5:6" ht="12.75">
      <c r="E6228" s="2"/>
      <c r="F6228" s="2"/>
    </row>
    <row r="6229" spans="5:6" ht="12.75">
      <c r="E6229" s="2"/>
      <c r="F6229" s="2"/>
    </row>
    <row r="6230" spans="5:6" ht="12.75">
      <c r="E6230" s="2"/>
      <c r="F6230" s="2"/>
    </row>
    <row r="6231" spans="5:6" ht="12.75">
      <c r="E6231" s="2"/>
      <c r="F6231" s="2"/>
    </row>
    <row r="6232" spans="5:6" ht="12.75">
      <c r="E6232" s="2"/>
      <c r="F6232" s="2"/>
    </row>
    <row r="6233" spans="5:6" ht="12.75">
      <c r="E6233" s="2"/>
      <c r="F6233" s="2"/>
    </row>
    <row r="6234" spans="5:6" ht="12.75">
      <c r="E6234" s="2"/>
      <c r="F6234" s="2"/>
    </row>
    <row r="6235" spans="5:6" ht="12.75">
      <c r="E6235" s="2"/>
      <c r="F6235" s="2"/>
    </row>
    <row r="6236" spans="5:6" ht="12.75">
      <c r="E6236" s="2"/>
      <c r="F6236" s="2"/>
    </row>
    <row r="6237" spans="5:6" ht="12.75">
      <c r="E6237" s="2"/>
      <c r="F6237" s="2"/>
    </row>
    <row r="6238" spans="5:6" ht="12.75">
      <c r="E6238" s="2"/>
      <c r="F6238" s="2"/>
    </row>
    <row r="6239" spans="5:6" ht="12.75">
      <c r="E6239" s="2"/>
      <c r="F6239" s="2"/>
    </row>
    <row r="6240" spans="5:6" ht="12.75">
      <c r="E6240" s="2"/>
      <c r="F6240" s="2"/>
    </row>
    <row r="6241" spans="5:6" ht="12.75">
      <c r="E6241" s="2"/>
      <c r="F6241" s="2"/>
    </row>
    <row r="6242" spans="5:6" ht="12.75">
      <c r="E6242" s="2"/>
      <c r="F6242" s="2"/>
    </row>
    <row r="6243" spans="5:6" ht="12.75">
      <c r="E6243" s="2"/>
      <c r="F6243" s="2"/>
    </row>
    <row r="6244" spans="5:6" ht="12.75">
      <c r="E6244" s="2"/>
      <c r="F6244" s="2"/>
    </row>
    <row r="6245" spans="5:6" ht="12.75">
      <c r="E6245" s="2"/>
      <c r="F6245" s="2"/>
    </row>
    <row r="6246" spans="5:6" ht="12.75">
      <c r="E6246" s="2"/>
      <c r="F6246" s="2"/>
    </row>
    <row r="6247" spans="5:6" ht="12.75">
      <c r="E6247" s="2"/>
      <c r="F6247" s="2"/>
    </row>
    <row r="6248" spans="5:6" ht="12.75">
      <c r="E6248" s="2"/>
      <c r="F6248" s="2"/>
    </row>
    <row r="6249" spans="5:6" ht="12.75">
      <c r="E6249" s="2"/>
      <c r="F6249" s="2"/>
    </row>
    <row r="6250" spans="5:6" ht="12.75">
      <c r="E6250" s="2"/>
      <c r="F6250" s="2"/>
    </row>
    <row r="6251" spans="5:6" ht="12.75">
      <c r="E6251" s="2"/>
      <c r="F6251" s="2"/>
    </row>
    <row r="6252" spans="5:6" ht="12.75">
      <c r="E6252" s="2"/>
      <c r="F6252" s="2"/>
    </row>
    <row r="6253" spans="5:6" ht="12.75">
      <c r="E6253" s="2"/>
      <c r="F6253" s="2"/>
    </row>
    <row r="6254" spans="5:6" ht="12.75">
      <c r="E6254" s="2"/>
      <c r="F6254" s="2"/>
    </row>
    <row r="6255" spans="5:6" ht="12.75">
      <c r="E6255" s="2"/>
      <c r="F6255" s="2"/>
    </row>
    <row r="6256" spans="5:6" ht="12.75">
      <c r="E6256" s="2"/>
      <c r="F6256" s="2"/>
    </row>
    <row r="6257" spans="5:6" ht="12.75">
      <c r="E6257" s="2"/>
      <c r="F6257" s="2"/>
    </row>
    <row r="6258" spans="5:6" ht="12.75">
      <c r="E6258" s="2"/>
      <c r="F6258" s="2"/>
    </row>
    <row r="6259" spans="5:6" ht="12.75">
      <c r="E6259" s="2"/>
      <c r="F6259" s="2"/>
    </row>
    <row r="6260" spans="5:6" ht="12.75">
      <c r="E6260" s="2"/>
      <c r="F6260" s="2"/>
    </row>
    <row r="6261" spans="5:6" ht="12.75">
      <c r="E6261" s="2"/>
      <c r="F6261" s="2"/>
    </row>
    <row r="6262" spans="5:6" ht="12.75">
      <c r="E6262" s="2"/>
      <c r="F6262" s="2"/>
    </row>
    <row r="6263" spans="5:6" ht="12.75">
      <c r="E6263" s="2"/>
      <c r="F6263" s="2"/>
    </row>
    <row r="6264" spans="5:6" ht="12.75">
      <c r="E6264" s="2"/>
      <c r="F6264" s="2"/>
    </row>
    <row r="6265" spans="5:6" ht="12.75">
      <c r="E6265" s="2"/>
      <c r="F6265" s="2"/>
    </row>
    <row r="6266" spans="5:6" ht="12.75">
      <c r="E6266" s="2"/>
      <c r="F6266" s="2"/>
    </row>
    <row r="6267" spans="5:6" ht="12.75">
      <c r="E6267" s="2"/>
      <c r="F6267" s="2"/>
    </row>
    <row r="6268" spans="5:6" ht="12.75">
      <c r="E6268" s="2"/>
      <c r="F6268" s="2"/>
    </row>
    <row r="6269" spans="5:6" ht="12.75">
      <c r="E6269" s="2"/>
      <c r="F6269" s="2"/>
    </row>
    <row r="6270" spans="5:6" ht="12.75">
      <c r="E6270" s="2"/>
      <c r="F6270" s="2"/>
    </row>
    <row r="6271" spans="5:6" ht="12.75">
      <c r="E6271" s="2"/>
      <c r="F6271" s="2"/>
    </row>
    <row r="6272" spans="5:6" ht="12.75">
      <c r="E6272" s="2"/>
      <c r="F6272" s="2"/>
    </row>
    <row r="6273" spans="5:6" ht="12.75">
      <c r="E6273" s="2"/>
      <c r="F6273" s="2"/>
    </row>
    <row r="6274" spans="5:6" ht="12.75">
      <c r="E6274" s="2"/>
      <c r="F6274" s="2"/>
    </row>
    <row r="6275" spans="5:6" ht="12.75">
      <c r="E6275" s="2"/>
      <c r="F6275" s="2"/>
    </row>
    <row r="6276" spans="5:6" ht="12.75">
      <c r="E6276" s="2"/>
      <c r="F6276" s="2"/>
    </row>
    <row r="6277" spans="5:6" ht="12.75">
      <c r="E6277" s="2"/>
      <c r="F6277" s="2"/>
    </row>
    <row r="6278" spans="5:6" ht="12.75">
      <c r="E6278" s="2"/>
      <c r="F6278" s="2"/>
    </row>
    <row r="6279" spans="5:6" ht="12.75">
      <c r="E6279" s="2"/>
      <c r="F6279" s="2"/>
    </row>
    <row r="6280" spans="5:6" ht="12.75">
      <c r="E6280" s="2"/>
      <c r="F6280" s="2"/>
    </row>
    <row r="6281" spans="5:6" ht="12.75">
      <c r="E6281" s="2"/>
      <c r="F6281" s="2"/>
    </row>
    <row r="6282" spans="5:6" ht="12.75">
      <c r="E6282" s="2"/>
      <c r="F6282" s="2"/>
    </row>
    <row r="6283" spans="5:6" ht="12.75">
      <c r="E6283" s="2"/>
      <c r="F6283" s="2"/>
    </row>
    <row r="6284" spans="5:6" ht="12.75">
      <c r="E6284" s="2"/>
      <c r="F6284" s="2"/>
    </row>
    <row r="6285" spans="5:6" ht="12.75">
      <c r="E6285" s="2"/>
      <c r="F6285" s="2"/>
    </row>
    <row r="6286" spans="5:6" ht="12.75">
      <c r="E6286" s="2"/>
      <c r="F6286" s="2"/>
    </row>
    <row r="6287" spans="5:6" ht="12.75">
      <c r="E6287" s="2"/>
      <c r="F6287" s="2"/>
    </row>
    <row r="6288" spans="5:6" ht="12.75">
      <c r="E6288" s="2"/>
      <c r="F6288" s="2"/>
    </row>
    <row r="6289" spans="5:6" ht="12.75">
      <c r="E6289" s="2"/>
      <c r="F6289" s="2"/>
    </row>
    <row r="6290" spans="5:6" ht="12.75">
      <c r="E6290" s="2"/>
      <c r="F6290" s="2"/>
    </row>
    <row r="6291" spans="5:6" ht="12.75">
      <c r="E6291" s="2"/>
      <c r="F6291" s="2"/>
    </row>
    <row r="6292" spans="5:6" ht="12.75">
      <c r="E6292" s="2"/>
      <c r="F6292" s="2"/>
    </row>
    <row r="6293" spans="5:6" ht="12.75">
      <c r="E6293" s="2"/>
      <c r="F6293" s="2"/>
    </row>
    <row r="6294" spans="5:6" ht="12.75">
      <c r="E6294" s="2"/>
      <c r="F6294" s="2"/>
    </row>
    <row r="6295" spans="5:6" ht="12.75">
      <c r="E6295" s="2"/>
      <c r="F6295" s="2"/>
    </row>
    <row r="6296" spans="5:6" ht="12.75">
      <c r="E6296" s="2"/>
      <c r="F6296" s="2"/>
    </row>
    <row r="6297" spans="5:6" ht="12.75">
      <c r="E6297" s="2"/>
      <c r="F6297" s="2"/>
    </row>
    <row r="6298" spans="5:6" ht="12.75">
      <c r="E6298" s="2"/>
      <c r="F6298" s="2"/>
    </row>
    <row r="6299" spans="5:6" ht="12.75">
      <c r="E6299" s="2"/>
      <c r="F6299" s="2"/>
    </row>
    <row r="6300" spans="5:6" ht="12.75">
      <c r="E6300" s="2"/>
      <c r="F6300" s="2"/>
    </row>
    <row r="6301" spans="5:6" ht="12.75">
      <c r="E6301" s="2"/>
      <c r="F6301" s="2"/>
    </row>
    <row r="6302" spans="5:6" ht="12.75">
      <c r="E6302" s="2"/>
      <c r="F6302" s="2"/>
    </row>
    <row r="6303" spans="5:6" ht="12.75">
      <c r="E6303" s="2"/>
      <c r="F6303" s="2"/>
    </row>
    <row r="6304" spans="5:6" ht="12.75">
      <c r="E6304" s="2"/>
      <c r="F6304" s="2"/>
    </row>
    <row r="6305" spans="5:6" ht="12.75">
      <c r="E6305" s="2"/>
      <c r="F6305" s="2"/>
    </row>
    <row r="6306" spans="5:6" ht="12.75">
      <c r="E6306" s="2"/>
      <c r="F6306" s="2"/>
    </row>
    <row r="6307" spans="5:6" ht="12.75">
      <c r="E6307" s="2"/>
      <c r="F6307" s="2"/>
    </row>
    <row r="6308" spans="5:6" ht="12.75">
      <c r="E6308" s="2"/>
      <c r="F6308" s="2"/>
    </row>
    <row r="6309" spans="5:6" ht="12.75">
      <c r="E6309" s="2"/>
      <c r="F6309" s="2"/>
    </row>
    <row r="6310" spans="5:6" ht="12.75">
      <c r="E6310" s="2"/>
      <c r="F6310" s="2"/>
    </row>
    <row r="6311" spans="5:6" ht="12.75">
      <c r="E6311" s="2"/>
      <c r="F6311" s="2"/>
    </row>
    <row r="6312" spans="5:6" ht="12.75">
      <c r="E6312" s="2"/>
      <c r="F6312" s="2"/>
    </row>
    <row r="6313" spans="5:6" ht="12.75">
      <c r="E6313" s="2"/>
      <c r="F6313" s="2"/>
    </row>
    <row r="6314" spans="5:6" ht="12.75">
      <c r="E6314" s="2"/>
      <c r="F6314" s="2"/>
    </row>
    <row r="6315" spans="5:6" ht="12.75">
      <c r="E6315" s="2"/>
      <c r="F6315" s="2"/>
    </row>
    <row r="6316" spans="5:6" ht="12.75">
      <c r="E6316" s="2"/>
      <c r="F6316" s="2"/>
    </row>
    <row r="6317" spans="5:6" ht="12.75">
      <c r="E6317" s="2"/>
      <c r="F6317" s="2"/>
    </row>
    <row r="6318" spans="5:6" ht="12.75">
      <c r="E6318" s="2"/>
      <c r="F6318" s="2"/>
    </row>
    <row r="6319" spans="5:6" ht="12.75">
      <c r="E6319" s="2"/>
      <c r="F6319" s="2"/>
    </row>
    <row r="6320" spans="5:6" ht="12.75">
      <c r="E6320" s="2"/>
      <c r="F6320" s="2"/>
    </row>
    <row r="6321" spans="5:6" ht="12.75">
      <c r="E6321" s="2"/>
      <c r="F6321" s="2"/>
    </row>
    <row r="6322" spans="5:6" ht="12.75">
      <c r="E6322" s="2"/>
      <c r="F6322" s="2"/>
    </row>
    <row r="6323" spans="5:6" ht="12.75">
      <c r="E6323" s="2"/>
      <c r="F6323" s="2"/>
    </row>
    <row r="6324" spans="5:6" ht="12.75">
      <c r="E6324" s="2"/>
      <c r="F6324" s="2"/>
    </row>
    <row r="6325" spans="5:6" ht="12.75">
      <c r="E6325" s="2"/>
      <c r="F6325" s="2"/>
    </row>
    <row r="6326" spans="5:6" ht="12.75">
      <c r="E6326" s="2"/>
      <c r="F6326" s="2"/>
    </row>
    <row r="6327" spans="5:6" ht="12.75">
      <c r="E6327" s="2"/>
      <c r="F6327" s="2"/>
    </row>
    <row r="6328" spans="5:6" ht="12.75">
      <c r="E6328" s="2"/>
      <c r="F6328" s="2"/>
    </row>
    <row r="6329" spans="5:6" ht="12.75">
      <c r="E6329" s="2"/>
      <c r="F6329" s="2"/>
    </row>
    <row r="6330" spans="5:6" ht="12.75">
      <c r="E6330" s="2"/>
      <c r="F6330" s="2"/>
    </row>
    <row r="6331" spans="5:6" ht="12.75">
      <c r="E6331" s="2"/>
      <c r="F6331" s="2"/>
    </row>
    <row r="6332" spans="5:6" ht="12.75">
      <c r="E6332" s="2"/>
      <c r="F6332" s="2"/>
    </row>
    <row r="6333" spans="5:6" ht="12.75">
      <c r="E6333" s="2"/>
      <c r="F6333" s="2"/>
    </row>
    <row r="6334" spans="5:6" ht="12.75">
      <c r="E6334" s="2"/>
      <c r="F6334" s="2"/>
    </row>
    <row r="6335" spans="5:6" ht="12.75">
      <c r="E6335" s="2"/>
      <c r="F6335" s="2"/>
    </row>
    <row r="6336" spans="5:6" ht="12.75">
      <c r="E6336" s="2"/>
      <c r="F6336" s="2"/>
    </row>
    <row r="6337" spans="5:6" ht="12.75">
      <c r="E6337" s="2"/>
      <c r="F6337" s="2"/>
    </row>
    <row r="6338" spans="5:6" ht="12.75">
      <c r="E6338" s="2"/>
      <c r="F6338" s="2"/>
    </row>
    <row r="6339" spans="5:6" ht="12.75">
      <c r="E6339" s="2"/>
      <c r="F6339" s="2"/>
    </row>
    <row r="6340" spans="5:6" ht="12.75">
      <c r="E6340" s="2"/>
      <c r="F6340" s="2"/>
    </row>
    <row r="6341" spans="5:6" ht="12.75">
      <c r="E6341" s="2"/>
      <c r="F6341" s="2"/>
    </row>
    <row r="6342" spans="5:6" ht="12.75">
      <c r="E6342" s="2"/>
      <c r="F6342" s="2"/>
    </row>
    <row r="6343" spans="5:6" ht="12.75">
      <c r="E6343" s="2"/>
      <c r="F6343" s="2"/>
    </row>
    <row r="6344" spans="5:6" ht="12.75">
      <c r="E6344" s="2"/>
      <c r="F6344" s="2"/>
    </row>
    <row r="6345" spans="5:6" ht="12.75">
      <c r="E6345" s="2"/>
      <c r="F6345" s="2"/>
    </row>
    <row r="6346" spans="5:6" ht="12.75">
      <c r="E6346" s="2"/>
      <c r="F6346" s="2"/>
    </row>
    <row r="6347" spans="5:6" ht="12.75">
      <c r="E6347" s="2"/>
      <c r="F6347" s="2"/>
    </row>
    <row r="6348" spans="5:6" ht="12.75">
      <c r="E6348" s="2"/>
      <c r="F6348" s="2"/>
    </row>
    <row r="6349" spans="5:6" ht="12.75">
      <c r="E6349" s="2"/>
      <c r="F6349" s="2"/>
    </row>
    <row r="6350" spans="5:6" ht="12.75">
      <c r="E6350" s="2"/>
      <c r="F6350" s="2"/>
    </row>
    <row r="6351" spans="5:6" ht="12.75">
      <c r="E6351" s="2"/>
      <c r="F6351" s="2"/>
    </row>
    <row r="6352" spans="5:6" ht="12.75">
      <c r="E6352" s="2"/>
      <c r="F6352" s="2"/>
    </row>
    <row r="6353" spans="5:6" ht="12.75">
      <c r="E6353" s="2"/>
      <c r="F6353" s="2"/>
    </row>
    <row r="6354" spans="5:6" ht="12.75">
      <c r="E6354" s="2"/>
      <c r="F6354" s="2"/>
    </row>
    <row r="6355" spans="5:6" ht="12.75">
      <c r="E6355" s="2"/>
      <c r="F6355" s="2"/>
    </row>
    <row r="6356" spans="5:6" ht="12.75">
      <c r="E6356" s="2"/>
      <c r="F6356" s="2"/>
    </row>
    <row r="6357" spans="5:6" ht="12.75">
      <c r="E6357" s="2"/>
      <c r="F6357" s="2"/>
    </row>
    <row r="6358" spans="5:6" ht="12.75">
      <c r="E6358" s="2"/>
      <c r="F6358" s="2"/>
    </row>
    <row r="6359" spans="5:6" ht="12.75">
      <c r="E6359" s="2"/>
      <c r="F6359" s="2"/>
    </row>
    <row r="6360" spans="5:6" ht="12.75">
      <c r="E6360" s="2"/>
      <c r="F6360" s="2"/>
    </row>
    <row r="6361" spans="5:6" ht="12.75">
      <c r="E6361" s="2"/>
      <c r="F6361" s="2"/>
    </row>
    <row r="6362" spans="5:6" ht="12.75">
      <c r="E6362" s="2"/>
      <c r="F6362" s="2"/>
    </row>
    <row r="6363" spans="5:6" ht="12.75">
      <c r="E6363" s="2"/>
      <c r="F6363" s="2"/>
    </row>
    <row r="6364" spans="5:6" ht="12.75">
      <c r="E6364" s="2"/>
      <c r="F6364" s="2"/>
    </row>
    <row r="6365" spans="5:6" ht="12.75">
      <c r="E6365" s="2"/>
      <c r="F6365" s="2"/>
    </row>
    <row r="6366" spans="5:6" ht="12.75">
      <c r="E6366" s="2"/>
      <c r="F6366" s="2"/>
    </row>
    <row r="6367" spans="5:6" ht="12.75">
      <c r="E6367" s="2"/>
      <c r="F6367" s="2"/>
    </row>
    <row r="6368" spans="5:6" ht="12.75">
      <c r="E6368" s="2"/>
      <c r="F6368" s="2"/>
    </row>
    <row r="6369" spans="5:6" ht="12.75">
      <c r="E6369" s="2"/>
      <c r="F6369" s="2"/>
    </row>
    <row r="6370" spans="5:6" ht="12.75">
      <c r="E6370" s="2"/>
      <c r="F6370" s="2"/>
    </row>
    <row r="6371" spans="5:6" ht="12.75">
      <c r="E6371" s="2"/>
      <c r="F6371" s="2"/>
    </row>
    <row r="6372" spans="5:6" ht="12.75">
      <c r="E6372" s="2"/>
      <c r="F6372" s="2"/>
    </row>
    <row r="6373" spans="5:6" ht="12.75">
      <c r="E6373" s="2"/>
      <c r="F6373" s="2"/>
    </row>
    <row r="6374" spans="5:6" ht="12.75">
      <c r="E6374" s="2"/>
      <c r="F6374" s="2"/>
    </row>
    <row r="6375" spans="5:6" ht="12.75">
      <c r="E6375" s="2"/>
      <c r="F6375" s="2"/>
    </row>
    <row r="6376" spans="5:6" ht="12.75">
      <c r="E6376" s="2"/>
      <c r="F6376" s="2"/>
    </row>
    <row r="6377" spans="5:6" ht="12.75">
      <c r="E6377" s="2"/>
      <c r="F6377" s="2"/>
    </row>
    <row r="6378" spans="5:6" ht="12.75">
      <c r="E6378" s="2"/>
      <c r="F6378" s="2"/>
    </row>
    <row r="6379" spans="5:6" ht="12.75">
      <c r="E6379" s="2"/>
      <c r="F6379" s="2"/>
    </row>
    <row r="6380" spans="5:6" ht="12.75">
      <c r="E6380" s="2"/>
      <c r="F6380" s="2"/>
    </row>
    <row r="6381" spans="5:6" ht="12.75">
      <c r="E6381" s="2"/>
      <c r="F6381" s="2"/>
    </row>
    <row r="6382" spans="5:6" ht="12.75">
      <c r="E6382" s="2"/>
      <c r="F6382" s="2"/>
    </row>
    <row r="6383" spans="5:6" ht="12.75">
      <c r="E6383" s="2"/>
      <c r="F6383" s="2"/>
    </row>
    <row r="6384" spans="5:6" ht="12.75">
      <c r="E6384" s="2"/>
      <c r="F6384" s="2"/>
    </row>
    <row r="6385" spans="5:6" ht="12.75">
      <c r="E6385" s="2"/>
      <c r="F6385" s="2"/>
    </row>
    <row r="6386" spans="5:6" ht="12.75">
      <c r="E6386" s="2"/>
      <c r="F6386" s="2"/>
    </row>
    <row r="6387" spans="5:6" ht="12.75">
      <c r="E6387" s="2"/>
      <c r="F6387" s="2"/>
    </row>
    <row r="6388" spans="5:6" ht="12.75">
      <c r="E6388" s="2"/>
      <c r="F6388" s="2"/>
    </row>
    <row r="6389" spans="5:6" ht="12.75">
      <c r="E6389" s="2"/>
      <c r="F6389" s="2"/>
    </row>
    <row r="6390" spans="5:6" ht="12.75">
      <c r="E6390" s="2"/>
      <c r="F6390" s="2"/>
    </row>
    <row r="6391" spans="5:6" ht="12.75">
      <c r="E6391" s="2"/>
      <c r="F6391" s="2"/>
    </row>
    <row r="6392" spans="5:6" ht="12.75">
      <c r="E6392" s="2"/>
      <c r="F6392" s="2"/>
    </row>
    <row r="6393" spans="5:6" ht="12.75">
      <c r="E6393" s="2"/>
      <c r="F6393" s="2"/>
    </row>
    <row r="6394" spans="5:6" ht="12.75">
      <c r="E6394" s="2"/>
      <c r="F6394" s="2"/>
    </row>
    <row r="6395" spans="5:6" ht="12.75">
      <c r="E6395" s="2"/>
      <c r="F6395" s="2"/>
    </row>
    <row r="6396" spans="5:6" ht="12.75">
      <c r="E6396" s="2"/>
      <c r="F6396" s="2"/>
    </row>
    <row r="6397" spans="5:6" ht="12.75">
      <c r="E6397" s="2"/>
      <c r="F6397" s="2"/>
    </row>
    <row r="6398" spans="5:6" ht="12.75">
      <c r="E6398" s="2"/>
      <c r="F6398" s="2"/>
    </row>
    <row r="6399" spans="5:6" ht="12.75">
      <c r="E6399" s="2"/>
      <c r="F6399" s="2"/>
    </row>
    <row r="6400" spans="5:6" ht="12.75">
      <c r="E6400" s="2"/>
      <c r="F6400" s="2"/>
    </row>
    <row r="6401" spans="5:6" ht="12.75">
      <c r="E6401" s="2"/>
      <c r="F6401" s="2"/>
    </row>
    <row r="6402" spans="5:6" ht="12.75">
      <c r="E6402" s="2"/>
      <c r="F6402" s="2"/>
    </row>
    <row r="6403" spans="5:6" ht="12.75">
      <c r="E6403" s="2"/>
      <c r="F6403" s="2"/>
    </row>
    <row r="6404" spans="5:6" ht="12.75">
      <c r="E6404" s="2"/>
      <c r="F6404" s="2"/>
    </row>
    <row r="6405" spans="5:6" ht="12.75">
      <c r="E6405" s="2"/>
      <c r="F6405" s="2"/>
    </row>
    <row r="6406" spans="5:6" ht="12.75">
      <c r="E6406" s="2"/>
      <c r="F6406" s="2"/>
    </row>
    <row r="6407" spans="5:6" ht="12.75">
      <c r="E6407" s="2"/>
      <c r="F6407" s="2"/>
    </row>
    <row r="6408" spans="5:6" ht="12.75">
      <c r="E6408" s="2"/>
      <c r="F6408" s="2"/>
    </row>
    <row r="6409" spans="5:6" ht="12.75">
      <c r="E6409" s="2"/>
      <c r="F6409" s="2"/>
    </row>
    <row r="6410" spans="5:6" ht="12.75">
      <c r="E6410" s="2"/>
      <c r="F6410" s="2"/>
    </row>
    <row r="6411" spans="5:6" ht="12.75">
      <c r="E6411" s="2"/>
      <c r="F6411" s="2"/>
    </row>
    <row r="6412" spans="5:6" ht="12.75">
      <c r="E6412" s="2"/>
      <c r="F6412" s="2"/>
    </row>
    <row r="6413" spans="5:6" ht="12.75">
      <c r="E6413" s="2"/>
      <c r="F6413" s="2"/>
    </row>
    <row r="6414" spans="5:6" ht="12.75">
      <c r="E6414" s="2"/>
      <c r="F6414" s="2"/>
    </row>
    <row r="6415" spans="5:6" ht="12.75">
      <c r="E6415" s="2"/>
      <c r="F6415" s="2"/>
    </row>
    <row r="6416" spans="5:6" ht="12.75">
      <c r="E6416" s="2"/>
      <c r="F6416" s="2"/>
    </row>
    <row r="6417" spans="5:6" ht="12.75">
      <c r="E6417" s="2"/>
      <c r="F6417" s="2"/>
    </row>
    <row r="6418" spans="5:6" ht="12.75">
      <c r="E6418" s="2"/>
      <c r="F6418" s="2"/>
    </row>
    <row r="6419" spans="5:6" ht="12.75">
      <c r="E6419" s="2"/>
      <c r="F6419" s="2"/>
    </row>
    <row r="6420" spans="5:6" ht="12.75">
      <c r="E6420" s="2"/>
      <c r="F6420" s="2"/>
    </row>
    <row r="6421" spans="5:6" ht="12.75">
      <c r="E6421" s="2"/>
      <c r="F6421" s="2"/>
    </row>
    <row r="6422" spans="5:6" ht="12.75">
      <c r="E6422" s="2"/>
      <c r="F6422" s="2"/>
    </row>
    <row r="6423" spans="5:6" ht="12.75">
      <c r="E6423" s="2"/>
      <c r="F6423" s="2"/>
    </row>
    <row r="6424" spans="5:6" ht="12.75">
      <c r="E6424" s="2"/>
      <c r="F6424" s="2"/>
    </row>
    <row r="6425" spans="5:6" ht="12.75">
      <c r="E6425" s="2"/>
      <c r="F6425" s="2"/>
    </row>
    <row r="6426" spans="5:6" ht="12.75">
      <c r="E6426" s="2"/>
      <c r="F6426" s="2"/>
    </row>
    <row r="6427" spans="5:6" ht="12.75">
      <c r="E6427" s="2"/>
      <c r="F6427" s="2"/>
    </row>
    <row r="6428" spans="5:6" ht="12.75">
      <c r="E6428" s="2"/>
      <c r="F6428" s="2"/>
    </row>
    <row r="6429" spans="5:6" ht="12.75">
      <c r="E6429" s="2"/>
      <c r="F6429" s="2"/>
    </row>
    <row r="6430" spans="5:6" ht="12.75">
      <c r="E6430" s="2"/>
      <c r="F6430" s="2"/>
    </row>
    <row r="6431" spans="5:6" ht="12.75">
      <c r="E6431" s="2"/>
      <c r="F6431" s="2"/>
    </row>
    <row r="6432" spans="5:6" ht="12.75">
      <c r="E6432" s="2"/>
      <c r="F6432" s="2"/>
    </row>
    <row r="6433" spans="5:6" ht="12.75">
      <c r="E6433" s="2"/>
      <c r="F6433" s="2"/>
    </row>
    <row r="6434" spans="5:6" ht="12.75">
      <c r="E6434" s="2"/>
      <c r="F6434" s="2"/>
    </row>
    <row r="6435" spans="5:6" ht="12.75">
      <c r="E6435" s="2"/>
      <c r="F6435" s="2"/>
    </row>
    <row r="6436" spans="5:6" ht="12.75">
      <c r="E6436" s="2"/>
      <c r="F6436" s="2"/>
    </row>
    <row r="6437" spans="5:6" ht="12.75">
      <c r="E6437" s="2"/>
      <c r="F6437" s="2"/>
    </row>
    <row r="6438" spans="5:6" ht="12.75">
      <c r="E6438" s="2"/>
      <c r="F6438" s="2"/>
    </row>
    <row r="6439" spans="5:6" ht="12.75">
      <c r="E6439" s="2"/>
      <c r="F6439" s="2"/>
    </row>
    <row r="6440" spans="5:6" ht="12.75">
      <c r="E6440" s="2"/>
      <c r="F6440" s="2"/>
    </row>
    <row r="6441" spans="5:6" ht="12.75">
      <c r="E6441" s="2"/>
      <c r="F6441" s="2"/>
    </row>
    <row r="6442" spans="5:6" ht="12.75">
      <c r="E6442" s="2"/>
      <c r="F6442" s="2"/>
    </row>
    <row r="6443" spans="5:6" ht="12.75">
      <c r="E6443" s="2"/>
      <c r="F6443" s="2"/>
    </row>
    <row r="6444" spans="5:6" ht="12.75">
      <c r="E6444" s="2"/>
      <c r="F6444" s="2"/>
    </row>
    <row r="6445" spans="5:6" ht="12.75">
      <c r="E6445" s="2"/>
      <c r="F6445" s="2"/>
    </row>
    <row r="6446" spans="5:6" ht="12.75">
      <c r="E6446" s="2"/>
      <c r="F6446" s="2"/>
    </row>
    <row r="6447" spans="5:6" ht="12.75">
      <c r="E6447" s="2"/>
      <c r="F6447" s="2"/>
    </row>
    <row r="6448" spans="5:6" ht="12.75">
      <c r="E6448" s="2"/>
      <c r="F6448" s="2"/>
    </row>
    <row r="6449" spans="5:6" ht="12.75">
      <c r="E6449" s="2"/>
      <c r="F6449" s="2"/>
    </row>
    <row r="6450" spans="5:6" ht="12.75">
      <c r="E6450" s="2"/>
      <c r="F6450" s="2"/>
    </row>
    <row r="6451" spans="5:6" ht="12.75">
      <c r="E6451" s="2"/>
      <c r="F6451" s="2"/>
    </row>
    <row r="6452" spans="5:6" ht="12.75">
      <c r="E6452" s="2"/>
      <c r="F6452" s="2"/>
    </row>
    <row r="6453" spans="5:6" ht="12.75">
      <c r="E6453" s="2"/>
      <c r="F6453" s="2"/>
    </row>
    <row r="6454" spans="5:6" ht="12.75">
      <c r="E6454" s="2"/>
      <c r="F6454" s="2"/>
    </row>
    <row r="6455" spans="5:6" ht="12.75">
      <c r="E6455" s="2"/>
      <c r="F6455" s="2"/>
    </row>
    <row r="6456" spans="5:6" ht="12.75">
      <c r="E6456" s="2"/>
      <c r="F6456" s="2"/>
    </row>
    <row r="6457" spans="5:6" ht="12.75">
      <c r="E6457" s="2"/>
      <c r="F6457" s="2"/>
    </row>
    <row r="6458" spans="5:6" ht="12.75">
      <c r="E6458" s="2"/>
      <c r="F6458" s="2"/>
    </row>
    <row r="6459" spans="5:6" ht="12.75">
      <c r="E6459" s="2"/>
      <c r="F6459" s="2"/>
    </row>
    <row r="6460" spans="5:6" ht="12.75">
      <c r="E6460" s="2"/>
      <c r="F6460" s="2"/>
    </row>
    <row r="6461" spans="5:6" ht="12.75">
      <c r="E6461" s="2"/>
      <c r="F6461" s="2"/>
    </row>
    <row r="6462" spans="5:6" ht="12.75">
      <c r="E6462" s="2"/>
      <c r="F6462" s="2"/>
    </row>
    <row r="6463" spans="5:6" ht="12.75">
      <c r="E6463" s="2"/>
      <c r="F6463" s="2"/>
    </row>
    <row r="6464" spans="5:6" ht="12.75">
      <c r="E6464" s="2"/>
      <c r="F6464" s="2"/>
    </row>
    <row r="6465" spans="5:6" ht="12.75">
      <c r="E6465" s="2"/>
      <c r="F6465" s="2"/>
    </row>
    <row r="6466" spans="5:6" ht="12.75">
      <c r="E6466" s="2"/>
      <c r="F6466" s="2"/>
    </row>
    <row r="6467" spans="5:6" ht="12.75">
      <c r="E6467" s="2"/>
      <c r="F6467" s="2"/>
    </row>
    <row r="6468" spans="5:6" ht="12.75">
      <c r="E6468" s="2"/>
      <c r="F6468" s="2"/>
    </row>
    <row r="6469" spans="5:6" ht="12.75">
      <c r="E6469" s="2"/>
      <c r="F6469" s="2"/>
    </row>
    <row r="6470" spans="5:6" ht="12.75">
      <c r="E6470" s="2"/>
      <c r="F6470" s="2"/>
    </row>
    <row r="6471" spans="5:6" ht="12.75">
      <c r="E6471" s="2"/>
      <c r="F6471" s="2"/>
    </row>
    <row r="6472" spans="5:6" ht="12.75">
      <c r="E6472" s="2"/>
      <c r="F6472" s="2"/>
    </row>
    <row r="6473" spans="5:6" ht="12.75">
      <c r="E6473" s="2"/>
      <c r="F6473" s="2"/>
    </row>
    <row r="6474" spans="5:6" ht="12.75">
      <c r="E6474" s="2"/>
      <c r="F6474" s="2"/>
    </row>
    <row r="6475" spans="5:6" ht="12.75">
      <c r="E6475" s="2"/>
      <c r="F6475" s="2"/>
    </row>
    <row r="6476" spans="5:6" ht="12.75">
      <c r="E6476" s="2"/>
      <c r="F6476" s="2"/>
    </row>
    <row r="6477" spans="5:6" ht="12.75">
      <c r="E6477" s="2"/>
      <c r="F6477" s="2"/>
    </row>
    <row r="6478" spans="5:6" ht="12.75">
      <c r="E6478" s="2"/>
      <c r="F6478" s="2"/>
    </row>
    <row r="6479" spans="5:6" ht="12.75">
      <c r="E6479" s="2"/>
      <c r="F6479" s="2"/>
    </row>
    <row r="6480" spans="5:6" ht="12.75">
      <c r="E6480" s="2"/>
      <c r="F6480" s="2"/>
    </row>
    <row r="6481" spans="5:6" ht="12.75">
      <c r="E6481" s="2"/>
      <c r="F6481" s="2"/>
    </row>
    <row r="6482" spans="5:6" ht="12.75">
      <c r="E6482" s="2"/>
      <c r="F6482" s="2"/>
    </row>
    <row r="6483" spans="5:6" ht="12.75">
      <c r="E6483" s="2"/>
      <c r="F6483" s="2"/>
    </row>
    <row r="6484" spans="5:6" ht="12.75">
      <c r="E6484" s="2"/>
      <c r="F6484" s="2"/>
    </row>
    <row r="6485" spans="5:6" ht="12.75">
      <c r="E6485" s="2"/>
      <c r="F6485" s="2"/>
    </row>
    <row r="6486" spans="5:6" ht="12.75">
      <c r="E6486" s="2"/>
      <c r="F6486" s="2"/>
    </row>
    <row r="6487" spans="5:6" ht="12.75">
      <c r="E6487" s="2"/>
      <c r="F6487" s="2"/>
    </row>
    <row r="6488" spans="5:6" ht="12.75">
      <c r="E6488" s="2"/>
      <c r="F6488" s="2"/>
    </row>
    <row r="6489" spans="5:6" ht="12.75">
      <c r="E6489" s="2"/>
      <c r="F6489" s="2"/>
    </row>
    <row r="6490" spans="5:6" ht="12.75">
      <c r="E6490" s="2"/>
      <c r="F6490" s="2"/>
    </row>
    <row r="6491" spans="5:6" ht="12.75">
      <c r="E6491" s="2"/>
      <c r="F6491" s="2"/>
    </row>
    <row r="6492" spans="5:6" ht="12.75">
      <c r="E6492" s="2"/>
      <c r="F6492" s="2"/>
    </row>
    <row r="6493" spans="5:6" ht="12.75">
      <c r="E6493" s="2"/>
      <c r="F6493" s="2"/>
    </row>
    <row r="6494" spans="5:6" ht="12.75">
      <c r="E6494" s="2"/>
      <c r="F6494" s="2"/>
    </row>
    <row r="6495" spans="5:6" ht="12.75">
      <c r="E6495" s="2"/>
      <c r="F6495" s="2"/>
    </row>
    <row r="6496" spans="5:6" ht="12.75">
      <c r="E6496" s="2"/>
      <c r="F6496" s="2"/>
    </row>
    <row r="6497" spans="5:6" ht="12.75">
      <c r="E6497" s="2"/>
      <c r="F6497" s="2"/>
    </row>
    <row r="6498" spans="5:6" ht="12.75">
      <c r="E6498" s="2"/>
      <c r="F6498" s="2"/>
    </row>
    <row r="6499" spans="5:6" ht="12.75">
      <c r="E6499" s="2"/>
      <c r="F6499" s="2"/>
    </row>
    <row r="6500" spans="5:6" ht="12.75">
      <c r="E6500" s="2"/>
      <c r="F6500" s="2"/>
    </row>
    <row r="6501" spans="5:6" ht="12.75">
      <c r="E6501" s="2"/>
      <c r="F6501" s="2"/>
    </row>
    <row r="6502" spans="5:6" ht="12.75">
      <c r="E6502" s="2"/>
      <c r="F6502" s="2"/>
    </row>
    <row r="6503" spans="5:6" ht="12.75">
      <c r="E6503" s="2"/>
      <c r="F6503" s="2"/>
    </row>
    <row r="6504" spans="5:6" ht="12.75">
      <c r="E6504" s="2"/>
      <c r="F6504" s="2"/>
    </row>
    <row r="6505" spans="5:6" ht="12.75">
      <c r="E6505" s="2"/>
      <c r="F6505" s="2"/>
    </row>
    <row r="6506" spans="5:6" ht="12.75">
      <c r="E6506" s="2"/>
      <c r="F6506" s="2"/>
    </row>
    <row r="6507" spans="5:6" ht="12.75">
      <c r="E6507" s="2"/>
      <c r="F6507" s="2"/>
    </row>
    <row r="6508" spans="5:6" ht="12.75">
      <c r="E6508" s="2"/>
      <c r="F6508" s="2"/>
    </row>
    <row r="6509" spans="5:6" ht="12.75">
      <c r="E6509" s="2"/>
      <c r="F6509" s="2"/>
    </row>
    <row r="6510" spans="5:6" ht="12.75">
      <c r="E6510" s="2"/>
      <c r="F6510" s="2"/>
    </row>
    <row r="6511" spans="5:6" ht="12.75">
      <c r="E6511" s="2"/>
      <c r="F6511" s="2"/>
    </row>
    <row r="6512" spans="5:6" ht="12.75">
      <c r="E6512" s="2"/>
      <c r="F6512" s="2"/>
    </row>
    <row r="6513" spans="5:6" ht="12.75">
      <c r="E6513" s="2"/>
      <c r="F6513" s="2"/>
    </row>
    <row r="6514" spans="5:6" ht="12.75">
      <c r="E6514" s="2"/>
      <c r="F6514" s="2"/>
    </row>
    <row r="6515" spans="5:6" ht="12.75">
      <c r="E6515" s="2"/>
      <c r="F6515" s="2"/>
    </row>
    <row r="6516" spans="5:6" ht="12.75">
      <c r="E6516" s="2"/>
      <c r="F6516" s="2"/>
    </row>
    <row r="6517" spans="5:6" ht="12.75">
      <c r="E6517" s="2"/>
      <c r="F6517" s="2"/>
    </row>
    <row r="6518" spans="5:6" ht="12.75">
      <c r="E6518" s="2"/>
      <c r="F6518" s="2"/>
    </row>
    <row r="6519" spans="5:6" ht="12.75">
      <c r="E6519" s="2"/>
      <c r="F6519" s="2"/>
    </row>
    <row r="6520" spans="5:6" ht="12.75">
      <c r="E6520" s="2"/>
      <c r="F6520" s="2"/>
    </row>
    <row r="6521" spans="5:6" ht="12.75">
      <c r="E6521" s="2"/>
      <c r="F6521" s="2"/>
    </row>
    <row r="6522" spans="5:6" ht="12.75">
      <c r="E6522" s="2"/>
      <c r="F6522" s="2"/>
    </row>
    <row r="6523" spans="5:6" ht="12.75">
      <c r="E6523" s="2"/>
      <c r="F6523" s="2"/>
    </row>
    <row r="6524" spans="5:6" ht="12.75">
      <c r="E6524" s="2"/>
      <c r="F6524" s="2"/>
    </row>
    <row r="6525" spans="5:6" ht="12.75">
      <c r="E6525" s="2"/>
      <c r="F6525" s="2"/>
    </row>
    <row r="6526" spans="5:6" ht="12.75">
      <c r="E6526" s="2"/>
      <c r="F6526" s="2"/>
    </row>
    <row r="6527" spans="5:6" ht="12.75">
      <c r="E6527" s="2"/>
      <c r="F6527" s="2"/>
    </row>
    <row r="6528" spans="5:6" ht="12.75">
      <c r="E6528" s="2"/>
      <c r="F6528" s="2"/>
    </row>
    <row r="6529" spans="5:6" ht="12.75">
      <c r="E6529" s="2"/>
      <c r="F6529" s="2"/>
    </row>
    <row r="6530" spans="5:6" ht="12.75">
      <c r="E6530" s="2"/>
      <c r="F6530" s="2"/>
    </row>
    <row r="6531" spans="5:6" ht="12.75">
      <c r="E6531" s="2"/>
      <c r="F6531" s="2"/>
    </row>
    <row r="6532" spans="5:6" ht="12.75">
      <c r="E6532" s="2"/>
      <c r="F6532" s="2"/>
    </row>
    <row r="6533" spans="5:6" ht="12.75">
      <c r="E6533" s="2"/>
      <c r="F6533" s="2"/>
    </row>
    <row r="6534" spans="5:6" ht="12.75">
      <c r="E6534" s="2"/>
      <c r="F6534" s="2"/>
    </row>
    <row r="6535" spans="5:6" ht="12.75">
      <c r="E6535" s="2"/>
      <c r="F6535" s="2"/>
    </row>
    <row r="6536" spans="5:6" ht="12.75">
      <c r="E6536" s="2"/>
      <c r="F6536" s="2"/>
    </row>
    <row r="6537" spans="5:6" ht="12.75">
      <c r="E6537" s="2"/>
      <c r="F6537" s="2"/>
    </row>
    <row r="6538" spans="5:6" ht="12.75">
      <c r="E6538" s="2"/>
      <c r="F6538" s="2"/>
    </row>
    <row r="6539" spans="5:6" ht="12.75">
      <c r="E6539" s="2"/>
      <c r="F6539" s="2"/>
    </row>
    <row r="6540" spans="5:6" ht="12.75">
      <c r="E6540" s="2"/>
      <c r="F6540" s="2"/>
    </row>
    <row r="6541" spans="5:6" ht="12.75">
      <c r="E6541" s="2"/>
      <c r="F6541" s="2"/>
    </row>
    <row r="6542" spans="5:6" ht="12.75">
      <c r="E6542" s="2"/>
      <c r="F6542" s="2"/>
    </row>
    <row r="6543" spans="5:6" ht="12.75">
      <c r="E6543" s="2"/>
      <c r="F6543" s="2"/>
    </row>
    <row r="6544" spans="5:6" ht="12.75">
      <c r="E6544" s="2"/>
      <c r="F6544" s="2"/>
    </row>
    <row r="6545" spans="5:6" ht="12.75">
      <c r="E6545" s="2"/>
      <c r="F6545" s="2"/>
    </row>
    <row r="6546" spans="5:6" ht="12.75">
      <c r="E6546" s="2"/>
      <c r="F6546" s="2"/>
    </row>
    <row r="6547" spans="5:6" ht="12.75">
      <c r="E6547" s="2"/>
      <c r="F6547" s="2"/>
    </row>
    <row r="6548" spans="5:6" ht="12.75">
      <c r="E6548" s="2"/>
      <c r="F6548" s="2"/>
    </row>
    <row r="6549" spans="5:6" ht="12.75">
      <c r="E6549" s="2"/>
      <c r="F6549" s="2"/>
    </row>
    <row r="6550" spans="5:6" ht="12.75">
      <c r="E6550" s="2"/>
      <c r="F6550" s="2"/>
    </row>
    <row r="6551" spans="5:6" ht="12.75">
      <c r="E6551" s="2"/>
      <c r="F6551" s="2"/>
    </row>
    <row r="6552" spans="5:6" ht="12.75">
      <c r="E6552" s="2"/>
      <c r="F6552" s="2"/>
    </row>
    <row r="6553" spans="5:6" ht="12.75">
      <c r="E6553" s="2"/>
      <c r="F6553" s="2"/>
    </row>
    <row r="6554" spans="5:6" ht="12.75">
      <c r="E6554" s="2"/>
      <c r="F6554" s="2"/>
    </row>
    <row r="6555" spans="5:6" ht="12.75">
      <c r="E6555" s="2"/>
      <c r="F6555" s="2"/>
    </row>
    <row r="6556" spans="5:6" ht="12.75">
      <c r="E6556" s="2"/>
      <c r="F6556" s="2"/>
    </row>
    <row r="6557" spans="5:6" ht="12.75">
      <c r="E6557" s="2"/>
      <c r="F6557" s="2"/>
    </row>
    <row r="6558" spans="5:6" ht="12.75">
      <c r="E6558" s="2"/>
      <c r="F6558" s="2"/>
    </row>
    <row r="6559" spans="5:6" ht="12.75">
      <c r="E6559" s="2"/>
      <c r="F6559" s="2"/>
    </row>
    <row r="6560" spans="5:6" ht="12.75">
      <c r="E6560" s="2"/>
      <c r="F6560" s="2"/>
    </row>
    <row r="6561" spans="5:6" ht="12.75">
      <c r="E6561" s="2"/>
      <c r="F6561" s="2"/>
    </row>
    <row r="6562" spans="5:6" ht="12.75">
      <c r="E6562" s="2"/>
      <c r="F6562" s="2"/>
    </row>
    <row r="6563" spans="5:6" ht="12.75">
      <c r="E6563" s="2"/>
      <c r="F6563" s="2"/>
    </row>
    <row r="6564" spans="5:6" ht="12.75">
      <c r="E6564" s="2"/>
      <c r="F6564" s="2"/>
    </row>
    <row r="6565" spans="5:6" ht="12.75">
      <c r="E6565" s="2"/>
      <c r="F6565" s="2"/>
    </row>
    <row r="6566" spans="5:6" ht="12.75">
      <c r="E6566" s="2"/>
      <c r="F6566" s="2"/>
    </row>
    <row r="6567" spans="5:6" ht="12.75">
      <c r="E6567" s="2"/>
      <c r="F6567" s="2"/>
    </row>
    <row r="6568" spans="5:6" ht="12.75">
      <c r="E6568" s="2"/>
      <c r="F6568" s="2"/>
    </row>
    <row r="6569" spans="5:6" ht="12.75">
      <c r="E6569" s="2"/>
      <c r="F6569" s="2"/>
    </row>
    <row r="6570" spans="5:6" ht="12.75">
      <c r="E6570" s="2"/>
      <c r="F6570" s="2"/>
    </row>
    <row r="6571" spans="5:6" ht="12.75">
      <c r="E6571" s="2"/>
      <c r="F6571" s="2"/>
    </row>
    <row r="6572" spans="5:6" ht="12.75">
      <c r="E6572" s="2"/>
      <c r="F6572" s="2"/>
    </row>
    <row r="6573" spans="5:6" ht="12.75">
      <c r="E6573" s="2"/>
      <c r="F6573" s="2"/>
    </row>
    <row r="6574" spans="5:6" ht="12.75">
      <c r="E6574" s="2"/>
      <c r="F6574" s="2"/>
    </row>
    <row r="6575" spans="5:6" ht="12.75">
      <c r="E6575" s="2"/>
      <c r="F6575" s="2"/>
    </row>
    <row r="6576" spans="5:6" ht="12.75">
      <c r="E6576" s="2"/>
      <c r="F6576" s="2"/>
    </row>
    <row r="6577" spans="5:6" ht="12.75">
      <c r="E6577" s="2"/>
      <c r="F6577" s="2"/>
    </row>
    <row r="6578" spans="5:6" ht="12.75">
      <c r="E6578" s="2"/>
      <c r="F6578" s="2"/>
    </row>
    <row r="6579" spans="5:6" ht="12.75">
      <c r="E6579" s="2"/>
      <c r="F6579" s="2"/>
    </row>
    <row r="6580" spans="5:6" ht="12.75">
      <c r="E6580" s="2"/>
      <c r="F6580" s="2"/>
    </row>
    <row r="6581" spans="5:6" ht="12.75">
      <c r="E6581" s="2"/>
      <c r="F6581" s="2"/>
    </row>
    <row r="6582" spans="5:6" ht="12.75">
      <c r="E6582" s="2"/>
      <c r="F6582" s="2"/>
    </row>
    <row r="6583" spans="5:6" ht="12.75">
      <c r="E6583" s="2"/>
      <c r="F6583" s="2"/>
    </row>
    <row r="6584" spans="5:6" ht="12.75">
      <c r="E6584" s="2"/>
      <c r="F6584" s="2"/>
    </row>
    <row r="6585" spans="5:6" ht="12.75">
      <c r="E6585" s="2"/>
      <c r="F6585" s="2"/>
    </row>
    <row r="6586" spans="5:6" ht="12.75">
      <c r="E6586" s="2"/>
      <c r="F6586" s="2"/>
    </row>
    <row r="6587" spans="5:6" ht="12.75">
      <c r="E6587" s="2"/>
      <c r="F6587" s="2"/>
    </row>
    <row r="6588" spans="5:6" ht="12.75">
      <c r="E6588" s="2"/>
      <c r="F6588" s="2"/>
    </row>
    <row r="6589" spans="5:6" ht="12.75">
      <c r="E6589" s="2"/>
      <c r="F6589" s="2"/>
    </row>
    <row r="6590" spans="5:6" ht="12.75">
      <c r="E6590" s="2"/>
      <c r="F6590" s="2"/>
    </row>
    <row r="6591" spans="5:6" ht="12.75">
      <c r="E6591" s="2"/>
      <c r="F6591" s="2"/>
    </row>
    <row r="6592" spans="5:6" ht="12.75">
      <c r="E6592" s="2"/>
      <c r="F6592" s="2"/>
    </row>
    <row r="6593" spans="5:6" ht="12.75">
      <c r="E6593" s="2"/>
      <c r="F6593" s="2"/>
    </row>
    <row r="6594" spans="5:6" ht="12.75">
      <c r="E6594" s="2"/>
      <c r="F6594" s="2"/>
    </row>
    <row r="6595" spans="5:6" ht="12.75">
      <c r="E6595" s="2"/>
      <c r="F6595" s="2"/>
    </row>
    <row r="6596" spans="5:6" ht="12.75">
      <c r="E6596" s="2"/>
      <c r="F6596" s="2"/>
    </row>
    <row r="6597" spans="5:6" ht="12.75">
      <c r="E6597" s="2"/>
      <c r="F6597" s="2"/>
    </row>
    <row r="6598" spans="5:6" ht="12.75">
      <c r="E6598" s="2"/>
      <c r="F6598" s="2"/>
    </row>
    <row r="6599" spans="5:6" ht="12.75">
      <c r="E6599" s="2"/>
      <c r="F6599" s="2"/>
    </row>
    <row r="6600" spans="5:6" ht="12.75">
      <c r="E6600" s="2"/>
      <c r="F6600" s="2"/>
    </row>
    <row r="6601" spans="5:6" ht="12.75">
      <c r="E6601" s="2"/>
      <c r="F6601" s="2"/>
    </row>
    <row r="6602" spans="5:6" ht="12.75">
      <c r="E6602" s="2"/>
      <c r="F6602" s="2"/>
    </row>
    <row r="6603" spans="5:6" ht="12.75">
      <c r="E6603" s="2"/>
      <c r="F6603" s="2"/>
    </row>
    <row r="6604" spans="5:6" ht="12.75">
      <c r="E6604" s="2"/>
      <c r="F6604" s="2"/>
    </row>
    <row r="6605" spans="5:6" ht="12.75">
      <c r="E6605" s="2"/>
      <c r="F6605" s="2"/>
    </row>
    <row r="6606" spans="5:6" ht="12.75">
      <c r="E6606" s="2"/>
      <c r="F6606" s="2"/>
    </row>
    <row r="6607" spans="5:6" ht="12.75">
      <c r="E6607" s="2"/>
      <c r="F6607" s="2"/>
    </row>
    <row r="6608" spans="5:6" ht="12.75">
      <c r="E6608" s="2"/>
      <c r="F6608" s="2"/>
    </row>
    <row r="6609" spans="5:6" ht="12.75">
      <c r="E6609" s="2"/>
      <c r="F6609" s="2"/>
    </row>
    <row r="6610" spans="5:6" ht="12.75">
      <c r="E6610" s="2"/>
      <c r="F6610" s="2"/>
    </row>
    <row r="6611" spans="5:6" ht="12.75">
      <c r="E6611" s="2"/>
      <c r="F6611" s="2"/>
    </row>
    <row r="6612" spans="5:6" ht="12.75">
      <c r="E6612" s="2"/>
      <c r="F6612" s="2"/>
    </row>
    <row r="6613" spans="5:6" ht="12.75">
      <c r="E6613" s="2"/>
      <c r="F6613" s="2"/>
    </row>
    <row r="6614" spans="5:6" ht="12.75">
      <c r="E6614" s="2"/>
      <c r="F6614" s="2"/>
    </row>
    <row r="6615" spans="5:6" ht="12.75">
      <c r="E6615" s="2"/>
      <c r="F6615" s="2"/>
    </row>
    <row r="6616" spans="5:6" ht="12.75">
      <c r="E6616" s="2"/>
      <c r="F6616" s="2"/>
    </row>
    <row r="6617" spans="5:6" ht="12.75">
      <c r="E6617" s="2"/>
      <c r="F6617" s="2"/>
    </row>
    <row r="6618" spans="5:6" ht="12.75">
      <c r="E6618" s="2"/>
      <c r="F6618" s="2"/>
    </row>
    <row r="6619" spans="5:6" ht="12.75">
      <c r="E6619" s="2"/>
      <c r="F6619" s="2"/>
    </row>
    <row r="6620" spans="5:6" ht="12.75">
      <c r="E6620" s="2"/>
      <c r="F6620" s="2"/>
    </row>
    <row r="6621" spans="5:6" ht="12.75">
      <c r="E6621" s="2"/>
      <c r="F6621" s="2"/>
    </row>
    <row r="6622" spans="5:6" ht="12.75">
      <c r="E6622" s="2"/>
      <c r="F6622" s="2"/>
    </row>
    <row r="6623" spans="5:6" ht="12.75">
      <c r="E6623" s="2"/>
      <c r="F6623" s="2"/>
    </row>
    <row r="6624" spans="5:6" ht="12.75">
      <c r="E6624" s="2"/>
      <c r="F6624" s="2"/>
    </row>
    <row r="6625" spans="5:6" ht="12.75">
      <c r="E6625" s="2"/>
      <c r="F6625" s="2"/>
    </row>
    <row r="6626" spans="5:6" ht="12.75">
      <c r="E6626" s="2"/>
      <c r="F6626" s="2"/>
    </row>
    <row r="6627" spans="5:6" ht="12.75">
      <c r="E6627" s="2"/>
      <c r="F6627" s="2"/>
    </row>
    <row r="6628" spans="5:6" ht="12.75">
      <c r="E6628" s="2"/>
      <c r="F6628" s="2"/>
    </row>
    <row r="6629" spans="5:6" ht="12.75">
      <c r="E6629" s="2"/>
      <c r="F6629" s="2"/>
    </row>
    <row r="6630" spans="5:6" ht="12.75">
      <c r="E6630" s="2"/>
      <c r="F6630" s="2"/>
    </row>
    <row r="6631" spans="5:6" ht="12.75">
      <c r="E6631" s="2"/>
      <c r="F6631" s="2"/>
    </row>
    <row r="6632" spans="5:6" ht="12.75">
      <c r="E6632" s="2"/>
      <c r="F6632" s="2"/>
    </row>
    <row r="6633" spans="5:6" ht="12.75">
      <c r="E6633" s="2"/>
      <c r="F6633" s="2"/>
    </row>
    <row r="6634" spans="5:6" ht="12.75">
      <c r="E6634" s="2"/>
      <c r="F6634" s="2"/>
    </row>
    <row r="6635" spans="5:6" ht="12.75">
      <c r="E6635" s="2"/>
      <c r="F6635" s="2"/>
    </row>
    <row r="6636" spans="5:6" ht="12.75">
      <c r="E6636" s="2"/>
      <c r="F6636" s="2"/>
    </row>
    <row r="6637" spans="5:6" ht="12.75">
      <c r="E6637" s="2"/>
      <c r="F6637" s="2"/>
    </row>
    <row r="6638" spans="5:6" ht="12.75">
      <c r="E6638" s="2"/>
      <c r="F6638" s="2"/>
    </row>
    <row r="6639" spans="5:6" ht="12.75">
      <c r="E6639" s="2"/>
      <c r="F6639" s="2"/>
    </row>
    <row r="6640" spans="5:6" ht="12.75">
      <c r="E6640" s="2"/>
      <c r="F6640" s="2"/>
    </row>
    <row r="6641" spans="5:6" ht="12.75">
      <c r="E6641" s="2"/>
      <c r="F6641" s="2"/>
    </row>
    <row r="6642" spans="5:6" ht="12.75">
      <c r="E6642" s="2"/>
      <c r="F6642" s="2"/>
    </row>
    <row r="6643" spans="5:6" ht="12.75">
      <c r="E6643" s="2"/>
      <c r="F6643" s="2"/>
    </row>
    <row r="6644" spans="5:6" ht="12.75">
      <c r="E6644" s="2"/>
      <c r="F6644" s="2"/>
    </row>
    <row r="6645" spans="5:6" ht="12.75">
      <c r="E6645" s="2"/>
      <c r="F6645" s="2"/>
    </row>
    <row r="6646" spans="5:6" ht="12.75">
      <c r="E6646" s="2"/>
      <c r="F6646" s="2"/>
    </row>
    <row r="6647" spans="5:6" ht="12.75">
      <c r="E6647" s="2"/>
      <c r="F6647" s="2"/>
    </row>
    <row r="6648" spans="5:6" ht="12.75">
      <c r="E6648" s="2"/>
      <c r="F6648" s="2"/>
    </row>
    <row r="6649" spans="5:6" ht="12.75">
      <c r="E6649" s="2"/>
      <c r="F6649" s="2"/>
    </row>
    <row r="6650" spans="5:6" ht="12.75">
      <c r="E6650" s="2"/>
      <c r="F6650" s="2"/>
    </row>
    <row r="6651" spans="5:6" ht="12.75">
      <c r="E6651" s="2"/>
      <c r="F6651" s="2"/>
    </row>
    <row r="6652" spans="5:6" ht="12.75">
      <c r="E6652" s="2"/>
      <c r="F6652" s="2"/>
    </row>
    <row r="6653" spans="5:6" ht="12.75">
      <c r="E6653" s="2"/>
      <c r="F6653" s="2"/>
    </row>
    <row r="6654" spans="5:6" ht="12.75">
      <c r="E6654" s="2"/>
      <c r="F6654" s="2"/>
    </row>
    <row r="6655" spans="5:6" ht="12.75">
      <c r="E6655" s="2"/>
      <c r="F6655" s="2"/>
    </row>
    <row r="6656" spans="5:6" ht="12.75">
      <c r="E6656" s="2"/>
      <c r="F6656" s="2"/>
    </row>
    <row r="6657" spans="5:6" ht="12.75">
      <c r="E6657" s="2"/>
      <c r="F6657" s="2"/>
    </row>
    <row r="6658" spans="5:6" ht="12.75">
      <c r="E6658" s="2"/>
      <c r="F6658" s="2"/>
    </row>
    <row r="6659" spans="5:6" ht="12.75">
      <c r="E6659" s="2"/>
      <c r="F6659" s="2"/>
    </row>
    <row r="6660" spans="5:6" ht="12.75">
      <c r="E6660" s="2"/>
      <c r="F6660" s="2"/>
    </row>
    <row r="6661" spans="5:6" ht="12.75">
      <c r="E6661" s="2"/>
      <c r="F6661" s="2"/>
    </row>
    <row r="6662" spans="5:6" ht="12.75">
      <c r="E6662" s="2"/>
      <c r="F6662" s="2"/>
    </row>
    <row r="6663" spans="5:6" ht="12.75">
      <c r="E6663" s="2"/>
      <c r="F6663" s="2"/>
    </row>
    <row r="6664" spans="5:6" ht="12.75">
      <c r="E6664" s="2"/>
      <c r="F6664" s="2"/>
    </row>
    <row r="6665" spans="5:6" ht="12.75">
      <c r="E6665" s="2"/>
      <c r="F6665" s="2"/>
    </row>
    <row r="6666" spans="5:6" ht="12.75">
      <c r="E6666" s="2"/>
      <c r="F6666" s="2"/>
    </row>
    <row r="6667" spans="5:6" ht="12.75">
      <c r="E6667" s="2"/>
      <c r="F6667" s="2"/>
    </row>
    <row r="6668" spans="5:6" ht="12.75">
      <c r="E6668" s="2"/>
      <c r="F6668" s="2"/>
    </row>
    <row r="6669" spans="5:6" ht="12.75">
      <c r="E6669" s="2"/>
      <c r="F6669" s="2"/>
    </row>
    <row r="6670" spans="5:6" ht="12.75">
      <c r="E6670" s="2"/>
      <c r="F6670" s="2"/>
    </row>
    <row r="6671" spans="5:6" ht="12.75">
      <c r="E6671" s="2"/>
      <c r="F6671" s="2"/>
    </row>
    <row r="6672" spans="5:6" ht="12.75">
      <c r="E6672" s="2"/>
      <c r="F6672" s="2"/>
    </row>
    <row r="6673" spans="5:6" ht="12.75">
      <c r="E6673" s="2"/>
      <c r="F6673" s="2"/>
    </row>
    <row r="6674" spans="5:6" ht="12.75">
      <c r="E6674" s="2"/>
      <c r="F6674" s="2"/>
    </row>
    <row r="6675" spans="5:6" ht="12.75">
      <c r="E6675" s="2"/>
      <c r="F6675" s="2"/>
    </row>
    <row r="6676" spans="5:6" ht="12.75">
      <c r="E6676" s="2"/>
      <c r="F6676" s="2"/>
    </row>
    <row r="6677" spans="5:6" ht="12.75">
      <c r="E6677" s="2"/>
      <c r="F6677" s="2"/>
    </row>
    <row r="6678" spans="5:6" ht="12.75">
      <c r="E6678" s="2"/>
      <c r="F6678" s="2"/>
    </row>
    <row r="6679" spans="5:6" ht="12.75">
      <c r="E6679" s="2"/>
      <c r="F6679" s="2"/>
    </row>
    <row r="6680" spans="5:6" ht="12.75">
      <c r="E6680" s="2"/>
      <c r="F6680" s="2"/>
    </row>
    <row r="6681" spans="5:6" ht="12.75">
      <c r="E6681" s="2"/>
      <c r="F6681" s="2"/>
    </row>
    <row r="6682" spans="5:6" ht="12.75">
      <c r="E6682" s="2"/>
      <c r="F6682" s="2"/>
    </row>
    <row r="6683" spans="5:6" ht="12.75">
      <c r="E6683" s="2"/>
      <c r="F6683" s="2"/>
    </row>
    <row r="6684" spans="5:6" ht="12.75">
      <c r="E6684" s="2"/>
      <c r="F6684" s="2"/>
    </row>
    <row r="6685" spans="5:6" ht="12.75">
      <c r="E6685" s="2"/>
      <c r="F6685" s="2"/>
    </row>
    <row r="6686" spans="5:6" ht="12.75">
      <c r="E6686" s="2"/>
      <c r="F6686" s="2"/>
    </row>
    <row r="6687" spans="5:6" ht="12.75">
      <c r="E6687" s="2"/>
      <c r="F6687" s="2"/>
    </row>
    <row r="6688" spans="5:6" ht="12.75">
      <c r="E6688" s="2"/>
      <c r="F6688" s="2"/>
    </row>
    <row r="6689" spans="5:6" ht="12.75">
      <c r="E6689" s="2"/>
      <c r="F6689" s="2"/>
    </row>
    <row r="6690" spans="5:6" ht="12.75">
      <c r="E6690" s="2"/>
      <c r="F6690" s="2"/>
    </row>
    <row r="6691" spans="5:6" ht="12.75">
      <c r="E6691" s="2"/>
      <c r="F6691" s="2"/>
    </row>
    <row r="6692" spans="5:6" ht="12.75">
      <c r="E6692" s="2"/>
      <c r="F6692" s="2"/>
    </row>
    <row r="6693" spans="5:6" ht="12.75">
      <c r="E6693" s="2"/>
      <c r="F6693" s="2"/>
    </row>
    <row r="6694" spans="5:6" ht="12.75">
      <c r="E6694" s="2"/>
      <c r="F6694" s="2"/>
    </row>
    <row r="6695" spans="5:6" ht="12.75">
      <c r="E6695" s="2"/>
      <c r="F6695" s="2"/>
    </row>
    <row r="6696" spans="5:6" ht="12.75">
      <c r="E6696" s="2"/>
      <c r="F6696" s="2"/>
    </row>
    <row r="6697" spans="5:6" ht="12.75">
      <c r="E6697" s="2"/>
      <c r="F6697" s="2"/>
    </row>
    <row r="6698" spans="5:6" ht="12.75">
      <c r="E6698" s="2"/>
      <c r="F6698" s="2"/>
    </row>
    <row r="6699" spans="5:6" ht="12.75">
      <c r="E6699" s="2"/>
      <c r="F6699" s="2"/>
    </row>
    <row r="6700" spans="5:6" ht="12.75">
      <c r="E6700" s="2"/>
      <c r="F6700" s="2"/>
    </row>
    <row r="6701" spans="5:6" ht="12.75">
      <c r="E6701" s="2"/>
      <c r="F6701" s="2"/>
    </row>
    <row r="6702" spans="5:6" ht="12.75">
      <c r="E6702" s="2"/>
      <c r="F6702" s="2"/>
    </row>
    <row r="6703" spans="5:6" ht="12.75">
      <c r="E6703" s="2"/>
      <c r="F6703" s="2"/>
    </row>
    <row r="6704" spans="5:6" ht="12.75">
      <c r="E6704" s="2"/>
      <c r="F6704" s="2"/>
    </row>
    <row r="6705" spans="5:6" ht="12.75">
      <c r="E6705" s="2"/>
      <c r="F6705" s="2"/>
    </row>
    <row r="6706" spans="5:6" ht="12.75">
      <c r="E6706" s="2"/>
      <c r="F6706" s="2"/>
    </row>
    <row r="6707" spans="5:6" ht="12.75">
      <c r="E6707" s="2"/>
      <c r="F6707" s="2"/>
    </row>
    <row r="6708" spans="5:6" ht="12.75">
      <c r="E6708" s="2"/>
      <c r="F6708" s="2"/>
    </row>
    <row r="6709" spans="5:6" ht="12.75">
      <c r="E6709" s="2"/>
      <c r="F6709" s="2"/>
    </row>
    <row r="6710" spans="5:6" ht="12.75">
      <c r="E6710" s="2"/>
      <c r="F6710" s="2"/>
    </row>
    <row r="6711" spans="5:6" ht="12.75">
      <c r="E6711" s="2"/>
      <c r="F6711" s="2"/>
    </row>
    <row r="6712" spans="5:6" ht="12.75">
      <c r="E6712" s="2"/>
      <c r="F6712" s="2"/>
    </row>
    <row r="6713" spans="5:6" ht="12.75">
      <c r="E6713" s="2"/>
      <c r="F6713" s="2"/>
    </row>
    <row r="6714" spans="5:6" ht="12.75">
      <c r="E6714" s="2"/>
      <c r="F6714" s="2"/>
    </row>
    <row r="6715" spans="5:6" ht="12.75">
      <c r="E6715" s="2"/>
      <c r="F6715" s="2"/>
    </row>
    <row r="6716" spans="5:6" ht="12.75">
      <c r="E6716" s="2"/>
      <c r="F6716" s="2"/>
    </row>
    <row r="6717" spans="5:6" ht="12.75">
      <c r="E6717" s="2"/>
      <c r="F6717" s="2"/>
    </row>
    <row r="6718" spans="5:6" ht="12.75">
      <c r="E6718" s="2"/>
      <c r="F6718" s="2"/>
    </row>
    <row r="6719" spans="5:6" ht="12.75">
      <c r="E6719" s="2"/>
      <c r="F6719" s="2"/>
    </row>
    <row r="6720" spans="5:6" ht="12.75">
      <c r="E6720" s="2"/>
      <c r="F6720" s="2"/>
    </row>
    <row r="6721" spans="5:6" ht="12.75">
      <c r="E6721" s="2"/>
      <c r="F6721" s="2"/>
    </row>
    <row r="6722" spans="5:6" ht="12.75">
      <c r="E6722" s="2"/>
      <c r="F6722" s="2"/>
    </row>
    <row r="6723" spans="5:6" ht="12.75">
      <c r="E6723" s="2"/>
      <c r="F6723" s="2"/>
    </row>
    <row r="6724" spans="5:6" ht="12.75">
      <c r="E6724" s="2"/>
      <c r="F6724" s="2"/>
    </row>
    <row r="6725" spans="5:6" ht="12.75">
      <c r="E6725" s="2"/>
      <c r="F6725" s="2"/>
    </row>
    <row r="6726" spans="5:6" ht="12.75">
      <c r="E6726" s="2"/>
      <c r="F6726" s="2"/>
    </row>
    <row r="6727" spans="5:6" ht="12.75">
      <c r="E6727" s="2"/>
      <c r="F6727" s="2"/>
    </row>
    <row r="6728" spans="5:6" ht="12.75">
      <c r="E6728" s="2"/>
      <c r="F6728" s="2"/>
    </row>
    <row r="6729" spans="5:6" ht="12.75">
      <c r="E6729" s="2"/>
      <c r="F6729" s="2"/>
    </row>
    <row r="6730" spans="5:6" ht="12.75">
      <c r="E6730" s="2"/>
      <c r="F6730" s="2"/>
    </row>
    <row r="6731" spans="5:6" ht="12.75">
      <c r="E6731" s="2"/>
      <c r="F6731" s="2"/>
    </row>
    <row r="6732" spans="5:6" ht="12.75">
      <c r="E6732" s="2"/>
      <c r="F6732" s="2"/>
    </row>
    <row r="6733" spans="5:6" ht="12.75">
      <c r="E6733" s="2"/>
      <c r="F6733" s="2"/>
    </row>
    <row r="6734" spans="5:6" ht="12.75">
      <c r="E6734" s="2"/>
      <c r="F6734" s="2"/>
    </row>
    <row r="6735" spans="5:6" ht="12.75">
      <c r="E6735" s="2"/>
      <c r="F6735" s="2"/>
    </row>
    <row r="6736" spans="5:6" ht="12.75">
      <c r="E6736" s="2"/>
      <c r="F6736" s="2"/>
    </row>
    <row r="6737" spans="5:6" ht="12.75">
      <c r="E6737" s="2"/>
      <c r="F6737" s="2"/>
    </row>
    <row r="6738" spans="5:6" ht="12.75">
      <c r="E6738" s="2"/>
      <c r="F6738" s="2"/>
    </row>
    <row r="6739" spans="5:6" ht="12.75">
      <c r="E6739" s="2"/>
      <c r="F6739" s="2"/>
    </row>
    <row r="6740" spans="5:6" ht="12.75">
      <c r="E6740" s="2"/>
      <c r="F6740" s="2"/>
    </row>
    <row r="6741" spans="5:6" ht="12.75">
      <c r="E6741" s="2"/>
      <c r="F6741" s="2"/>
    </row>
    <row r="6742" spans="5:6" ht="12.75">
      <c r="E6742" s="2"/>
      <c r="F6742" s="2"/>
    </row>
    <row r="6743" spans="5:6" ht="12.75">
      <c r="E6743" s="2"/>
      <c r="F6743" s="2"/>
    </row>
    <row r="6744" spans="5:6" ht="12.75">
      <c r="E6744" s="2"/>
      <c r="F6744" s="2"/>
    </row>
    <row r="6745" spans="5:6" ht="12.75">
      <c r="E6745" s="2"/>
      <c r="F6745" s="2"/>
    </row>
    <row r="6746" spans="5:6" ht="12.75">
      <c r="E6746" s="2"/>
      <c r="F6746" s="2"/>
    </row>
    <row r="6747" spans="5:6" ht="12.75">
      <c r="E6747" s="2"/>
      <c r="F6747" s="2"/>
    </row>
    <row r="6748" spans="5:6" ht="12.75">
      <c r="E6748" s="2"/>
      <c r="F6748" s="2"/>
    </row>
    <row r="6749" spans="5:6" ht="12.75">
      <c r="E6749" s="2"/>
      <c r="F6749" s="2"/>
    </row>
    <row r="6750" spans="5:6" ht="12.75">
      <c r="E6750" s="2"/>
      <c r="F6750" s="2"/>
    </row>
    <row r="6751" spans="5:6" ht="12.75">
      <c r="E6751" s="2"/>
      <c r="F6751" s="2"/>
    </row>
    <row r="6752" spans="5:6" ht="12.75">
      <c r="E6752" s="2"/>
      <c r="F6752" s="2"/>
    </row>
    <row r="6753" spans="5:6" ht="12.75">
      <c r="E6753" s="2"/>
      <c r="F6753" s="2"/>
    </row>
    <row r="6754" spans="5:6" ht="12.75">
      <c r="E6754" s="2"/>
      <c r="F6754" s="2"/>
    </row>
    <row r="6755" spans="5:6" ht="12.75">
      <c r="E6755" s="2"/>
      <c r="F6755" s="2"/>
    </row>
    <row r="6756" spans="5:6" ht="12.75">
      <c r="E6756" s="2"/>
      <c r="F6756" s="2"/>
    </row>
    <row r="6757" spans="5:6" ht="12.75">
      <c r="E6757" s="2"/>
      <c r="F6757" s="2"/>
    </row>
    <row r="6758" spans="5:6" ht="12.75">
      <c r="E6758" s="2"/>
      <c r="F6758" s="2"/>
    </row>
    <row r="6759" spans="5:6" ht="12.75">
      <c r="E6759" s="2"/>
      <c r="F6759" s="2"/>
    </row>
    <row r="6760" spans="5:6" ht="12.75">
      <c r="E6760" s="2"/>
      <c r="F6760" s="2"/>
    </row>
    <row r="6761" spans="5:6" ht="12.75">
      <c r="E6761" s="2"/>
      <c r="F6761" s="2"/>
    </row>
    <row r="6762" spans="5:6" ht="12.75">
      <c r="E6762" s="2"/>
      <c r="F6762" s="2"/>
    </row>
    <row r="6763" spans="5:6" ht="12.75">
      <c r="E6763" s="2"/>
      <c r="F6763" s="2"/>
    </row>
    <row r="6764" spans="5:6" ht="12.75">
      <c r="E6764" s="2"/>
      <c r="F6764" s="2"/>
    </row>
    <row r="6765" spans="5:6" ht="12.75">
      <c r="E6765" s="2"/>
      <c r="F6765" s="2"/>
    </row>
    <row r="6766" spans="5:6" ht="12.75">
      <c r="E6766" s="2"/>
      <c r="F6766" s="2"/>
    </row>
    <row r="6767" spans="5:6" ht="12.75">
      <c r="E6767" s="2"/>
      <c r="F6767" s="2"/>
    </row>
    <row r="6768" spans="5:6" ht="12.75">
      <c r="E6768" s="2"/>
      <c r="F6768" s="2"/>
    </row>
    <row r="6769" spans="5:6" ht="12.75">
      <c r="E6769" s="2"/>
      <c r="F6769" s="2"/>
    </row>
    <row r="6770" spans="5:6" ht="12.75">
      <c r="E6770" s="2"/>
      <c r="F6770" s="2"/>
    </row>
    <row r="6771" spans="5:6" ht="12.75">
      <c r="E6771" s="2"/>
      <c r="F6771" s="2"/>
    </row>
    <row r="6772" spans="5:6" ht="12.75">
      <c r="E6772" s="2"/>
      <c r="F6772" s="2"/>
    </row>
    <row r="6773" spans="5:6" ht="12.75">
      <c r="E6773" s="2"/>
      <c r="F6773" s="2"/>
    </row>
    <row r="6774" spans="5:6" ht="12.75">
      <c r="E6774" s="2"/>
      <c r="F6774" s="2"/>
    </row>
    <row r="6775" spans="5:6" ht="12.75">
      <c r="E6775" s="2"/>
      <c r="F6775" s="2"/>
    </row>
    <row r="6776" spans="5:6" ht="12.75">
      <c r="E6776" s="2"/>
      <c r="F6776" s="2"/>
    </row>
    <row r="6777" spans="5:6" ht="12.75">
      <c r="E6777" s="2"/>
      <c r="F6777" s="2"/>
    </row>
    <row r="6778" spans="5:6" ht="12.75">
      <c r="E6778" s="2"/>
      <c r="F6778" s="2"/>
    </row>
    <row r="6779" spans="5:6" ht="12.75">
      <c r="E6779" s="2"/>
      <c r="F6779" s="2"/>
    </row>
    <row r="6780" spans="5:6" ht="12.75">
      <c r="E6780" s="2"/>
      <c r="F6780" s="2"/>
    </row>
    <row r="6781" spans="5:6" ht="12.75">
      <c r="E6781" s="2"/>
      <c r="F6781" s="2"/>
    </row>
    <row r="6782" spans="5:6" ht="12.75">
      <c r="E6782" s="2"/>
      <c r="F6782" s="2"/>
    </row>
    <row r="6783" spans="5:6" ht="12.75">
      <c r="E6783" s="2"/>
      <c r="F6783" s="2"/>
    </row>
    <row r="6784" spans="5:6" ht="12.75">
      <c r="E6784" s="2"/>
      <c r="F6784" s="2"/>
    </row>
    <row r="6785" spans="5:6" ht="12.75">
      <c r="E6785" s="2"/>
      <c r="F6785" s="2"/>
    </row>
    <row r="6786" spans="5:6" ht="12.75">
      <c r="E6786" s="2"/>
      <c r="F6786" s="2"/>
    </row>
    <row r="6787" spans="5:6" ht="12.75">
      <c r="E6787" s="2"/>
      <c r="F6787" s="2"/>
    </row>
    <row r="6788" spans="5:6" ht="12.75">
      <c r="E6788" s="2"/>
      <c r="F6788" s="2"/>
    </row>
    <row r="6789" spans="5:6" ht="12.75">
      <c r="E6789" s="2"/>
      <c r="F6789" s="2"/>
    </row>
    <row r="6790" spans="5:6" ht="12.75">
      <c r="E6790" s="2"/>
      <c r="F6790" s="2"/>
    </row>
    <row r="6791" spans="5:6" ht="12.75">
      <c r="E6791" s="2"/>
      <c r="F6791" s="2"/>
    </row>
    <row r="6792" spans="5:6" ht="12.75">
      <c r="E6792" s="2"/>
      <c r="F6792" s="2"/>
    </row>
    <row r="6793" spans="5:6" ht="12.75">
      <c r="E6793" s="2"/>
      <c r="F6793" s="2"/>
    </row>
    <row r="6794" spans="5:6" ht="12.75">
      <c r="E6794" s="2"/>
      <c r="F6794" s="2"/>
    </row>
    <row r="6795" spans="5:6" ht="12.75">
      <c r="E6795" s="2"/>
      <c r="F6795" s="2"/>
    </row>
    <row r="6796" spans="5:6" ht="12.75">
      <c r="E6796" s="2"/>
      <c r="F6796" s="2"/>
    </row>
    <row r="6797" spans="5:6" ht="12.75">
      <c r="E6797" s="2"/>
      <c r="F6797" s="2"/>
    </row>
    <row r="6798" spans="5:6" ht="12.75">
      <c r="E6798" s="2"/>
      <c r="F6798" s="2"/>
    </row>
    <row r="6799" spans="5:6" ht="12.75">
      <c r="E6799" s="2"/>
      <c r="F6799" s="2"/>
    </row>
    <row r="6800" spans="5:6" ht="12.75">
      <c r="E6800" s="2"/>
      <c r="F6800" s="2"/>
    </row>
    <row r="6801" spans="5:6" ht="12.75">
      <c r="E6801" s="2"/>
      <c r="F6801" s="2"/>
    </row>
    <row r="6802" spans="5:6" ht="12.75">
      <c r="E6802" s="2"/>
      <c r="F6802" s="2"/>
    </row>
    <row r="6803" spans="5:6" ht="12.75">
      <c r="E6803" s="2"/>
      <c r="F6803" s="2"/>
    </row>
    <row r="6804" spans="5:6" ht="12.75">
      <c r="E6804" s="2"/>
      <c r="F6804" s="2"/>
    </row>
    <row r="6805" spans="5:6" ht="12.75">
      <c r="E6805" s="2"/>
      <c r="F6805" s="2"/>
    </row>
    <row r="6806" spans="5:6" ht="12.75">
      <c r="E6806" s="2"/>
      <c r="F6806" s="2"/>
    </row>
    <row r="6807" spans="5:6" ht="12.75">
      <c r="E6807" s="2"/>
      <c r="F6807" s="2"/>
    </row>
    <row r="6808" spans="5:6" ht="12.75">
      <c r="E6808" s="2"/>
      <c r="F6808" s="2"/>
    </row>
    <row r="6809" spans="5:6" ht="12.75">
      <c r="E6809" s="2"/>
      <c r="F6809" s="2"/>
    </row>
    <row r="6810" spans="5:6" ht="12.75">
      <c r="E6810" s="2"/>
      <c r="F6810" s="2"/>
    </row>
    <row r="6811" spans="5:6" ht="12.75">
      <c r="E6811" s="2"/>
      <c r="F6811" s="2"/>
    </row>
    <row r="6812" spans="5:6" ht="12.75">
      <c r="E6812" s="2"/>
      <c r="F6812" s="2"/>
    </row>
    <row r="6813" spans="5:6" ht="12.75">
      <c r="E6813" s="2"/>
      <c r="F6813" s="2"/>
    </row>
    <row r="6814" spans="5:6" ht="12.75">
      <c r="E6814" s="2"/>
      <c r="F6814" s="2"/>
    </row>
    <row r="6815" spans="5:6" ht="12.75">
      <c r="E6815" s="2"/>
      <c r="F6815" s="2"/>
    </row>
    <row r="6816" spans="5:6" ht="12.75">
      <c r="E6816" s="2"/>
      <c r="F6816" s="2"/>
    </row>
    <row r="6817" spans="5:6" ht="12.75">
      <c r="E6817" s="2"/>
      <c r="F6817" s="2"/>
    </row>
    <row r="6818" spans="5:6" ht="12.75">
      <c r="E6818" s="2"/>
      <c r="F6818" s="2"/>
    </row>
    <row r="6819" spans="5:6" ht="12.75">
      <c r="E6819" s="2"/>
      <c r="F6819" s="2"/>
    </row>
    <row r="6820" spans="5:6" ht="12.75">
      <c r="E6820" s="2"/>
      <c r="F6820" s="2"/>
    </row>
    <row r="6821" spans="5:6" ht="12.75">
      <c r="E6821" s="2"/>
      <c r="F6821" s="2"/>
    </row>
    <row r="6822" spans="5:6" ht="12.75">
      <c r="E6822" s="2"/>
      <c r="F6822" s="2"/>
    </row>
    <row r="6823" spans="5:6" ht="12.75">
      <c r="E6823" s="2"/>
      <c r="F6823" s="2"/>
    </row>
    <row r="6824" spans="5:6" ht="12.75">
      <c r="E6824" s="2"/>
      <c r="F6824" s="2"/>
    </row>
    <row r="6825" spans="5:6" ht="12.75">
      <c r="E6825" s="2"/>
      <c r="F6825" s="2"/>
    </row>
    <row r="6826" spans="5:6" ht="12.75">
      <c r="E6826" s="2"/>
      <c r="F6826" s="2"/>
    </row>
    <row r="6827" spans="5:6" ht="12.75">
      <c r="E6827" s="2"/>
      <c r="F6827" s="2"/>
    </row>
    <row r="6828" spans="5:6" ht="12.75">
      <c r="E6828" s="2"/>
      <c r="F6828" s="2"/>
    </row>
    <row r="6829" spans="5:6" ht="12.75">
      <c r="E6829" s="2"/>
      <c r="F6829" s="2"/>
    </row>
    <row r="6830" spans="5:6" ht="12.75">
      <c r="E6830" s="2"/>
      <c r="F6830" s="2"/>
    </row>
    <row r="6831" spans="5:6" ht="12.75">
      <c r="E6831" s="2"/>
      <c r="F6831" s="2"/>
    </row>
    <row r="6832" spans="5:6" ht="12.75">
      <c r="E6832" s="2"/>
      <c r="F6832" s="2"/>
    </row>
    <row r="6833" spans="5:6" ht="12.75">
      <c r="E6833" s="2"/>
      <c r="F6833" s="2"/>
    </row>
    <row r="6834" spans="5:6" ht="12.75">
      <c r="E6834" s="2"/>
      <c r="F6834" s="2"/>
    </row>
    <row r="6835" spans="5:6" ht="12.75">
      <c r="E6835" s="2"/>
      <c r="F6835" s="2"/>
    </row>
    <row r="6836" spans="5:6" ht="12.75">
      <c r="E6836" s="2"/>
      <c r="F6836" s="2"/>
    </row>
    <row r="6837" spans="5:6" ht="12.75">
      <c r="E6837" s="2"/>
      <c r="F6837" s="2"/>
    </row>
    <row r="6838" spans="5:6" ht="12.75">
      <c r="E6838" s="2"/>
      <c r="F6838" s="2"/>
    </row>
    <row r="6839" spans="5:6" ht="12.75">
      <c r="E6839" s="2"/>
      <c r="F6839" s="2"/>
    </row>
    <row r="6840" spans="5:6" ht="12.75">
      <c r="E6840" s="2"/>
      <c r="F6840" s="2"/>
    </row>
    <row r="6841" spans="5:6" ht="12.75">
      <c r="E6841" s="2"/>
      <c r="F6841" s="2"/>
    </row>
    <row r="6842" spans="5:6" ht="12.75">
      <c r="E6842" s="2"/>
      <c r="F6842" s="2"/>
    </row>
    <row r="6843" spans="5:6" ht="12.75">
      <c r="E6843" s="2"/>
      <c r="F6843" s="2"/>
    </row>
    <row r="6844" spans="5:6" ht="12.75">
      <c r="E6844" s="2"/>
      <c r="F6844" s="2"/>
    </row>
    <row r="6845" spans="5:6" ht="12.75">
      <c r="E6845" s="2"/>
      <c r="F6845" s="2"/>
    </row>
    <row r="6846" spans="5:6" ht="12.75">
      <c r="E6846" s="2"/>
      <c r="F6846" s="2"/>
    </row>
    <row r="6847" spans="5:6" ht="12.75">
      <c r="E6847" s="2"/>
      <c r="F6847" s="2"/>
    </row>
    <row r="6848" spans="5:6" ht="12.75">
      <c r="E6848" s="2"/>
      <c r="F6848" s="2"/>
    </row>
    <row r="6849" spans="5:6" ht="12.75">
      <c r="E6849" s="2"/>
      <c r="F6849" s="2"/>
    </row>
    <row r="6850" spans="5:6" ht="12.75">
      <c r="E6850" s="2"/>
      <c r="F6850" s="2"/>
    </row>
    <row r="6851" spans="5:6" ht="12.75">
      <c r="E6851" s="2"/>
      <c r="F6851" s="2"/>
    </row>
    <row r="6852" spans="5:6" ht="12.75">
      <c r="E6852" s="2"/>
      <c r="F6852" s="2"/>
    </row>
    <row r="6853" spans="5:6" ht="12.75">
      <c r="E6853" s="2"/>
      <c r="F6853" s="2"/>
    </row>
    <row r="6854" spans="5:6" ht="12.75">
      <c r="E6854" s="2"/>
      <c r="F6854" s="2"/>
    </row>
    <row r="6855" spans="5:6" ht="12.75">
      <c r="E6855" s="2"/>
      <c r="F6855" s="2"/>
    </row>
    <row r="6856" spans="5:6" ht="12.75">
      <c r="E6856" s="2"/>
      <c r="F6856" s="2"/>
    </row>
    <row r="6857" spans="5:6" ht="12.75">
      <c r="E6857" s="2"/>
      <c r="F6857" s="2"/>
    </row>
    <row r="6858" spans="5:6" ht="12.75">
      <c r="E6858" s="2"/>
      <c r="F6858" s="2"/>
    </row>
    <row r="6859" spans="5:6" ht="12.75">
      <c r="E6859" s="2"/>
      <c r="F6859" s="2"/>
    </row>
    <row r="6860" spans="5:6" ht="12.75">
      <c r="E6860" s="2"/>
      <c r="F6860" s="2"/>
    </row>
    <row r="6861" spans="5:6" ht="12.75">
      <c r="E6861" s="2"/>
      <c r="F6861" s="2"/>
    </row>
    <row r="6862" spans="5:6" ht="12.75">
      <c r="E6862" s="2"/>
      <c r="F6862" s="2"/>
    </row>
    <row r="6863" spans="5:6" ht="12.75">
      <c r="E6863" s="2"/>
      <c r="F6863" s="2"/>
    </row>
    <row r="6864" spans="5:6" ht="12.75">
      <c r="E6864" s="2"/>
      <c r="F6864" s="2"/>
    </row>
    <row r="6865" spans="5:6" ht="12.75">
      <c r="E6865" s="2"/>
      <c r="F6865" s="2"/>
    </row>
    <row r="6866" spans="5:6" ht="12.75">
      <c r="E6866" s="2"/>
      <c r="F6866" s="2"/>
    </row>
    <row r="6867" spans="5:6" ht="12.75">
      <c r="E6867" s="2"/>
      <c r="F6867" s="2"/>
    </row>
    <row r="6868" spans="5:6" ht="12.75">
      <c r="E6868" s="2"/>
      <c r="F6868" s="2"/>
    </row>
    <row r="6869" spans="5:6" ht="12.75">
      <c r="E6869" s="2"/>
      <c r="F6869" s="2"/>
    </row>
    <row r="6870" spans="5:6" ht="12.75">
      <c r="E6870" s="2"/>
      <c r="F6870" s="2"/>
    </row>
    <row r="6871" spans="5:6" ht="12.75">
      <c r="E6871" s="2"/>
      <c r="F6871" s="2"/>
    </row>
    <row r="6872" spans="5:6" ht="12.75">
      <c r="E6872" s="2"/>
      <c r="F6872" s="2"/>
    </row>
    <row r="6873" spans="5:6" ht="12.75">
      <c r="E6873" s="2"/>
      <c r="F6873" s="2"/>
    </row>
    <row r="6874" spans="5:6" ht="12.75">
      <c r="E6874" s="2"/>
      <c r="F6874" s="2"/>
    </row>
    <row r="6875" spans="5:6" ht="12.75">
      <c r="E6875" s="2"/>
      <c r="F6875" s="2"/>
    </row>
    <row r="6876" spans="5:6" ht="12.75">
      <c r="E6876" s="2"/>
      <c r="F6876" s="2"/>
    </row>
    <row r="6877" spans="5:6" ht="12.75">
      <c r="E6877" s="2"/>
      <c r="F6877" s="2"/>
    </row>
    <row r="6878" spans="5:6" ht="12.75">
      <c r="E6878" s="2"/>
      <c r="F6878" s="2"/>
    </row>
    <row r="6879" spans="5:6" ht="12.75">
      <c r="E6879" s="2"/>
      <c r="F6879" s="2"/>
    </row>
    <row r="6880" spans="5:6" ht="12.75">
      <c r="E6880" s="2"/>
      <c r="F6880" s="2"/>
    </row>
    <row r="6881" spans="5:6" ht="12.75">
      <c r="E6881" s="2"/>
      <c r="F6881" s="2"/>
    </row>
    <row r="6882" spans="5:6" ht="12.75">
      <c r="E6882" s="2"/>
      <c r="F6882" s="2"/>
    </row>
    <row r="6883" spans="5:6" ht="12.75">
      <c r="E6883" s="2"/>
      <c r="F6883" s="2"/>
    </row>
    <row r="6884" spans="5:6" ht="12.75">
      <c r="E6884" s="2"/>
      <c r="F6884" s="2"/>
    </row>
    <row r="6885" spans="5:6" ht="12.75">
      <c r="E6885" s="2"/>
      <c r="F6885" s="2"/>
    </row>
    <row r="6886" spans="5:6" ht="12.75">
      <c r="E6886" s="2"/>
      <c r="F6886" s="2"/>
    </row>
    <row r="6887" spans="5:6" ht="12.75">
      <c r="E6887" s="2"/>
      <c r="F6887" s="2"/>
    </row>
    <row r="6888" spans="5:6" ht="12.75">
      <c r="E6888" s="2"/>
      <c r="F6888" s="2"/>
    </row>
    <row r="6889" spans="5:6" ht="12.75">
      <c r="E6889" s="2"/>
      <c r="F6889" s="2"/>
    </row>
    <row r="6890" spans="5:6" ht="12.75">
      <c r="E6890" s="2"/>
      <c r="F6890" s="2"/>
    </row>
    <row r="6891" spans="5:6" ht="12.75">
      <c r="E6891" s="2"/>
      <c r="F6891" s="2"/>
    </row>
    <row r="6892" spans="5:6" ht="12.75">
      <c r="E6892" s="2"/>
      <c r="F6892" s="2"/>
    </row>
    <row r="6893" spans="5:6" ht="12.75">
      <c r="E6893" s="2"/>
      <c r="F6893" s="2"/>
    </row>
    <row r="6894" spans="5:6" ht="12.75">
      <c r="E6894" s="2"/>
      <c r="F6894" s="2"/>
    </row>
    <row r="6895" spans="5:6" ht="12.75">
      <c r="E6895" s="2"/>
      <c r="F6895" s="2"/>
    </row>
    <row r="6896" spans="5:6" ht="12.75">
      <c r="E6896" s="2"/>
      <c r="F6896" s="2"/>
    </row>
    <row r="6897" spans="5:6" ht="12.75">
      <c r="E6897" s="2"/>
      <c r="F6897" s="2"/>
    </row>
    <row r="6898" spans="5:6" ht="12.75">
      <c r="E6898" s="2"/>
      <c r="F6898" s="2"/>
    </row>
    <row r="6899" spans="5:6" ht="12.75">
      <c r="E6899" s="2"/>
      <c r="F6899" s="2"/>
    </row>
    <row r="6900" spans="5:6" ht="12.75">
      <c r="E6900" s="2"/>
      <c r="F6900" s="2"/>
    </row>
    <row r="6901" spans="5:6" ht="12.75">
      <c r="E6901" s="2"/>
      <c r="F6901" s="2"/>
    </row>
    <row r="6902" spans="5:6" ht="12.75">
      <c r="E6902" s="2"/>
      <c r="F6902" s="2"/>
    </row>
    <row r="6903" spans="5:6" ht="12.75">
      <c r="E6903" s="2"/>
      <c r="F6903" s="2"/>
    </row>
    <row r="6904" spans="5:6" ht="12.75">
      <c r="E6904" s="2"/>
      <c r="F6904" s="2"/>
    </row>
    <row r="6905" spans="5:6" ht="12.75">
      <c r="E6905" s="2"/>
      <c r="F6905" s="2"/>
    </row>
    <row r="6906" spans="5:6" ht="12.75">
      <c r="E6906" s="2"/>
      <c r="F6906" s="2"/>
    </row>
    <row r="6907" spans="5:6" ht="12.75">
      <c r="E6907" s="2"/>
      <c r="F6907" s="2"/>
    </row>
    <row r="6908" spans="5:6" ht="12.75">
      <c r="E6908" s="2"/>
      <c r="F6908" s="2"/>
    </row>
    <row r="6909" spans="5:6" ht="12.75">
      <c r="E6909" s="2"/>
      <c r="F6909" s="2"/>
    </row>
    <row r="6910" spans="5:6" ht="12.75">
      <c r="E6910" s="2"/>
      <c r="F6910" s="2"/>
    </row>
    <row r="6911" spans="5:6" ht="12.75">
      <c r="E6911" s="2"/>
      <c r="F6911" s="2"/>
    </row>
    <row r="6912" spans="5:6" ht="12.75">
      <c r="E6912" s="2"/>
      <c r="F6912" s="2"/>
    </row>
    <row r="6913" spans="5:6" ht="12.75">
      <c r="E6913" s="2"/>
      <c r="F6913" s="2"/>
    </row>
    <row r="6914" spans="5:6" ht="12.75">
      <c r="E6914" s="2"/>
      <c r="F6914" s="2"/>
    </row>
    <row r="6915" spans="5:6" ht="12.75">
      <c r="E6915" s="2"/>
      <c r="F6915" s="2"/>
    </row>
    <row r="6916" spans="5:6" ht="12.75">
      <c r="E6916" s="2"/>
      <c r="F6916" s="2"/>
    </row>
    <row r="6917" spans="5:6" ht="12.75">
      <c r="E6917" s="2"/>
      <c r="F6917" s="2"/>
    </row>
    <row r="6918" spans="5:6" ht="12.75">
      <c r="E6918" s="2"/>
      <c r="F6918" s="2"/>
    </row>
    <row r="6919" spans="5:6" ht="12.75">
      <c r="E6919" s="2"/>
      <c r="F6919" s="2"/>
    </row>
    <row r="6920" spans="5:6" ht="12.75">
      <c r="E6920" s="2"/>
      <c r="F6920" s="2"/>
    </row>
    <row r="6921" spans="5:6" ht="12.75">
      <c r="E6921" s="2"/>
      <c r="F6921" s="2"/>
    </row>
    <row r="6922" spans="5:6" ht="12.75">
      <c r="E6922" s="2"/>
      <c r="F6922" s="2"/>
    </row>
    <row r="6923" spans="5:6" ht="12.75">
      <c r="E6923" s="2"/>
      <c r="F6923" s="2"/>
    </row>
    <row r="6924" spans="5:6" ht="12.75">
      <c r="E6924" s="2"/>
      <c r="F6924" s="2"/>
    </row>
    <row r="6925" spans="5:6" ht="12.75">
      <c r="E6925" s="2"/>
      <c r="F6925" s="2"/>
    </row>
    <row r="6926" spans="5:6" ht="12.75">
      <c r="E6926" s="2"/>
      <c r="F6926" s="2"/>
    </row>
    <row r="6927" spans="5:6" ht="12.75">
      <c r="E6927" s="2"/>
      <c r="F6927" s="2"/>
    </row>
    <row r="6928" spans="5:6" ht="12.75">
      <c r="E6928" s="2"/>
      <c r="F6928" s="2"/>
    </row>
    <row r="6929" spans="5:6" ht="12.75">
      <c r="E6929" s="2"/>
      <c r="F6929" s="2"/>
    </row>
    <row r="6930" spans="5:6" ht="12.75">
      <c r="E6930" s="2"/>
      <c r="F6930" s="2"/>
    </row>
    <row r="6931" spans="5:6" ht="12.75">
      <c r="E6931" s="2"/>
      <c r="F6931" s="2"/>
    </row>
    <row r="6932" spans="5:6" ht="12.75">
      <c r="E6932" s="2"/>
      <c r="F6932" s="2"/>
    </row>
    <row r="6933" spans="5:6" ht="12.75">
      <c r="E6933" s="2"/>
      <c r="F6933" s="2"/>
    </row>
    <row r="6934" spans="5:6" ht="12.75">
      <c r="E6934" s="2"/>
      <c r="F6934" s="2"/>
    </row>
    <row r="6935" spans="5:6" ht="12.75">
      <c r="E6935" s="2"/>
      <c r="F6935" s="2"/>
    </row>
    <row r="6936" spans="5:6" ht="12.75">
      <c r="E6936" s="2"/>
      <c r="F6936" s="2"/>
    </row>
    <row r="6937" spans="5:6" ht="12.75">
      <c r="E6937" s="2"/>
      <c r="F6937" s="2"/>
    </row>
    <row r="6938" spans="5:6" ht="12.75">
      <c r="E6938" s="2"/>
      <c r="F6938" s="2"/>
    </row>
    <row r="6939" spans="5:6" ht="12.75">
      <c r="E6939" s="2"/>
      <c r="F6939" s="2"/>
    </row>
    <row r="6940" spans="5:6" ht="12.75">
      <c r="E6940" s="2"/>
      <c r="F6940" s="2"/>
    </row>
    <row r="6941" spans="5:6" ht="12.75">
      <c r="E6941" s="2"/>
      <c r="F6941" s="2"/>
    </row>
    <row r="6942" spans="5:6" ht="12.75">
      <c r="E6942" s="2"/>
      <c r="F6942" s="2"/>
    </row>
    <row r="6943" spans="5:6" ht="12.75">
      <c r="E6943" s="2"/>
      <c r="F6943" s="2"/>
    </row>
    <row r="6944" spans="5:6" ht="12.75">
      <c r="E6944" s="2"/>
      <c r="F6944" s="2"/>
    </row>
    <row r="6945" spans="5:6" ht="12.75">
      <c r="E6945" s="2"/>
      <c r="F6945" s="2"/>
    </row>
    <row r="6946" spans="5:6" ht="12.75">
      <c r="E6946" s="2"/>
      <c r="F6946" s="2"/>
    </row>
    <row r="6947" spans="5:6" ht="12.75">
      <c r="E6947" s="2"/>
      <c r="F6947" s="2"/>
    </row>
    <row r="6948" spans="5:6" ht="12.75">
      <c r="E6948" s="2"/>
      <c r="F6948" s="2"/>
    </row>
    <row r="6949" spans="5:6" ht="12.75">
      <c r="E6949" s="2"/>
      <c r="F6949" s="2"/>
    </row>
    <row r="6950" spans="5:6" ht="12.75">
      <c r="E6950" s="2"/>
      <c r="F6950" s="2"/>
    </row>
    <row r="6951" spans="5:6" ht="12.75">
      <c r="E6951" s="2"/>
      <c r="F6951" s="2"/>
    </row>
    <row r="6952" spans="5:6" ht="12.75">
      <c r="E6952" s="2"/>
      <c r="F6952" s="2"/>
    </row>
    <row r="6953" spans="5:6" ht="12.75">
      <c r="E6953" s="2"/>
      <c r="F6953" s="2"/>
    </row>
    <row r="6954" spans="5:6" ht="12.75">
      <c r="E6954" s="2"/>
      <c r="F6954" s="2"/>
    </row>
    <row r="6955" spans="5:6" ht="12.75">
      <c r="E6955" s="2"/>
      <c r="F6955" s="2"/>
    </row>
    <row r="6956" spans="5:6" ht="12.75">
      <c r="E6956" s="2"/>
      <c r="F6956" s="2"/>
    </row>
    <row r="6957" spans="5:6" ht="12.75">
      <c r="E6957" s="2"/>
      <c r="F6957" s="2"/>
    </row>
    <row r="6958" spans="5:6" ht="12.75">
      <c r="E6958" s="2"/>
      <c r="F6958" s="2"/>
    </row>
    <row r="6959" spans="5:6" ht="12.75">
      <c r="E6959" s="2"/>
      <c r="F6959" s="2"/>
    </row>
    <row r="6960" spans="5:6" ht="12.75">
      <c r="E6960" s="2"/>
      <c r="F6960" s="2"/>
    </row>
    <row r="6961" spans="5:6" ht="12.75">
      <c r="E6961" s="2"/>
      <c r="F6961" s="2"/>
    </row>
    <row r="6962" spans="5:6" ht="12.75">
      <c r="E6962" s="2"/>
      <c r="F6962" s="2"/>
    </row>
    <row r="6963" spans="5:6" ht="12.75">
      <c r="E6963" s="2"/>
      <c r="F6963" s="2"/>
    </row>
    <row r="6964" spans="5:6" ht="12.75">
      <c r="E6964" s="2"/>
      <c r="F6964" s="2"/>
    </row>
    <row r="6965" spans="5:6" ht="12.75">
      <c r="E6965" s="2"/>
      <c r="F6965" s="2"/>
    </row>
    <row r="6966" spans="5:6" ht="12.75">
      <c r="E6966" s="2"/>
      <c r="F6966" s="2"/>
    </row>
    <row r="6967" spans="5:6" ht="12.75">
      <c r="E6967" s="2"/>
      <c r="F6967" s="2"/>
    </row>
    <row r="6968" spans="5:6" ht="12.75">
      <c r="E6968" s="2"/>
      <c r="F6968" s="2"/>
    </row>
    <row r="6969" spans="5:6" ht="12.75">
      <c r="E6969" s="2"/>
      <c r="F6969" s="2"/>
    </row>
    <row r="6970" spans="5:6" ht="12.75">
      <c r="E6970" s="2"/>
      <c r="F6970" s="2"/>
    </row>
    <row r="6971" spans="5:6" ht="12.75">
      <c r="E6971" s="2"/>
      <c r="F6971" s="2"/>
    </row>
    <row r="6972" spans="5:6" ht="12.75">
      <c r="E6972" s="2"/>
      <c r="F6972" s="2"/>
    </row>
    <row r="6973" spans="5:6" ht="12.75">
      <c r="E6973" s="2"/>
      <c r="F6973" s="2"/>
    </row>
    <row r="6974" spans="5:6" ht="12.75">
      <c r="E6974" s="2"/>
      <c r="F6974" s="2"/>
    </row>
    <row r="6975" spans="5:6" ht="12.75">
      <c r="E6975" s="2"/>
      <c r="F6975" s="2"/>
    </row>
    <row r="6976" spans="5:6" ht="12.75">
      <c r="E6976" s="2"/>
      <c r="F6976" s="2"/>
    </row>
    <row r="6977" spans="5:6" ht="12.75">
      <c r="E6977" s="2"/>
      <c r="F6977" s="2"/>
    </row>
    <row r="6978" spans="5:6" ht="12.75">
      <c r="E6978" s="2"/>
      <c r="F6978" s="2"/>
    </row>
    <row r="6979" spans="5:6" ht="12.75">
      <c r="E6979" s="2"/>
      <c r="F6979" s="2"/>
    </row>
    <row r="6980" spans="5:6" ht="12.75">
      <c r="E6980" s="2"/>
      <c r="F6980" s="2"/>
    </row>
    <row r="6981" spans="5:6" ht="12.75">
      <c r="E6981" s="2"/>
      <c r="F6981" s="2"/>
    </row>
    <row r="6982" spans="5:6" ht="12.75">
      <c r="E6982" s="2"/>
      <c r="F6982" s="2"/>
    </row>
    <row r="6983" spans="5:6" ht="12.75">
      <c r="E6983" s="2"/>
      <c r="F6983" s="2"/>
    </row>
    <row r="6984" spans="5:6" ht="12.75">
      <c r="E6984" s="2"/>
      <c r="F6984" s="2"/>
    </row>
    <row r="6985" spans="5:6" ht="12.75">
      <c r="E6985" s="2"/>
      <c r="F6985" s="2"/>
    </row>
    <row r="6986" spans="5:6" ht="12.75">
      <c r="E6986" s="2"/>
      <c r="F6986" s="2"/>
    </row>
    <row r="6987" spans="5:6" ht="12.75">
      <c r="E6987" s="2"/>
      <c r="F6987" s="2"/>
    </row>
    <row r="6988" spans="5:6" ht="12.75">
      <c r="E6988" s="2"/>
      <c r="F6988" s="2"/>
    </row>
    <row r="6989" spans="5:6" ht="12.75">
      <c r="E6989" s="2"/>
      <c r="F6989" s="2"/>
    </row>
    <row r="6990" spans="5:6" ht="12.75">
      <c r="E6990" s="2"/>
      <c r="F6990" s="2"/>
    </row>
    <row r="6991" spans="5:6" ht="12.75">
      <c r="E6991" s="2"/>
      <c r="F6991" s="2"/>
    </row>
    <row r="6992" spans="5:6" ht="12.75">
      <c r="E6992" s="2"/>
      <c r="F6992" s="2"/>
    </row>
    <row r="6993" spans="5:6" ht="12.75">
      <c r="E6993" s="2"/>
      <c r="F6993" s="2"/>
    </row>
    <row r="6994" spans="5:6" ht="12.75">
      <c r="E6994" s="2"/>
      <c r="F6994" s="2"/>
    </row>
    <row r="6995" spans="5:6" ht="12.75">
      <c r="E6995" s="2"/>
      <c r="F6995" s="2"/>
    </row>
    <row r="6996" spans="5:6" ht="12.75">
      <c r="E6996" s="2"/>
      <c r="F6996" s="2"/>
    </row>
    <row r="6997" spans="5:6" ht="12.75">
      <c r="E6997" s="2"/>
      <c r="F6997" s="2"/>
    </row>
    <row r="6998" spans="5:6" ht="12.75">
      <c r="E6998" s="2"/>
      <c r="F6998" s="2"/>
    </row>
    <row r="6999" spans="5:6" ht="12.75">
      <c r="E6999" s="2"/>
      <c r="F6999" s="2"/>
    </row>
    <row r="7000" spans="5:6" ht="12.75">
      <c r="E7000" s="2"/>
      <c r="F7000" s="2"/>
    </row>
    <row r="7001" spans="5:6" ht="12.75">
      <c r="E7001" s="2"/>
      <c r="F7001" s="2"/>
    </row>
    <row r="7002" spans="5:6" ht="12.75">
      <c r="E7002" s="2"/>
      <c r="F7002" s="2"/>
    </row>
    <row r="7003" spans="5:6" ht="12.75">
      <c r="E7003" s="2"/>
      <c r="F7003" s="2"/>
    </row>
    <row r="7004" spans="5:6" ht="12.75">
      <c r="E7004" s="2"/>
      <c r="F7004" s="2"/>
    </row>
    <row r="7005" spans="5:6" ht="12.75">
      <c r="E7005" s="2"/>
      <c r="F7005" s="2"/>
    </row>
    <row r="7006" spans="5:6" ht="12.75">
      <c r="E7006" s="2"/>
      <c r="F7006" s="2"/>
    </row>
    <row r="7007" spans="5:6" ht="12.75">
      <c r="E7007" s="2"/>
      <c r="F7007" s="2"/>
    </row>
    <row r="7008" spans="5:6" ht="12.75">
      <c r="E7008" s="2"/>
      <c r="F7008" s="2"/>
    </row>
    <row r="7009" spans="5:6" ht="12.75">
      <c r="E7009" s="2"/>
      <c r="F7009" s="2"/>
    </row>
    <row r="7010" spans="5:6" ht="12.75">
      <c r="E7010" s="2"/>
      <c r="F7010" s="2"/>
    </row>
    <row r="7011" spans="5:6" ht="12.75">
      <c r="E7011" s="2"/>
      <c r="F7011" s="2"/>
    </row>
    <row r="7012" spans="5:6" ht="12.75">
      <c r="E7012" s="2"/>
      <c r="F7012" s="2"/>
    </row>
    <row r="7013" spans="5:6" ht="12.75">
      <c r="E7013" s="2"/>
      <c r="F7013" s="2"/>
    </row>
    <row r="7014" spans="5:6" ht="12.75">
      <c r="E7014" s="2"/>
      <c r="F7014" s="2"/>
    </row>
    <row r="7015" spans="5:6" ht="12.75">
      <c r="E7015" s="2"/>
      <c r="F7015" s="2"/>
    </row>
    <row r="7016" spans="5:6" ht="12.75">
      <c r="E7016" s="2"/>
      <c r="F7016" s="2"/>
    </row>
    <row r="7017" spans="5:6" ht="12.75">
      <c r="E7017" s="2"/>
      <c r="F7017" s="2"/>
    </row>
    <row r="7018" spans="5:6" ht="12.75">
      <c r="E7018" s="2"/>
      <c r="F7018" s="2"/>
    </row>
    <row r="7019" spans="5:6" ht="12.75">
      <c r="E7019" s="2"/>
      <c r="F7019" s="2"/>
    </row>
    <row r="7020" spans="5:6" ht="12.75">
      <c r="E7020" s="2"/>
      <c r="F7020" s="2"/>
    </row>
    <row r="7021" spans="5:6" ht="12.75">
      <c r="E7021" s="2"/>
      <c r="F7021" s="2"/>
    </row>
    <row r="7022" spans="5:6" ht="12.75">
      <c r="E7022" s="2"/>
      <c r="F7022" s="2"/>
    </row>
    <row r="7023" spans="5:6" ht="12.75">
      <c r="E7023" s="2"/>
      <c r="F7023" s="2"/>
    </row>
    <row r="7024" spans="5:6" ht="12.75">
      <c r="E7024" s="2"/>
      <c r="F7024" s="2"/>
    </row>
    <row r="7025" spans="5:6" ht="12.75">
      <c r="E7025" s="2"/>
      <c r="F7025" s="2"/>
    </row>
    <row r="7026" spans="5:6" ht="12.75">
      <c r="E7026" s="2"/>
      <c r="F7026" s="2"/>
    </row>
    <row r="7027" spans="5:6" ht="12.75">
      <c r="E7027" s="2"/>
      <c r="F7027" s="2"/>
    </row>
    <row r="7028" spans="5:6" ht="12.75">
      <c r="E7028" s="2"/>
      <c r="F7028" s="2"/>
    </row>
    <row r="7029" spans="5:6" ht="12.75">
      <c r="E7029" s="2"/>
      <c r="F7029" s="2"/>
    </row>
    <row r="7030" spans="5:6" ht="12.75">
      <c r="E7030" s="2"/>
      <c r="F7030" s="2"/>
    </row>
    <row r="7031" spans="5:6" ht="12.75">
      <c r="E7031" s="2"/>
      <c r="F7031" s="2"/>
    </row>
    <row r="7032" spans="5:6" ht="12.75">
      <c r="E7032" s="2"/>
      <c r="F7032" s="2"/>
    </row>
    <row r="7033" spans="5:6" ht="12.75">
      <c r="E7033" s="2"/>
      <c r="F7033" s="2"/>
    </row>
    <row r="7034" spans="5:6" ht="12.75">
      <c r="E7034" s="2"/>
      <c r="F7034" s="2"/>
    </row>
    <row r="7035" spans="5:6" ht="12.75">
      <c r="E7035" s="2"/>
      <c r="F7035" s="2"/>
    </row>
    <row r="7036" spans="5:6" ht="12.75">
      <c r="E7036" s="2"/>
      <c r="F7036" s="2"/>
    </row>
    <row r="7037" spans="5:6" ht="12.75">
      <c r="E7037" s="2"/>
      <c r="F7037" s="2"/>
    </row>
    <row r="7038" spans="5:6" ht="12.75">
      <c r="E7038" s="2"/>
      <c r="F7038" s="2"/>
    </row>
    <row r="7039" spans="5:6" ht="12.75">
      <c r="E7039" s="2"/>
      <c r="F7039" s="2"/>
    </row>
    <row r="7040" spans="5:6" ht="12.75">
      <c r="E7040" s="2"/>
      <c r="F7040" s="2"/>
    </row>
    <row r="7041" spans="5:6" ht="12.75">
      <c r="E7041" s="2"/>
      <c r="F7041" s="2"/>
    </row>
    <row r="7042" spans="5:6" ht="12.75">
      <c r="E7042" s="2"/>
      <c r="F7042" s="2"/>
    </row>
    <row r="7043" spans="5:6" ht="12.75">
      <c r="E7043" s="2"/>
      <c r="F7043" s="2"/>
    </row>
    <row r="7044" spans="5:6" ht="12.75">
      <c r="E7044" s="2"/>
      <c r="F7044" s="2"/>
    </row>
    <row r="7045" spans="5:6" ht="12.75">
      <c r="E7045" s="2"/>
      <c r="F7045" s="2"/>
    </row>
    <row r="7046" spans="5:6" ht="12.75">
      <c r="E7046" s="2"/>
      <c r="F7046" s="2"/>
    </row>
    <row r="7047" spans="5:6" ht="12.75">
      <c r="E7047" s="2"/>
      <c r="F7047" s="2"/>
    </row>
    <row r="7048" spans="5:6" ht="12.75">
      <c r="E7048" s="2"/>
      <c r="F7048" s="2"/>
    </row>
    <row r="7049" spans="5:6" ht="12.75">
      <c r="E7049" s="2"/>
      <c r="F7049" s="2"/>
    </row>
    <row r="7050" spans="5:6" ht="12.75">
      <c r="E7050" s="2"/>
      <c r="F7050" s="2"/>
    </row>
    <row r="7051" spans="5:6" ht="12.75">
      <c r="E7051" s="2"/>
      <c r="F7051" s="2"/>
    </row>
    <row r="7052" spans="5:6" ht="12.75">
      <c r="E7052" s="2"/>
      <c r="F7052" s="2"/>
    </row>
    <row r="7053" spans="5:6" ht="12.75">
      <c r="E7053" s="2"/>
      <c r="F7053" s="2"/>
    </row>
    <row r="7054" spans="5:6" ht="12.75">
      <c r="E7054" s="2"/>
      <c r="F7054" s="2"/>
    </row>
    <row r="7055" spans="5:6" ht="12.75">
      <c r="E7055" s="2"/>
      <c r="F7055" s="2"/>
    </row>
    <row r="7056" spans="5:6" ht="12.75">
      <c r="E7056" s="2"/>
      <c r="F7056" s="2"/>
    </row>
    <row r="7057" spans="5:6" ht="12.75">
      <c r="E7057" s="2"/>
      <c r="F7057" s="2"/>
    </row>
    <row r="7058" spans="5:6" ht="12.75">
      <c r="E7058" s="2"/>
      <c r="F7058" s="2"/>
    </row>
    <row r="7059" spans="5:6" ht="12.75">
      <c r="E7059" s="2"/>
      <c r="F7059" s="2"/>
    </row>
    <row r="7060" spans="5:6" ht="12.75">
      <c r="E7060" s="2"/>
      <c r="F7060" s="2"/>
    </row>
    <row r="7061" spans="5:6" ht="12.75">
      <c r="E7061" s="2"/>
      <c r="F7061" s="2"/>
    </row>
    <row r="7062" spans="5:6" ht="12.75">
      <c r="E7062" s="2"/>
      <c r="F7062" s="2"/>
    </row>
    <row r="7063" spans="5:6" ht="12.75">
      <c r="E7063" s="2"/>
      <c r="F7063" s="2"/>
    </row>
    <row r="7064" spans="5:6" ht="12.75">
      <c r="E7064" s="2"/>
      <c r="F7064" s="2"/>
    </row>
    <row r="7065" spans="5:6" ht="12.75">
      <c r="E7065" s="2"/>
      <c r="F7065" s="2"/>
    </row>
    <row r="7066" spans="5:6" ht="12.75">
      <c r="E7066" s="2"/>
      <c r="F7066" s="2"/>
    </row>
    <row r="7067" spans="5:6" ht="12.75">
      <c r="E7067" s="2"/>
      <c r="F7067" s="2"/>
    </row>
    <row r="7068" spans="5:6" ht="12.75">
      <c r="E7068" s="2"/>
      <c r="F7068" s="2"/>
    </row>
    <row r="7069" spans="5:6" ht="12.75">
      <c r="E7069" s="2"/>
      <c r="F7069" s="2"/>
    </row>
    <row r="7070" spans="5:6" ht="12.75">
      <c r="E7070" s="2"/>
      <c r="F7070" s="2"/>
    </row>
    <row r="7071" spans="5:6" ht="12.75">
      <c r="E7071" s="2"/>
      <c r="F7071" s="2"/>
    </row>
    <row r="7072" spans="5:6" ht="12.75">
      <c r="E7072" s="2"/>
      <c r="F7072" s="2"/>
    </row>
    <row r="7073" spans="5:6" ht="12.75">
      <c r="E7073" s="2"/>
      <c r="F7073" s="2"/>
    </row>
    <row r="7074" spans="5:6" ht="12.75">
      <c r="E7074" s="2"/>
      <c r="F7074" s="2"/>
    </row>
    <row r="7075" spans="5:6" ht="12.75">
      <c r="E7075" s="2"/>
      <c r="F7075" s="2"/>
    </row>
    <row r="7076" spans="5:6" ht="12.75">
      <c r="E7076" s="2"/>
      <c r="F7076" s="2"/>
    </row>
    <row r="7077" spans="5:6" ht="12.75">
      <c r="E7077" s="2"/>
      <c r="F7077" s="2"/>
    </row>
    <row r="7078" spans="5:6" ht="12.75">
      <c r="E7078" s="2"/>
      <c r="F7078" s="2"/>
    </row>
    <row r="7079" spans="5:6" ht="12.75">
      <c r="E7079" s="2"/>
      <c r="F7079" s="2"/>
    </row>
    <row r="7080" spans="5:6" ht="12.75">
      <c r="E7080" s="2"/>
      <c r="F7080" s="2"/>
    </row>
    <row r="7081" spans="5:6" ht="12.75">
      <c r="E7081" s="2"/>
      <c r="F7081" s="2"/>
    </row>
    <row r="7082" spans="5:6" ht="12.75">
      <c r="E7082" s="2"/>
      <c r="F7082" s="2"/>
    </row>
    <row r="7083" spans="5:6" ht="12.75">
      <c r="E7083" s="2"/>
      <c r="F7083" s="2"/>
    </row>
    <row r="7084" spans="5:6" ht="12.75">
      <c r="E7084" s="2"/>
      <c r="F7084" s="2"/>
    </row>
    <row r="7085" spans="5:6" ht="12.75">
      <c r="E7085" s="2"/>
      <c r="F7085" s="2"/>
    </row>
    <row r="7086" spans="5:6" ht="12.75">
      <c r="E7086" s="2"/>
      <c r="F7086" s="2"/>
    </row>
    <row r="7087" spans="5:6" ht="12.75">
      <c r="E7087" s="2"/>
      <c r="F7087" s="2"/>
    </row>
    <row r="7088" spans="5:6" ht="12.75">
      <c r="E7088" s="2"/>
      <c r="F7088" s="2"/>
    </row>
    <row r="7089" spans="5:6" ht="12.75">
      <c r="E7089" s="2"/>
      <c r="F7089" s="2"/>
    </row>
    <row r="7090" spans="5:6" ht="12.75">
      <c r="E7090" s="2"/>
      <c r="F7090" s="2"/>
    </row>
    <row r="7091" spans="5:6" ht="12.75">
      <c r="E7091" s="2"/>
      <c r="F7091" s="2"/>
    </row>
    <row r="7092" spans="5:6" ht="12.75">
      <c r="E7092" s="2"/>
      <c r="F7092" s="2"/>
    </row>
    <row r="7093" spans="5:6" ht="12.75">
      <c r="E7093" s="2"/>
      <c r="F7093" s="2"/>
    </row>
    <row r="7094" spans="5:6" ht="12.75">
      <c r="E7094" s="2"/>
      <c r="F7094" s="2"/>
    </row>
    <row r="7095" spans="5:6" ht="12.75">
      <c r="E7095" s="2"/>
      <c r="F7095" s="2"/>
    </row>
    <row r="7096" spans="5:6" ht="12.75">
      <c r="E7096" s="2"/>
      <c r="F7096" s="2"/>
    </row>
    <row r="7097" spans="5:6" ht="12.75">
      <c r="E7097" s="2"/>
      <c r="F7097" s="2"/>
    </row>
    <row r="7098" spans="5:6" ht="12.75">
      <c r="E7098" s="2"/>
      <c r="F7098" s="2"/>
    </row>
    <row r="7099" spans="5:6" ht="12.75">
      <c r="E7099" s="2"/>
      <c r="F7099" s="2"/>
    </row>
    <row r="7100" spans="5:6" ht="12.75">
      <c r="E7100" s="2"/>
      <c r="F7100" s="2"/>
    </row>
    <row r="7101" spans="5:6" ht="12.75">
      <c r="E7101" s="2"/>
      <c r="F7101" s="2"/>
    </row>
    <row r="7102" spans="5:6" ht="12.75">
      <c r="E7102" s="2"/>
      <c r="F7102" s="2"/>
    </row>
    <row r="7103" spans="5:6" ht="12.75">
      <c r="E7103" s="2"/>
      <c r="F7103" s="2"/>
    </row>
    <row r="7104" spans="5:6" ht="12.75">
      <c r="E7104" s="2"/>
      <c r="F7104" s="2"/>
    </row>
    <row r="7105" spans="5:6" ht="12.75">
      <c r="E7105" s="2"/>
      <c r="F7105" s="2"/>
    </row>
    <row r="7106" spans="5:6" ht="12.75">
      <c r="E7106" s="2"/>
      <c r="F7106" s="2"/>
    </row>
    <row r="7107" spans="5:6" ht="12.75">
      <c r="E7107" s="2"/>
      <c r="F7107" s="2"/>
    </row>
    <row r="7108" spans="5:6" ht="12.75">
      <c r="E7108" s="2"/>
      <c r="F7108" s="2"/>
    </row>
    <row r="7109" spans="5:6" ht="12.75">
      <c r="E7109" s="2"/>
      <c r="F7109" s="2"/>
    </row>
    <row r="7110" spans="5:6" ht="12.75">
      <c r="E7110" s="2"/>
      <c r="F7110" s="2"/>
    </row>
    <row r="7111" spans="5:6" ht="12.75">
      <c r="E7111" s="2"/>
      <c r="F7111" s="2"/>
    </row>
    <row r="7112" spans="5:6" ht="12.75">
      <c r="E7112" s="2"/>
      <c r="F7112" s="2"/>
    </row>
    <row r="7113" spans="5:6" ht="12.75">
      <c r="E7113" s="2"/>
      <c r="F7113" s="2"/>
    </row>
    <row r="7114" spans="5:6" ht="12.75">
      <c r="E7114" s="2"/>
      <c r="F7114" s="2"/>
    </row>
    <row r="7115" spans="5:6" ht="12.75">
      <c r="E7115" s="2"/>
      <c r="F7115" s="2"/>
    </row>
    <row r="7116" spans="5:6" ht="12.75">
      <c r="E7116" s="2"/>
      <c r="F7116" s="2"/>
    </row>
    <row r="7117" spans="5:6" ht="12.75">
      <c r="E7117" s="2"/>
      <c r="F7117" s="2"/>
    </row>
    <row r="7118" spans="5:6" ht="12.75">
      <c r="E7118" s="2"/>
      <c r="F7118" s="2"/>
    </row>
    <row r="7119" spans="5:6" ht="12.75">
      <c r="E7119" s="2"/>
      <c r="F7119" s="2"/>
    </row>
    <row r="7120" spans="5:6" ht="12.75">
      <c r="E7120" s="2"/>
      <c r="F7120" s="2"/>
    </row>
    <row r="7121" spans="5:6" ht="12.75">
      <c r="E7121" s="2"/>
      <c r="F7121" s="2"/>
    </row>
    <row r="7122" spans="5:6" ht="12.75">
      <c r="E7122" s="2"/>
      <c r="F7122" s="2"/>
    </row>
    <row r="7123" spans="5:6" ht="12.75">
      <c r="E7123" s="2"/>
      <c r="F7123" s="2"/>
    </row>
    <row r="7124" spans="5:6" ht="12.75">
      <c r="E7124" s="2"/>
      <c r="F7124" s="2"/>
    </row>
    <row r="7125" spans="5:6" ht="12.75">
      <c r="E7125" s="2"/>
      <c r="F7125" s="2"/>
    </row>
    <row r="7126" spans="5:6" ht="12.75">
      <c r="E7126" s="2"/>
      <c r="F7126" s="2"/>
    </row>
    <row r="7127" spans="5:6" ht="12.75">
      <c r="E7127" s="2"/>
      <c r="F7127" s="2"/>
    </row>
    <row r="7128" spans="5:6" ht="12.75">
      <c r="E7128" s="2"/>
      <c r="F7128" s="2"/>
    </row>
    <row r="7129" spans="5:6" ht="12.75">
      <c r="E7129" s="2"/>
      <c r="F7129" s="2"/>
    </row>
    <row r="7130" spans="5:6" ht="12.75">
      <c r="E7130" s="2"/>
      <c r="F7130" s="2"/>
    </row>
    <row r="7131" spans="5:6" ht="12.75">
      <c r="E7131" s="2"/>
      <c r="F7131" s="2"/>
    </row>
    <row r="7132" spans="5:6" ht="12.75">
      <c r="E7132" s="2"/>
      <c r="F7132" s="2"/>
    </row>
    <row r="7133" spans="5:6" ht="12.75">
      <c r="E7133" s="2"/>
      <c r="F7133" s="2"/>
    </row>
    <row r="7134" spans="5:6" ht="12.75">
      <c r="E7134" s="2"/>
      <c r="F7134" s="2"/>
    </row>
    <row r="7135" spans="5:6" ht="12.75">
      <c r="E7135" s="2"/>
      <c r="F7135" s="2"/>
    </row>
    <row r="7136" spans="5:6" ht="12.75">
      <c r="E7136" s="2"/>
      <c r="F7136" s="2"/>
    </row>
    <row r="7137" spans="5:6" ht="12.75">
      <c r="E7137" s="2"/>
      <c r="F7137" s="2"/>
    </row>
    <row r="7138" spans="5:6" ht="12.75">
      <c r="E7138" s="2"/>
      <c r="F7138" s="2"/>
    </row>
    <row r="7139" spans="5:6" ht="12.75">
      <c r="E7139" s="2"/>
      <c r="F7139" s="2"/>
    </row>
    <row r="7140" spans="5:6" ht="12.75">
      <c r="E7140" s="2"/>
      <c r="F7140" s="2"/>
    </row>
    <row r="7141" spans="5:6" ht="12.75">
      <c r="E7141" s="2"/>
      <c r="F7141" s="2"/>
    </row>
    <row r="7142" spans="5:6" ht="12.75">
      <c r="E7142" s="2"/>
      <c r="F7142" s="2"/>
    </row>
    <row r="7143" spans="5:6" ht="12.75">
      <c r="E7143" s="2"/>
      <c r="F7143" s="2"/>
    </row>
    <row r="7144" spans="5:6" ht="12.75">
      <c r="E7144" s="2"/>
      <c r="F7144" s="2"/>
    </row>
    <row r="7145" spans="5:6" ht="12.75">
      <c r="E7145" s="2"/>
      <c r="F7145" s="2"/>
    </row>
    <row r="7146" spans="5:6" ht="12.75">
      <c r="E7146" s="2"/>
      <c r="F7146" s="2"/>
    </row>
    <row r="7147" spans="5:6" ht="12.75">
      <c r="E7147" s="2"/>
      <c r="F7147" s="2"/>
    </row>
    <row r="7148" spans="5:6" ht="12.75">
      <c r="E7148" s="2"/>
      <c r="F7148" s="2"/>
    </row>
    <row r="7149" spans="5:6" ht="12.75">
      <c r="E7149" s="2"/>
      <c r="F7149" s="2"/>
    </row>
    <row r="7150" spans="5:6" ht="12.75">
      <c r="E7150" s="2"/>
      <c r="F7150" s="2"/>
    </row>
    <row r="7151" spans="5:6" ht="12.75">
      <c r="E7151" s="2"/>
      <c r="F7151" s="2"/>
    </row>
    <row r="7152" spans="5:6" ht="12.75">
      <c r="E7152" s="2"/>
      <c r="F7152" s="2"/>
    </row>
    <row r="7153" spans="5:6" ht="12.75">
      <c r="E7153" s="2"/>
      <c r="F7153" s="2"/>
    </row>
    <row r="7154" spans="5:6" ht="12.75">
      <c r="E7154" s="2"/>
      <c r="F7154" s="2"/>
    </row>
    <row r="7155" spans="5:6" ht="12.75">
      <c r="E7155" s="2"/>
      <c r="F7155" s="2"/>
    </row>
    <row r="7156" spans="5:6" ht="12.75">
      <c r="E7156" s="2"/>
      <c r="F7156" s="2"/>
    </row>
    <row r="7157" spans="5:6" ht="12.75">
      <c r="E7157" s="2"/>
      <c r="F7157" s="2"/>
    </row>
    <row r="7158" spans="5:6" ht="12.75">
      <c r="E7158" s="2"/>
      <c r="F7158" s="2"/>
    </row>
    <row r="7159" spans="5:6" ht="12.75">
      <c r="E7159" s="2"/>
      <c r="F7159" s="2"/>
    </row>
    <row r="7160" spans="5:6" ht="12.75">
      <c r="E7160" s="2"/>
      <c r="F7160" s="2"/>
    </row>
    <row r="7161" spans="5:6" ht="12.75">
      <c r="E7161" s="2"/>
      <c r="F7161" s="2"/>
    </row>
    <row r="7162" spans="5:6" ht="12.75">
      <c r="E7162" s="2"/>
      <c r="F7162" s="2"/>
    </row>
    <row r="7163" spans="5:6" ht="12.75">
      <c r="E7163" s="2"/>
      <c r="F7163" s="2"/>
    </row>
    <row r="7164" spans="5:6" ht="12.75">
      <c r="E7164" s="2"/>
      <c r="F7164" s="2"/>
    </row>
    <row r="7165" spans="5:6" ht="12.75">
      <c r="E7165" s="2"/>
      <c r="F7165" s="2"/>
    </row>
    <row r="7166" spans="5:6" ht="12.75">
      <c r="E7166" s="2"/>
      <c r="F7166" s="2"/>
    </row>
    <row r="7167" spans="5:6" ht="12.75">
      <c r="E7167" s="2"/>
      <c r="F7167" s="2"/>
    </row>
    <row r="7168" spans="5:6" ht="12.75">
      <c r="E7168" s="2"/>
      <c r="F7168" s="2"/>
    </row>
    <row r="7169" spans="5:6" ht="12.75">
      <c r="E7169" s="2"/>
      <c r="F7169" s="2"/>
    </row>
    <row r="7170" spans="5:6" ht="12.75">
      <c r="E7170" s="2"/>
      <c r="F7170" s="2"/>
    </row>
    <row r="7171" spans="5:6" ht="12.75">
      <c r="E7171" s="2"/>
      <c r="F7171" s="2"/>
    </row>
    <row r="7172" spans="5:6" ht="12.75">
      <c r="E7172" s="2"/>
      <c r="F7172" s="2"/>
    </row>
    <row r="7173" spans="5:6" ht="12.75">
      <c r="E7173" s="2"/>
      <c r="F7173" s="2"/>
    </row>
    <row r="7174" spans="5:6" ht="12.75">
      <c r="E7174" s="2"/>
      <c r="F7174" s="2"/>
    </row>
    <row r="7175" spans="5:6" ht="12.75">
      <c r="E7175" s="2"/>
      <c r="F7175" s="2"/>
    </row>
    <row r="7176" spans="5:6" ht="12.75">
      <c r="E7176" s="2"/>
      <c r="F7176" s="2"/>
    </row>
    <row r="7177" spans="5:6" ht="12.75">
      <c r="E7177" s="2"/>
      <c r="F7177" s="2"/>
    </row>
    <row r="7178" spans="5:6" ht="12.75">
      <c r="E7178" s="2"/>
      <c r="F7178" s="2"/>
    </row>
    <row r="7179" spans="5:6" ht="12.75">
      <c r="E7179" s="2"/>
      <c r="F7179" s="2"/>
    </row>
    <row r="7180" spans="5:6" ht="12.75">
      <c r="E7180" s="2"/>
      <c r="F7180" s="2"/>
    </row>
    <row r="7181" spans="5:6" ht="12.75">
      <c r="E7181" s="2"/>
      <c r="F7181" s="2"/>
    </row>
    <row r="7182" spans="5:6" ht="12.75">
      <c r="E7182" s="2"/>
      <c r="F7182" s="2"/>
    </row>
    <row r="7183" spans="5:6" ht="12.75">
      <c r="E7183" s="2"/>
      <c r="F7183" s="2"/>
    </row>
    <row r="7184" spans="5:6" ht="12.75">
      <c r="E7184" s="2"/>
      <c r="F7184" s="2"/>
    </row>
    <row r="7185" spans="5:6" ht="12.75">
      <c r="E7185" s="2"/>
      <c r="F7185" s="2"/>
    </row>
    <row r="7186" spans="5:6" ht="12.75">
      <c r="E7186" s="2"/>
      <c r="F7186" s="2"/>
    </row>
    <row r="7187" spans="5:6" ht="12.75">
      <c r="E7187" s="2"/>
      <c r="F7187" s="2"/>
    </row>
    <row r="7188" spans="5:6" ht="12.75">
      <c r="E7188" s="2"/>
      <c r="F7188" s="2"/>
    </row>
    <row r="7189" spans="5:6" ht="12.75">
      <c r="E7189" s="2"/>
      <c r="F7189" s="2"/>
    </row>
    <row r="7190" spans="5:6" ht="12.75">
      <c r="E7190" s="2"/>
      <c r="F7190" s="2"/>
    </row>
    <row r="7191" spans="5:6" ht="12.75">
      <c r="E7191" s="2"/>
      <c r="F7191" s="2"/>
    </row>
    <row r="7192" spans="5:6" ht="12.75">
      <c r="E7192" s="2"/>
      <c r="F7192" s="2"/>
    </row>
    <row r="7193" spans="5:6" ht="12.75">
      <c r="E7193" s="2"/>
      <c r="F7193" s="2"/>
    </row>
    <row r="7194" spans="5:6" ht="12.75">
      <c r="E7194" s="2"/>
      <c r="F7194" s="2"/>
    </row>
    <row r="7195" spans="5:6" ht="12.75">
      <c r="E7195" s="2"/>
      <c r="F7195" s="2"/>
    </row>
    <row r="7196" spans="5:6" ht="12.75">
      <c r="E7196" s="2"/>
      <c r="F7196" s="2"/>
    </row>
    <row r="7197" spans="5:6" ht="12.75">
      <c r="E7197" s="2"/>
      <c r="F7197" s="2"/>
    </row>
    <row r="7198" spans="5:6" ht="12.75">
      <c r="E7198" s="2"/>
      <c r="F7198" s="2"/>
    </row>
    <row r="7199" spans="5:6" ht="12.75">
      <c r="E7199" s="2"/>
      <c r="F7199" s="2"/>
    </row>
    <row r="7200" spans="5:6" ht="12.75">
      <c r="E7200" s="2"/>
      <c r="F7200" s="2"/>
    </row>
    <row r="7201" spans="5:6" ht="12.75">
      <c r="E7201" s="2"/>
      <c r="F7201" s="2"/>
    </row>
    <row r="7202" spans="5:6" ht="12.75">
      <c r="E7202" s="2"/>
      <c r="F7202" s="2"/>
    </row>
    <row r="7203" spans="5:6" ht="12.75">
      <c r="E7203" s="2"/>
      <c r="F7203" s="2"/>
    </row>
    <row r="7204" spans="5:6" ht="12.75">
      <c r="E7204" s="2"/>
      <c r="F7204" s="2"/>
    </row>
    <row r="7205" spans="5:6" ht="12.75">
      <c r="E7205" s="2"/>
      <c r="F7205" s="2"/>
    </row>
    <row r="7206" spans="5:6" ht="12.75">
      <c r="E7206" s="2"/>
      <c r="F7206" s="2"/>
    </row>
    <row r="7207" spans="5:6" ht="12.75">
      <c r="E7207" s="2"/>
      <c r="F7207" s="2"/>
    </row>
    <row r="7208" spans="5:6" ht="12.75">
      <c r="E7208" s="2"/>
      <c r="F7208" s="2"/>
    </row>
    <row r="7209" spans="5:6" ht="12.75">
      <c r="E7209" s="2"/>
      <c r="F7209" s="2"/>
    </row>
    <row r="7210" spans="5:6" ht="12.75">
      <c r="E7210" s="2"/>
      <c r="F7210" s="2"/>
    </row>
    <row r="7211" spans="5:6" ht="12.75">
      <c r="E7211" s="2"/>
      <c r="F7211" s="2"/>
    </row>
    <row r="7212" spans="5:6" ht="12.75">
      <c r="E7212" s="2"/>
      <c r="F7212" s="2"/>
    </row>
    <row r="7213" spans="5:6" ht="12.75">
      <c r="E7213" s="2"/>
      <c r="F7213" s="2"/>
    </row>
    <row r="7214" spans="5:6" ht="12.75">
      <c r="E7214" s="2"/>
      <c r="F7214" s="2"/>
    </row>
    <row r="7215" spans="5:6" ht="12.75">
      <c r="E7215" s="2"/>
      <c r="F7215" s="2"/>
    </row>
    <row r="7216" spans="5:6" ht="12.75">
      <c r="E7216" s="2"/>
      <c r="F7216" s="2"/>
    </row>
    <row r="7217" spans="5:6" ht="12.75">
      <c r="E7217" s="2"/>
      <c r="F7217" s="2"/>
    </row>
    <row r="7218" spans="5:6" ht="12.75">
      <c r="E7218" s="2"/>
      <c r="F7218" s="2"/>
    </row>
    <row r="7219" spans="5:6" ht="12.75">
      <c r="E7219" s="2"/>
      <c r="F7219" s="2"/>
    </row>
    <row r="7220" spans="5:6" ht="12.75">
      <c r="E7220" s="2"/>
      <c r="F7220" s="2"/>
    </row>
    <row r="7221" spans="5:6" ht="12.75">
      <c r="E7221" s="2"/>
      <c r="F7221" s="2"/>
    </row>
    <row r="7222" spans="5:6" ht="12.75">
      <c r="E7222" s="2"/>
      <c r="F7222" s="2"/>
    </row>
    <row r="7223" spans="5:6" ht="12.75">
      <c r="E7223" s="2"/>
      <c r="F7223" s="2"/>
    </row>
    <row r="7224" spans="5:6" ht="12.75">
      <c r="E7224" s="2"/>
      <c r="F7224" s="2"/>
    </row>
    <row r="7225" spans="5:6" ht="12.75">
      <c r="E7225" s="2"/>
      <c r="F7225" s="2"/>
    </row>
    <row r="7226" spans="5:6" ht="12.75">
      <c r="E7226" s="2"/>
      <c r="F7226" s="2"/>
    </row>
    <row r="7227" spans="5:6" ht="12.75">
      <c r="E7227" s="2"/>
      <c r="F7227" s="2"/>
    </row>
    <row r="7228" spans="5:6" ht="12.75">
      <c r="E7228" s="2"/>
      <c r="F7228" s="2"/>
    </row>
    <row r="7229" spans="5:6" ht="12.75">
      <c r="E7229" s="2"/>
      <c r="F7229" s="2"/>
    </row>
    <row r="7230" spans="5:6" ht="12.75">
      <c r="E7230" s="2"/>
      <c r="F7230" s="2"/>
    </row>
    <row r="7231" spans="5:6" ht="12.75">
      <c r="E7231" s="2"/>
      <c r="F7231" s="2"/>
    </row>
    <row r="7232" spans="5:6" ht="12.75">
      <c r="E7232" s="2"/>
      <c r="F7232" s="2"/>
    </row>
    <row r="7233" spans="5:6" ht="12.75">
      <c r="E7233" s="2"/>
      <c r="F7233" s="2"/>
    </row>
    <row r="7234" spans="5:6" ht="12.75">
      <c r="E7234" s="2"/>
      <c r="F7234" s="2"/>
    </row>
    <row r="7235" spans="5:6" ht="12.75">
      <c r="E7235" s="2"/>
      <c r="F7235" s="2"/>
    </row>
    <row r="7236" spans="5:6" ht="12.75">
      <c r="E7236" s="2"/>
      <c r="F7236" s="2"/>
    </row>
    <row r="7237" spans="5:6" ht="12.75">
      <c r="E7237" s="2"/>
      <c r="F7237" s="2"/>
    </row>
    <row r="7238" spans="5:6" ht="12.75">
      <c r="E7238" s="2"/>
      <c r="F7238" s="2"/>
    </row>
    <row r="7239" spans="5:6" ht="12.75">
      <c r="E7239" s="2"/>
      <c r="F7239" s="2"/>
    </row>
    <row r="7240" spans="5:6" ht="12.75">
      <c r="E7240" s="2"/>
      <c r="F7240" s="2"/>
    </row>
    <row r="7241" spans="5:6" ht="12.75">
      <c r="E7241" s="2"/>
      <c r="F7241" s="2"/>
    </row>
    <row r="7242" spans="5:6" ht="12.75">
      <c r="E7242" s="2"/>
      <c r="F7242" s="2"/>
    </row>
    <row r="7243" spans="5:6" ht="12.75">
      <c r="E7243" s="2"/>
      <c r="F7243" s="2"/>
    </row>
    <row r="7244" spans="5:6" ht="12.75">
      <c r="E7244" s="2"/>
      <c r="F7244" s="2"/>
    </row>
    <row r="7245" spans="5:6" ht="12.75">
      <c r="E7245" s="2"/>
      <c r="F7245" s="2"/>
    </row>
    <row r="7246" spans="5:6" ht="12.75">
      <c r="E7246" s="2"/>
      <c r="F7246" s="2"/>
    </row>
    <row r="7247" spans="5:6" ht="12.75">
      <c r="E7247" s="2"/>
      <c r="F7247" s="2"/>
    </row>
    <row r="7248" spans="5:6" ht="12.75">
      <c r="E7248" s="2"/>
      <c r="F7248" s="2"/>
    </row>
    <row r="7249" spans="5:6" ht="12.75">
      <c r="E7249" s="2"/>
      <c r="F7249" s="2"/>
    </row>
    <row r="7250" spans="5:6" ht="12.75">
      <c r="E7250" s="2"/>
      <c r="F7250" s="2"/>
    </row>
    <row r="7251" spans="5:6" ht="12.75">
      <c r="E7251" s="2"/>
      <c r="F7251" s="2"/>
    </row>
    <row r="7252" spans="5:6" ht="12.75">
      <c r="E7252" s="2"/>
      <c r="F7252" s="2"/>
    </row>
    <row r="7253" spans="5:6" ht="12.75">
      <c r="E7253" s="2"/>
      <c r="F7253" s="2"/>
    </row>
    <row r="7254" spans="5:6" ht="12.75">
      <c r="E7254" s="2"/>
      <c r="F7254" s="2"/>
    </row>
    <row r="7255" spans="5:6" ht="12.75">
      <c r="E7255" s="2"/>
      <c r="F7255" s="2"/>
    </row>
    <row r="7256" spans="5:6" ht="12.75">
      <c r="E7256" s="2"/>
      <c r="F7256" s="2"/>
    </row>
    <row r="7257" spans="5:6" ht="12.75">
      <c r="E7257" s="2"/>
      <c r="F7257" s="2"/>
    </row>
    <row r="7258" spans="5:6" ht="12.75">
      <c r="E7258" s="2"/>
      <c r="F7258" s="2"/>
    </row>
    <row r="7259" spans="5:6" ht="12.75">
      <c r="E7259" s="2"/>
      <c r="F7259" s="2"/>
    </row>
    <row r="7260" spans="5:6" ht="12.75">
      <c r="E7260" s="2"/>
      <c r="F7260" s="2"/>
    </row>
    <row r="7261" spans="5:6" ht="12.75">
      <c r="E7261" s="2"/>
      <c r="F7261" s="2"/>
    </row>
    <row r="7262" spans="5:6" ht="12.75">
      <c r="E7262" s="2"/>
      <c r="F7262" s="2"/>
    </row>
    <row r="7263" spans="5:6" ht="12.75">
      <c r="E7263" s="2"/>
      <c r="F7263" s="2"/>
    </row>
    <row r="7264" spans="5:6" ht="12.75">
      <c r="E7264" s="2"/>
      <c r="F7264" s="2"/>
    </row>
    <row r="7265" spans="5:6" ht="12.75">
      <c r="E7265" s="2"/>
      <c r="F7265" s="2"/>
    </row>
    <row r="7266" spans="5:6" ht="12.75">
      <c r="E7266" s="2"/>
      <c r="F7266" s="2"/>
    </row>
    <row r="7267" spans="5:6" ht="12.75">
      <c r="E7267" s="2"/>
      <c r="F7267" s="2"/>
    </row>
    <row r="7268" spans="5:6" ht="12.75">
      <c r="E7268" s="2"/>
      <c r="F7268" s="2"/>
    </row>
    <row r="7269" spans="5:6" ht="12.75">
      <c r="E7269" s="2"/>
      <c r="F7269" s="2"/>
    </row>
    <row r="7270" spans="5:6" ht="12.75">
      <c r="E7270" s="2"/>
      <c r="F7270" s="2"/>
    </row>
    <row r="7271" spans="5:6" ht="12.75">
      <c r="E7271" s="2"/>
      <c r="F7271" s="2"/>
    </row>
    <row r="7272" spans="5:6" ht="12.75">
      <c r="E7272" s="2"/>
      <c r="F7272" s="2"/>
    </row>
    <row r="7273" spans="5:6" ht="12.75">
      <c r="E7273" s="2"/>
      <c r="F7273" s="2"/>
    </row>
    <row r="7274" spans="5:6" ht="12.75">
      <c r="E7274" s="2"/>
      <c r="F7274" s="2"/>
    </row>
    <row r="7275" spans="5:6" ht="12.75">
      <c r="E7275" s="2"/>
      <c r="F7275" s="2"/>
    </row>
    <row r="7276" spans="5:6" ht="12.75">
      <c r="E7276" s="2"/>
      <c r="F7276" s="2"/>
    </row>
    <row r="7277" spans="5:6" ht="12.75">
      <c r="E7277" s="2"/>
      <c r="F7277" s="2"/>
    </row>
    <row r="7278" spans="5:6" ht="12.75">
      <c r="E7278" s="2"/>
      <c r="F7278" s="2"/>
    </row>
    <row r="7279" spans="5:6" ht="12.75">
      <c r="E7279" s="2"/>
      <c r="F7279" s="2"/>
    </row>
    <row r="7280" spans="5:6" ht="12.75">
      <c r="E7280" s="2"/>
      <c r="F7280" s="2"/>
    </row>
    <row r="7281" spans="5:6" ht="12.75">
      <c r="E7281" s="2"/>
      <c r="F7281" s="2"/>
    </row>
    <row r="7282" spans="5:6" ht="12.75">
      <c r="E7282" s="2"/>
      <c r="F7282" s="2"/>
    </row>
    <row r="7283" spans="5:6" ht="12.75">
      <c r="E7283" s="2"/>
      <c r="F7283" s="2"/>
    </row>
    <row r="7284" spans="5:6" ht="12.75">
      <c r="E7284" s="2"/>
      <c r="F7284" s="2"/>
    </row>
    <row r="7285" spans="5:6" ht="12.75">
      <c r="E7285" s="2"/>
      <c r="F7285" s="2"/>
    </row>
    <row r="7286" spans="5:6" ht="12.75">
      <c r="E7286" s="2"/>
      <c r="F7286" s="2"/>
    </row>
    <row r="7287" spans="5:6" ht="12.75">
      <c r="E7287" s="2"/>
      <c r="F7287" s="2"/>
    </row>
    <row r="7288" spans="5:6" ht="12.75">
      <c r="E7288" s="2"/>
      <c r="F7288" s="2"/>
    </row>
    <row r="7289" spans="5:6" ht="12.75">
      <c r="E7289" s="2"/>
      <c r="F7289" s="2"/>
    </row>
    <row r="7290" spans="5:6" ht="12.75">
      <c r="E7290" s="2"/>
      <c r="F7290" s="2"/>
    </row>
    <row r="7291" spans="5:6" ht="12.75">
      <c r="E7291" s="2"/>
      <c r="F7291" s="2"/>
    </row>
    <row r="7292" spans="5:6" ht="12.75">
      <c r="E7292" s="2"/>
      <c r="F7292" s="2"/>
    </row>
    <row r="7293" spans="5:6" ht="12.75">
      <c r="E7293" s="2"/>
      <c r="F7293" s="2"/>
    </row>
    <row r="7294" spans="5:6" ht="12.75">
      <c r="E7294" s="2"/>
      <c r="F7294" s="2"/>
    </row>
    <row r="7295" spans="5:6" ht="12.75">
      <c r="E7295" s="2"/>
      <c r="F7295" s="2"/>
    </row>
    <row r="7296" spans="5:6" ht="12.75">
      <c r="E7296" s="2"/>
      <c r="F7296" s="2"/>
    </row>
    <row r="7297" spans="5:6" ht="12.75">
      <c r="E7297" s="2"/>
      <c r="F7297" s="2"/>
    </row>
    <row r="7298" spans="5:6" ht="12.75">
      <c r="E7298" s="2"/>
      <c r="F7298" s="2"/>
    </row>
    <row r="7299" spans="5:6" ht="12.75">
      <c r="E7299" s="2"/>
      <c r="F7299" s="2"/>
    </row>
    <row r="7300" spans="5:6" ht="12.75">
      <c r="E7300" s="2"/>
      <c r="F7300" s="2"/>
    </row>
    <row r="7301" spans="5:6" ht="12.75">
      <c r="E7301" s="2"/>
      <c r="F7301" s="2"/>
    </row>
    <row r="7302" spans="5:6" ht="12.75">
      <c r="E7302" s="2"/>
      <c r="F7302" s="2"/>
    </row>
    <row r="7303" spans="5:6" ht="12.75">
      <c r="E7303" s="2"/>
      <c r="F7303" s="2"/>
    </row>
    <row r="7304" spans="5:6" ht="12.75">
      <c r="E7304" s="2"/>
      <c r="F7304" s="2"/>
    </row>
    <row r="7305" spans="5:6" ht="12.75">
      <c r="E7305" s="2"/>
      <c r="F7305" s="2"/>
    </row>
    <row r="7306" spans="5:6" ht="12.75">
      <c r="E7306" s="2"/>
      <c r="F7306" s="2"/>
    </row>
    <row r="7307" spans="5:6" ht="12.75">
      <c r="E7307" s="2"/>
      <c r="F7307" s="2"/>
    </row>
    <row r="7308" spans="5:6" ht="12.75">
      <c r="E7308" s="2"/>
      <c r="F7308" s="2"/>
    </row>
    <row r="7309" spans="5:6" ht="12.75">
      <c r="E7309" s="2"/>
      <c r="F7309" s="2"/>
    </row>
    <row r="7310" spans="5:6" ht="12.75">
      <c r="E7310" s="2"/>
      <c r="F7310" s="2"/>
    </row>
    <row r="7311" spans="5:6" ht="12.75">
      <c r="E7311" s="2"/>
      <c r="F7311" s="2"/>
    </row>
    <row r="7312" spans="5:6" ht="12.75">
      <c r="E7312" s="2"/>
      <c r="F7312" s="2"/>
    </row>
    <row r="7313" spans="5:6" ht="12.75">
      <c r="E7313" s="2"/>
      <c r="F7313" s="2"/>
    </row>
    <row r="7314" spans="5:6" ht="12.75">
      <c r="E7314" s="2"/>
      <c r="F7314" s="2"/>
    </row>
    <row r="7315" spans="5:6" ht="12.75">
      <c r="E7315" s="2"/>
      <c r="F7315" s="2"/>
    </row>
    <row r="7316" spans="5:6" ht="12.75">
      <c r="E7316" s="2"/>
      <c r="F7316" s="2"/>
    </row>
    <row r="7317" spans="5:6" ht="12.75">
      <c r="E7317" s="2"/>
      <c r="F7317" s="2"/>
    </row>
    <row r="7318" spans="5:6" ht="12.75">
      <c r="E7318" s="2"/>
      <c r="F7318" s="2"/>
    </row>
    <row r="7319" spans="5:6" ht="12.75">
      <c r="E7319" s="2"/>
      <c r="F7319" s="2"/>
    </row>
    <row r="7320" spans="5:6" ht="12.75">
      <c r="E7320" s="2"/>
      <c r="F7320" s="2"/>
    </row>
    <row r="7321" spans="5:6" ht="12.75">
      <c r="E7321" s="2"/>
      <c r="F7321" s="2"/>
    </row>
    <row r="7322" spans="5:6" ht="12.75">
      <c r="E7322" s="2"/>
      <c r="F7322" s="2"/>
    </row>
    <row r="7323" spans="5:6" ht="12.75">
      <c r="E7323" s="2"/>
      <c r="F7323" s="2"/>
    </row>
    <row r="7324" spans="5:6" ht="12.75">
      <c r="E7324" s="2"/>
      <c r="F7324" s="2"/>
    </row>
    <row r="7325" spans="5:6" ht="12.75">
      <c r="E7325" s="2"/>
      <c r="F7325" s="2"/>
    </row>
    <row r="7326" spans="5:6" ht="12.75">
      <c r="E7326" s="2"/>
      <c r="F7326" s="2"/>
    </row>
    <row r="7327" spans="5:6" ht="12.75">
      <c r="E7327" s="2"/>
      <c r="F7327" s="2"/>
    </row>
    <row r="7328" spans="5:6" ht="12.75">
      <c r="E7328" s="2"/>
      <c r="F7328" s="2"/>
    </row>
    <row r="7329" spans="5:6" ht="12.75">
      <c r="E7329" s="2"/>
      <c r="F7329" s="2"/>
    </row>
    <row r="7330" spans="5:6" ht="12.75">
      <c r="E7330" s="2"/>
      <c r="F7330" s="2"/>
    </row>
    <row r="7331" spans="5:6" ht="12.75">
      <c r="E7331" s="2"/>
      <c r="F7331" s="2"/>
    </row>
    <row r="7332" spans="5:6" ht="12.75">
      <c r="E7332" s="2"/>
      <c r="F7332" s="2"/>
    </row>
    <row r="7333" spans="5:6" ht="12.75">
      <c r="E7333" s="2"/>
      <c r="F7333" s="2"/>
    </row>
    <row r="7334" spans="5:6" ht="12.75">
      <c r="E7334" s="2"/>
      <c r="F7334" s="2"/>
    </row>
    <row r="7335" spans="5:6" ht="12.75">
      <c r="E7335" s="2"/>
      <c r="F7335" s="2"/>
    </row>
    <row r="7336" spans="5:6" ht="12.75">
      <c r="E7336" s="2"/>
      <c r="F7336" s="2"/>
    </row>
    <row r="7337" spans="5:6" ht="12.75">
      <c r="E7337" s="2"/>
      <c r="F7337" s="2"/>
    </row>
    <row r="7338" spans="5:6" ht="12.75">
      <c r="E7338" s="2"/>
      <c r="F7338" s="2"/>
    </row>
    <row r="7339" spans="5:6" ht="12.75">
      <c r="E7339" s="2"/>
      <c r="F7339" s="2"/>
    </row>
    <row r="7340" spans="5:6" ht="12.75">
      <c r="E7340" s="2"/>
      <c r="F7340" s="2"/>
    </row>
    <row r="7341" spans="5:6" ht="12.75">
      <c r="E7341" s="2"/>
      <c r="F7341" s="2"/>
    </row>
    <row r="7342" spans="5:6" ht="12.75">
      <c r="E7342" s="2"/>
      <c r="F7342" s="2"/>
    </row>
    <row r="7343" spans="5:6" ht="12.75">
      <c r="E7343" s="2"/>
      <c r="F7343" s="2"/>
    </row>
    <row r="7344" spans="5:6" ht="12.75">
      <c r="E7344" s="2"/>
      <c r="F7344" s="2"/>
    </row>
    <row r="7345" spans="5:6" ht="12.75">
      <c r="E7345" s="2"/>
      <c r="F7345" s="2"/>
    </row>
    <row r="7346" spans="5:6" ht="12.75">
      <c r="E7346" s="2"/>
      <c r="F7346" s="2"/>
    </row>
    <row r="7347" spans="5:6" ht="12.75">
      <c r="E7347" s="2"/>
      <c r="F7347" s="2"/>
    </row>
    <row r="7348" spans="5:6" ht="12.75">
      <c r="E7348" s="2"/>
      <c r="F7348" s="2"/>
    </row>
    <row r="7349" spans="5:6" ht="12.75">
      <c r="E7349" s="2"/>
      <c r="F7349" s="2"/>
    </row>
    <row r="7350" spans="5:6" ht="12.75">
      <c r="E7350" s="2"/>
      <c r="F7350" s="2"/>
    </row>
    <row r="7351" spans="5:6" ht="12.75">
      <c r="E7351" s="2"/>
      <c r="F7351" s="2"/>
    </row>
    <row r="7352" spans="5:6" ht="12.75">
      <c r="E7352" s="2"/>
      <c r="F7352" s="2"/>
    </row>
    <row r="7353" spans="5:6" ht="12.75">
      <c r="E7353" s="2"/>
      <c r="F7353" s="2"/>
    </row>
    <row r="7354" spans="5:6" ht="12.75">
      <c r="E7354" s="2"/>
      <c r="F7354" s="2"/>
    </row>
    <row r="7355" spans="5:6" ht="12.75">
      <c r="E7355" s="2"/>
      <c r="F7355" s="2"/>
    </row>
    <row r="7356" spans="5:6" ht="12.75">
      <c r="E7356" s="2"/>
      <c r="F7356" s="2"/>
    </row>
    <row r="7357" spans="5:6" ht="12.75">
      <c r="E7357" s="2"/>
      <c r="F7357" s="2"/>
    </row>
    <row r="7358" spans="5:6" ht="12.75">
      <c r="E7358" s="2"/>
      <c r="F7358" s="2"/>
    </row>
    <row r="7359" spans="5:6" ht="12.75">
      <c r="E7359" s="2"/>
      <c r="F7359" s="2"/>
    </row>
    <row r="7360" spans="5:6" ht="12.75">
      <c r="E7360" s="2"/>
      <c r="F7360" s="2"/>
    </row>
    <row r="7361" spans="5:6" ht="12.75">
      <c r="E7361" s="2"/>
      <c r="F7361" s="2"/>
    </row>
    <row r="7362" spans="5:6" ht="12.75">
      <c r="E7362" s="2"/>
      <c r="F7362" s="2"/>
    </row>
    <row r="7363" spans="5:6" ht="12.75">
      <c r="E7363" s="2"/>
      <c r="F7363" s="2"/>
    </row>
    <row r="7364" spans="5:6" ht="12.75">
      <c r="E7364" s="2"/>
      <c r="F7364" s="2"/>
    </row>
    <row r="7365" spans="5:6" ht="12.75">
      <c r="E7365" s="2"/>
      <c r="F7365" s="2"/>
    </row>
    <row r="7366" spans="5:6" ht="12.75">
      <c r="E7366" s="2"/>
      <c r="F7366" s="2"/>
    </row>
    <row r="7367" spans="5:6" ht="12.75">
      <c r="E7367" s="2"/>
      <c r="F7367" s="2"/>
    </row>
    <row r="7368" spans="5:6" ht="12.75">
      <c r="E7368" s="2"/>
      <c r="F7368" s="2"/>
    </row>
    <row r="7369" spans="5:6" ht="12.75">
      <c r="E7369" s="2"/>
      <c r="F7369" s="2"/>
    </row>
    <row r="7370" spans="5:6" ht="12.75">
      <c r="E7370" s="2"/>
      <c r="F7370" s="2"/>
    </row>
    <row r="7371" spans="5:6" ht="12.75">
      <c r="E7371" s="2"/>
      <c r="F7371" s="2"/>
    </row>
    <row r="7372" spans="5:6" ht="12.75">
      <c r="E7372" s="2"/>
      <c r="F7372" s="2"/>
    </row>
    <row r="7373" spans="5:6" ht="12.75">
      <c r="E7373" s="2"/>
      <c r="F7373" s="2"/>
    </row>
    <row r="7374" spans="5:6" ht="12.75">
      <c r="E7374" s="2"/>
      <c r="F7374" s="2"/>
    </row>
    <row r="7375" spans="5:6" ht="12.75">
      <c r="E7375" s="2"/>
      <c r="F7375" s="2"/>
    </row>
    <row r="7376" spans="5:6" ht="12.75">
      <c r="E7376" s="2"/>
      <c r="F7376" s="2"/>
    </row>
    <row r="7377" spans="5:6" ht="12.75">
      <c r="E7377" s="2"/>
      <c r="F7377" s="2"/>
    </row>
    <row r="7378" spans="5:6" ht="12.75">
      <c r="E7378" s="2"/>
      <c r="F7378" s="2"/>
    </row>
    <row r="7379" spans="5:6" ht="12.75">
      <c r="E7379" s="2"/>
      <c r="F7379" s="2"/>
    </row>
    <row r="7380" spans="5:6" ht="12.75">
      <c r="E7380" s="2"/>
      <c r="F7380" s="2"/>
    </row>
    <row r="7381" spans="5:6" ht="12.75">
      <c r="E7381" s="2"/>
      <c r="F7381" s="2"/>
    </row>
    <row r="7382" spans="5:6" ht="12.75">
      <c r="E7382" s="2"/>
      <c r="F7382" s="2"/>
    </row>
    <row r="7383" spans="5:6" ht="12.75">
      <c r="E7383" s="2"/>
      <c r="F7383" s="2"/>
    </row>
    <row r="7384" spans="5:6" ht="12.75">
      <c r="E7384" s="2"/>
      <c r="F7384" s="2"/>
    </row>
    <row r="7385" spans="5:6" ht="12.75">
      <c r="E7385" s="2"/>
      <c r="F7385" s="2"/>
    </row>
    <row r="7386" spans="5:6" ht="12.75">
      <c r="E7386" s="2"/>
      <c r="F7386" s="2"/>
    </row>
    <row r="7387" spans="5:6" ht="12.75">
      <c r="E7387" s="2"/>
      <c r="F7387" s="2"/>
    </row>
    <row r="7388" spans="5:6" ht="12.75">
      <c r="E7388" s="2"/>
      <c r="F7388" s="2"/>
    </row>
    <row r="7389" spans="5:6" ht="12.75">
      <c r="E7389" s="2"/>
      <c r="F7389" s="2"/>
    </row>
    <row r="7390" spans="5:6" ht="12.75">
      <c r="E7390" s="2"/>
      <c r="F7390" s="2"/>
    </row>
    <row r="7391" spans="5:6" ht="12.75">
      <c r="E7391" s="2"/>
      <c r="F7391" s="2"/>
    </row>
    <row r="7392" spans="5:6" ht="12.75">
      <c r="E7392" s="2"/>
      <c r="F7392" s="2"/>
    </row>
    <row r="7393" spans="5:6" ht="12.75">
      <c r="E7393" s="2"/>
      <c r="F7393" s="2"/>
    </row>
    <row r="7394" spans="5:6" ht="12.75">
      <c r="E7394" s="2"/>
      <c r="F7394" s="2"/>
    </row>
    <row r="7395" spans="5:6" ht="12.75">
      <c r="E7395" s="2"/>
      <c r="F7395" s="2"/>
    </row>
    <row r="7396" spans="5:6" ht="12.75">
      <c r="E7396" s="2"/>
      <c r="F7396" s="2"/>
    </row>
    <row r="7397" spans="5:6" ht="12.75">
      <c r="E7397" s="2"/>
      <c r="F7397" s="2"/>
    </row>
    <row r="7398" spans="5:6" ht="12.75">
      <c r="E7398" s="2"/>
      <c r="F7398" s="2"/>
    </row>
    <row r="7399" spans="5:6" ht="12.75">
      <c r="E7399" s="2"/>
      <c r="F7399" s="2"/>
    </row>
    <row r="7400" spans="5:6" ht="12.75">
      <c r="E7400" s="2"/>
      <c r="F7400" s="2"/>
    </row>
    <row r="7401" spans="5:6" ht="12.75">
      <c r="E7401" s="2"/>
      <c r="F7401" s="2"/>
    </row>
    <row r="7402" spans="5:6" ht="12.75">
      <c r="E7402" s="2"/>
      <c r="F7402" s="2"/>
    </row>
    <row r="7403" spans="5:6" ht="12.75">
      <c r="E7403" s="2"/>
      <c r="F7403" s="2"/>
    </row>
    <row r="7404" spans="5:6" ht="12.75">
      <c r="E7404" s="2"/>
      <c r="F7404" s="2"/>
    </row>
    <row r="7405" spans="5:6" ht="12.75">
      <c r="E7405" s="2"/>
      <c r="F7405" s="2"/>
    </row>
    <row r="7406" spans="5:6" ht="12.75">
      <c r="E7406" s="2"/>
      <c r="F7406" s="2"/>
    </row>
    <row r="7407" spans="5:6" ht="12.75">
      <c r="E7407" s="2"/>
      <c r="F7407" s="2"/>
    </row>
    <row r="7408" spans="5:6" ht="12.75">
      <c r="E7408" s="2"/>
      <c r="F7408" s="2"/>
    </row>
    <row r="7409" spans="5:6" ht="12.75">
      <c r="E7409" s="2"/>
      <c r="F7409" s="2"/>
    </row>
    <row r="7410" spans="5:6" ht="12.75">
      <c r="E7410" s="2"/>
      <c r="F7410" s="2"/>
    </row>
    <row r="7411" spans="5:6" ht="12.75">
      <c r="E7411" s="2"/>
      <c r="F7411" s="2"/>
    </row>
    <row r="7412" spans="5:6" ht="12.75">
      <c r="E7412" s="2"/>
      <c r="F7412" s="2"/>
    </row>
    <row r="7413" spans="5:6" ht="12.75">
      <c r="E7413" s="2"/>
      <c r="F7413" s="2"/>
    </row>
    <row r="7414" spans="5:6" ht="12.75">
      <c r="E7414" s="2"/>
      <c r="F7414" s="2"/>
    </row>
    <row r="7415" spans="5:6" ht="12.75">
      <c r="E7415" s="2"/>
      <c r="F7415" s="2"/>
    </row>
    <row r="7416" spans="5:6" ht="12.75">
      <c r="E7416" s="2"/>
      <c r="F7416" s="2"/>
    </row>
    <row r="7417" spans="5:6" ht="12.75">
      <c r="E7417" s="2"/>
      <c r="F7417" s="2"/>
    </row>
    <row r="7418" spans="5:6" ht="12.75">
      <c r="E7418" s="2"/>
      <c r="F7418" s="2"/>
    </row>
    <row r="7419" spans="5:6" ht="12.75">
      <c r="E7419" s="2"/>
      <c r="F7419" s="2"/>
    </row>
    <row r="7420" spans="5:6" ht="12.75">
      <c r="E7420" s="2"/>
      <c r="F7420" s="2"/>
    </row>
    <row r="7421" spans="5:6" ht="12.75">
      <c r="E7421" s="2"/>
      <c r="F7421" s="2"/>
    </row>
    <row r="7422" spans="5:6" ht="12.75">
      <c r="E7422" s="2"/>
      <c r="F7422" s="2"/>
    </row>
    <row r="7423" spans="5:6" ht="12.75">
      <c r="E7423" s="2"/>
      <c r="F7423" s="2"/>
    </row>
    <row r="7424" spans="5:6" ht="12.75">
      <c r="E7424" s="2"/>
      <c r="F7424" s="2"/>
    </row>
    <row r="7425" spans="5:6" ht="12.75">
      <c r="E7425" s="2"/>
      <c r="F7425" s="2"/>
    </row>
    <row r="7426" spans="5:6" ht="12.75">
      <c r="E7426" s="2"/>
      <c r="F7426" s="2"/>
    </row>
    <row r="7427" spans="5:6" ht="12.75">
      <c r="E7427" s="2"/>
      <c r="F7427" s="2"/>
    </row>
    <row r="7428" spans="5:6" ht="12.75">
      <c r="E7428" s="2"/>
      <c r="F7428" s="2"/>
    </row>
    <row r="7429" spans="5:6" ht="12.75">
      <c r="E7429" s="2"/>
      <c r="F7429" s="2"/>
    </row>
    <row r="7430" spans="5:6" ht="12.75">
      <c r="E7430" s="2"/>
      <c r="F7430" s="2"/>
    </row>
    <row r="7431" spans="5:6" ht="12.75">
      <c r="E7431" s="2"/>
      <c r="F7431" s="2"/>
    </row>
    <row r="7432" spans="5:6" ht="12.75">
      <c r="E7432" s="2"/>
      <c r="F7432" s="2"/>
    </row>
    <row r="7433" spans="5:6" ht="12.75">
      <c r="E7433" s="2"/>
      <c r="F7433" s="2"/>
    </row>
    <row r="7434" spans="5:6" ht="12.75">
      <c r="E7434" s="2"/>
      <c r="F7434" s="2"/>
    </row>
    <row r="7435" spans="5:6" ht="12.75">
      <c r="E7435" s="2"/>
      <c r="F7435" s="2"/>
    </row>
    <row r="7436" spans="5:6" ht="12.75">
      <c r="E7436" s="2"/>
      <c r="F7436" s="2"/>
    </row>
    <row r="7437" spans="5:6" ht="12.75">
      <c r="E7437" s="2"/>
      <c r="F7437" s="2"/>
    </row>
    <row r="7438" spans="5:6" ht="12.75">
      <c r="E7438" s="2"/>
      <c r="F7438" s="2"/>
    </row>
    <row r="7439" spans="5:6" ht="12.75">
      <c r="E7439" s="2"/>
      <c r="F7439" s="2"/>
    </row>
    <row r="7440" spans="5:6" ht="12.75">
      <c r="E7440" s="2"/>
      <c r="F7440" s="2"/>
    </row>
    <row r="7441" spans="5:6" ht="12.75">
      <c r="E7441" s="2"/>
      <c r="F7441" s="2"/>
    </row>
    <row r="7442" spans="5:6" ht="12.75">
      <c r="E7442" s="2"/>
      <c r="F7442" s="2"/>
    </row>
    <row r="7443" spans="5:6" ht="12.75">
      <c r="E7443" s="2"/>
      <c r="F7443" s="2"/>
    </row>
    <row r="7444" spans="5:6" ht="12.75">
      <c r="E7444" s="2"/>
      <c r="F7444" s="2"/>
    </row>
    <row r="7445" spans="5:6" ht="12.75">
      <c r="E7445" s="2"/>
      <c r="F7445" s="2"/>
    </row>
    <row r="7446" spans="5:6" ht="12.75">
      <c r="E7446" s="2"/>
      <c r="F7446" s="2"/>
    </row>
    <row r="7447" spans="5:6" ht="12.75">
      <c r="E7447" s="2"/>
      <c r="F7447" s="2"/>
    </row>
    <row r="7448" spans="5:6" ht="12.75">
      <c r="E7448" s="2"/>
      <c r="F7448" s="2"/>
    </row>
    <row r="7449" spans="5:6" ht="12.75">
      <c r="E7449" s="2"/>
      <c r="F7449" s="2"/>
    </row>
    <row r="7450" spans="5:6" ht="12.75">
      <c r="E7450" s="2"/>
      <c r="F7450" s="2"/>
    </row>
    <row r="7451" spans="5:6" ht="12.75">
      <c r="E7451" s="2"/>
      <c r="F7451" s="2"/>
    </row>
    <row r="7452" spans="5:6" ht="12.75">
      <c r="E7452" s="2"/>
      <c r="F7452" s="2"/>
    </row>
    <row r="7453" spans="5:6" ht="12.75">
      <c r="E7453" s="2"/>
      <c r="F7453" s="2"/>
    </row>
    <row r="7454" spans="5:6" ht="12.75">
      <c r="E7454" s="2"/>
      <c r="F7454" s="2"/>
    </row>
    <row r="7455" spans="5:6" ht="12.75">
      <c r="E7455" s="2"/>
      <c r="F7455" s="2"/>
    </row>
    <row r="7456" spans="5:6" ht="12.75">
      <c r="E7456" s="2"/>
      <c r="F7456" s="2"/>
    </row>
    <row r="7457" spans="5:6" ht="12.75">
      <c r="E7457" s="2"/>
      <c r="F7457" s="2"/>
    </row>
    <row r="7458" spans="5:6" ht="12.75">
      <c r="E7458" s="2"/>
      <c r="F7458" s="2"/>
    </row>
    <row r="7459" spans="5:6" ht="12.75">
      <c r="E7459" s="2"/>
      <c r="F7459" s="2"/>
    </row>
    <row r="7460" spans="5:6" ht="12.75">
      <c r="E7460" s="2"/>
      <c r="F7460" s="2"/>
    </row>
    <row r="7461" spans="5:6" ht="12.75">
      <c r="E7461" s="2"/>
      <c r="F7461" s="2"/>
    </row>
    <row r="7462" spans="5:6" ht="12.75">
      <c r="E7462" s="2"/>
      <c r="F7462" s="2"/>
    </row>
    <row r="7463" spans="5:6" ht="12.75">
      <c r="E7463" s="2"/>
      <c r="F7463" s="2"/>
    </row>
    <row r="7464" spans="5:6" ht="12.75">
      <c r="E7464" s="2"/>
      <c r="F7464" s="2"/>
    </row>
    <row r="7465" spans="5:6" ht="12.75">
      <c r="E7465" s="2"/>
      <c r="F7465" s="2"/>
    </row>
    <row r="7466" spans="5:6" ht="12.75">
      <c r="E7466" s="2"/>
      <c r="F7466" s="2"/>
    </row>
    <row r="7467" spans="5:6" ht="12.75">
      <c r="E7467" s="2"/>
      <c r="F7467" s="2"/>
    </row>
    <row r="7468" spans="5:6" ht="12.75">
      <c r="E7468" s="2"/>
      <c r="F7468" s="2"/>
    </row>
    <row r="7469" spans="5:6" ht="12.75">
      <c r="E7469" s="2"/>
      <c r="F7469" s="2"/>
    </row>
    <row r="7470" spans="5:6" ht="12.75">
      <c r="E7470" s="2"/>
      <c r="F7470" s="2"/>
    </row>
    <row r="7471" spans="5:6" ht="12.75">
      <c r="E7471" s="2"/>
      <c r="F7471" s="2"/>
    </row>
    <row r="7472" spans="5:6" ht="12.75">
      <c r="E7472" s="2"/>
      <c r="F7472" s="2"/>
    </row>
    <row r="7473" spans="5:6" ht="12.75">
      <c r="E7473" s="2"/>
      <c r="F7473" s="2"/>
    </row>
    <row r="7474" spans="5:6" ht="12.75">
      <c r="E7474" s="2"/>
      <c r="F7474" s="2"/>
    </row>
    <row r="7475" spans="5:6" ht="12.75">
      <c r="E7475" s="2"/>
      <c r="F7475" s="2"/>
    </row>
    <row r="7476" spans="5:6" ht="12.75">
      <c r="E7476" s="2"/>
      <c r="F7476" s="2"/>
    </row>
    <row r="7477" spans="5:6" ht="12.75">
      <c r="E7477" s="2"/>
      <c r="F7477" s="2"/>
    </row>
    <row r="7478" spans="5:6" ht="12.75">
      <c r="E7478" s="2"/>
      <c r="F7478" s="2"/>
    </row>
    <row r="7479" spans="5:6" ht="12.75">
      <c r="E7479" s="2"/>
      <c r="F7479" s="2"/>
    </row>
    <row r="7480" spans="5:6" ht="12.75">
      <c r="E7480" s="2"/>
      <c r="F7480" s="2"/>
    </row>
    <row r="7481" spans="5:6" ht="12.75">
      <c r="E7481" s="2"/>
      <c r="F7481" s="2"/>
    </row>
    <row r="7482" spans="5:6" ht="12.75">
      <c r="E7482" s="2"/>
      <c r="F7482" s="2"/>
    </row>
    <row r="7483" spans="5:6" ht="12.75">
      <c r="E7483" s="2"/>
      <c r="F7483" s="2"/>
    </row>
    <row r="7484" spans="5:6" ht="12.75">
      <c r="E7484" s="2"/>
      <c r="F7484" s="2"/>
    </row>
    <row r="7485" spans="5:6" ht="12.75">
      <c r="E7485" s="2"/>
      <c r="F7485" s="2"/>
    </row>
    <row r="7486" spans="5:6" ht="12.75">
      <c r="E7486" s="2"/>
      <c r="F7486" s="2"/>
    </row>
    <row r="7487" spans="5:6" ht="12.75">
      <c r="E7487" s="2"/>
      <c r="F7487" s="2"/>
    </row>
    <row r="7488" spans="5:6" ht="12.75">
      <c r="E7488" s="2"/>
      <c r="F7488" s="2"/>
    </row>
    <row r="7489" spans="5:6" ht="12.75">
      <c r="E7489" s="2"/>
      <c r="F7489" s="2"/>
    </row>
    <row r="7490" spans="5:6" ht="12.75">
      <c r="E7490" s="2"/>
      <c r="F7490" s="2"/>
    </row>
    <row r="7491" spans="5:6" ht="12.75">
      <c r="E7491" s="2"/>
      <c r="F7491" s="2"/>
    </row>
    <row r="7492" spans="5:6" ht="12.75">
      <c r="E7492" s="2"/>
      <c r="F7492" s="2"/>
    </row>
    <row r="7493" spans="5:6" ht="12.75">
      <c r="E7493" s="2"/>
      <c r="F7493" s="2"/>
    </row>
    <row r="7494" spans="5:6" ht="12.75">
      <c r="E7494" s="2"/>
      <c r="F7494" s="2"/>
    </row>
    <row r="7495" spans="5:6" ht="12.75">
      <c r="E7495" s="2"/>
      <c r="F7495" s="2"/>
    </row>
    <row r="7496" spans="5:6" ht="12.75">
      <c r="E7496" s="2"/>
      <c r="F7496" s="2"/>
    </row>
    <row r="7497" spans="5:6" ht="12.75">
      <c r="E7497" s="2"/>
      <c r="F7497" s="2"/>
    </row>
    <row r="7498" spans="5:6" ht="12.75">
      <c r="E7498" s="2"/>
      <c r="F7498" s="2"/>
    </row>
    <row r="7499" spans="5:6" ht="12.75">
      <c r="E7499" s="2"/>
      <c r="F7499" s="2"/>
    </row>
    <row r="7500" spans="5:6" ht="12.75">
      <c r="E7500" s="2"/>
      <c r="F7500" s="2"/>
    </row>
    <row r="7501" spans="5:6" ht="12.75">
      <c r="E7501" s="2"/>
      <c r="F7501" s="2"/>
    </row>
    <row r="7502" spans="5:6" ht="12.75">
      <c r="E7502" s="2"/>
      <c r="F7502" s="2"/>
    </row>
    <row r="7503" spans="5:6" ht="12.75">
      <c r="E7503" s="2"/>
      <c r="F7503" s="2"/>
    </row>
    <row r="7504" spans="5:6" ht="12.75">
      <c r="E7504" s="2"/>
      <c r="F7504" s="2"/>
    </row>
    <row r="7505" spans="5:6" ht="12.75">
      <c r="E7505" s="2"/>
      <c r="F7505" s="2"/>
    </row>
    <row r="7506" spans="5:6" ht="12.75">
      <c r="E7506" s="2"/>
      <c r="F7506" s="2"/>
    </row>
    <row r="7507" spans="5:6" ht="12.75">
      <c r="E7507" s="2"/>
      <c r="F7507" s="2"/>
    </row>
    <row r="7508" spans="5:6" ht="12.75">
      <c r="E7508" s="2"/>
      <c r="F7508" s="2"/>
    </row>
    <row r="7509" spans="5:6" ht="12.75">
      <c r="E7509" s="2"/>
      <c r="F7509" s="2"/>
    </row>
    <row r="7510" spans="5:6" ht="12.75">
      <c r="E7510" s="2"/>
      <c r="F7510" s="2"/>
    </row>
    <row r="7511" spans="5:6" ht="12.75">
      <c r="E7511" s="2"/>
      <c r="F7511" s="2"/>
    </row>
    <row r="7512" spans="5:6" ht="12.75">
      <c r="E7512" s="2"/>
      <c r="F7512" s="2"/>
    </row>
    <row r="7513" spans="5:6" ht="12.75">
      <c r="E7513" s="2"/>
      <c r="F7513" s="2"/>
    </row>
    <row r="7514" spans="5:6" ht="12.75">
      <c r="E7514" s="2"/>
      <c r="F7514" s="2"/>
    </row>
    <row r="7515" spans="5:6" ht="12.75">
      <c r="E7515" s="2"/>
      <c r="F7515" s="2"/>
    </row>
    <row r="7516" spans="5:6" ht="12.75">
      <c r="E7516" s="2"/>
      <c r="F7516" s="2"/>
    </row>
    <row r="7517" spans="5:6" ht="12.75">
      <c r="E7517" s="2"/>
      <c r="F7517" s="2"/>
    </row>
    <row r="7518" spans="5:6" ht="12.75">
      <c r="E7518" s="2"/>
      <c r="F7518" s="2"/>
    </row>
    <row r="7519" spans="5:6" ht="12.75">
      <c r="E7519" s="2"/>
      <c r="F7519" s="2"/>
    </row>
    <row r="7520" spans="5:6" ht="12.75">
      <c r="E7520" s="2"/>
      <c r="F7520" s="2"/>
    </row>
    <row r="7521" spans="5:6" ht="12.75">
      <c r="E7521" s="2"/>
      <c r="F7521" s="2"/>
    </row>
    <row r="7522" spans="5:6" ht="12.75">
      <c r="E7522" s="2"/>
      <c r="F7522" s="2"/>
    </row>
    <row r="7523" spans="5:6" ht="12.75">
      <c r="E7523" s="2"/>
      <c r="F7523" s="2"/>
    </row>
    <row r="7524" spans="5:6" ht="12.75">
      <c r="E7524" s="2"/>
      <c r="F7524" s="2"/>
    </row>
    <row r="7525" spans="5:6" ht="12.75">
      <c r="E7525" s="2"/>
      <c r="F7525" s="2"/>
    </row>
    <row r="7526" spans="5:6" ht="12.75">
      <c r="E7526" s="2"/>
      <c r="F7526" s="2"/>
    </row>
    <row r="7527" spans="5:6" ht="12.75">
      <c r="E7527" s="2"/>
      <c r="F7527" s="2"/>
    </row>
    <row r="7528" spans="5:6" ht="12.75">
      <c r="E7528" s="2"/>
      <c r="F7528" s="2"/>
    </row>
    <row r="7529" spans="5:6" ht="12.75">
      <c r="E7529" s="2"/>
      <c r="F7529" s="2"/>
    </row>
    <row r="7530" spans="5:6" ht="12.75">
      <c r="E7530" s="2"/>
      <c r="F7530" s="2"/>
    </row>
    <row r="7531" spans="5:6" ht="12.75">
      <c r="E7531" s="2"/>
      <c r="F7531" s="2"/>
    </row>
    <row r="7532" spans="5:6" ht="12.75">
      <c r="E7532" s="2"/>
      <c r="F7532" s="2"/>
    </row>
    <row r="7533" spans="5:6" ht="12.75">
      <c r="E7533" s="2"/>
      <c r="F7533" s="2"/>
    </row>
    <row r="7534" spans="5:6" ht="12.75">
      <c r="E7534" s="2"/>
      <c r="F7534" s="2"/>
    </row>
    <row r="7535" spans="5:6" ht="12.75">
      <c r="E7535" s="2"/>
      <c r="F7535" s="2"/>
    </row>
    <row r="7536" spans="5:6" ht="12.75">
      <c r="E7536" s="2"/>
      <c r="F7536" s="2"/>
    </row>
    <row r="7537" spans="5:6" ht="12.75">
      <c r="E7537" s="2"/>
      <c r="F7537" s="2"/>
    </row>
    <row r="7538" spans="5:6" ht="12.75">
      <c r="E7538" s="2"/>
      <c r="F7538" s="2"/>
    </row>
    <row r="7539" spans="5:6" ht="12.75">
      <c r="E7539" s="2"/>
      <c r="F7539" s="2"/>
    </row>
    <row r="7540" spans="5:6" ht="12.75">
      <c r="E7540" s="2"/>
      <c r="F7540" s="2"/>
    </row>
    <row r="7541" spans="5:6" ht="12.75">
      <c r="E7541" s="2"/>
      <c r="F7541" s="2"/>
    </row>
    <row r="7542" spans="5:6" ht="12.75">
      <c r="E7542" s="2"/>
      <c r="F7542" s="2"/>
    </row>
    <row r="7543" spans="5:6" ht="12.75">
      <c r="E7543" s="2"/>
      <c r="F7543" s="2"/>
    </row>
    <row r="7544" spans="5:6" ht="12.75">
      <c r="E7544" s="2"/>
      <c r="F7544" s="2"/>
    </row>
    <row r="7545" spans="5:6" ht="12.75">
      <c r="E7545" s="2"/>
      <c r="F7545" s="2"/>
    </row>
    <row r="7546" spans="5:6" ht="12.75">
      <c r="E7546" s="2"/>
      <c r="F7546" s="2"/>
    </row>
    <row r="7547" spans="5:6" ht="12.75">
      <c r="E7547" s="2"/>
      <c r="F7547" s="2"/>
    </row>
    <row r="7548" spans="5:6" ht="12.75">
      <c r="E7548" s="2"/>
      <c r="F7548" s="2"/>
    </row>
    <row r="7549" spans="5:6" ht="12.75">
      <c r="E7549" s="2"/>
      <c r="F7549" s="2"/>
    </row>
    <row r="7550" spans="5:6" ht="12.75">
      <c r="E7550" s="2"/>
      <c r="F7550" s="2"/>
    </row>
    <row r="7551" spans="5:6" ht="12.75">
      <c r="E7551" s="2"/>
      <c r="F7551" s="2"/>
    </row>
    <row r="7552" spans="5:6" ht="12.75">
      <c r="E7552" s="2"/>
      <c r="F7552" s="2"/>
    </row>
    <row r="7553" spans="5:6" ht="12.75">
      <c r="E7553" s="2"/>
      <c r="F7553" s="2"/>
    </row>
    <row r="7554" spans="5:6" ht="12.75">
      <c r="E7554" s="2"/>
      <c r="F7554" s="2"/>
    </row>
    <row r="7555" spans="5:6" ht="12.75">
      <c r="E7555" s="2"/>
      <c r="F7555" s="2"/>
    </row>
    <row r="7556" spans="5:6" ht="12.75">
      <c r="E7556" s="2"/>
      <c r="F7556" s="2"/>
    </row>
    <row r="7557" spans="5:6" ht="12.75">
      <c r="E7557" s="2"/>
      <c r="F7557" s="2"/>
    </row>
    <row r="7558" spans="5:6" ht="12.75">
      <c r="E7558" s="2"/>
      <c r="F7558" s="2"/>
    </row>
    <row r="7559" spans="5:6" ht="12.75">
      <c r="E7559" s="2"/>
      <c r="F7559" s="2"/>
    </row>
    <row r="7560" spans="5:6" ht="12.75">
      <c r="E7560" s="2"/>
      <c r="F7560" s="2"/>
    </row>
    <row r="7561" spans="5:6" ht="12.75">
      <c r="E7561" s="2"/>
      <c r="F7561" s="2"/>
    </row>
    <row r="7562" spans="5:6" ht="12.75">
      <c r="E7562" s="2"/>
      <c r="F7562" s="2"/>
    </row>
    <row r="7563" spans="5:6" ht="12.75">
      <c r="E7563" s="2"/>
      <c r="F7563" s="2"/>
    </row>
    <row r="7564" spans="5:6" ht="12.75">
      <c r="E7564" s="2"/>
      <c r="F7564" s="2"/>
    </row>
    <row r="7565" spans="5:6" ht="12.75">
      <c r="E7565" s="2"/>
      <c r="F7565" s="2"/>
    </row>
    <row r="7566" spans="5:6" ht="12.75">
      <c r="E7566" s="2"/>
      <c r="F7566" s="2"/>
    </row>
    <row r="7567" spans="5:6" ht="12.75">
      <c r="E7567" s="2"/>
      <c r="F7567" s="2"/>
    </row>
    <row r="7568" spans="5:6" ht="12.75">
      <c r="E7568" s="2"/>
      <c r="F7568" s="2"/>
    </row>
    <row r="7569" spans="5:6" ht="12.75">
      <c r="E7569" s="2"/>
      <c r="F7569" s="2"/>
    </row>
    <row r="7570" spans="5:6" ht="12.75">
      <c r="E7570" s="2"/>
      <c r="F7570" s="2"/>
    </row>
    <row r="7571" spans="5:6" ht="12.75">
      <c r="E7571" s="2"/>
      <c r="F7571" s="2"/>
    </row>
    <row r="7572" spans="5:6" ht="12.75">
      <c r="E7572" s="2"/>
      <c r="F7572" s="2"/>
    </row>
    <row r="7573" spans="5:6" ht="12.75">
      <c r="E7573" s="2"/>
      <c r="F7573" s="2"/>
    </row>
    <row r="7574" spans="5:6" ht="12.75">
      <c r="E7574" s="2"/>
      <c r="F7574" s="2"/>
    </row>
    <row r="7575" spans="5:6" ht="12.75">
      <c r="E7575" s="2"/>
      <c r="F7575" s="2"/>
    </row>
    <row r="7576" spans="5:6" ht="12.75">
      <c r="E7576" s="2"/>
      <c r="F7576" s="2"/>
    </row>
    <row r="7577" spans="5:6" ht="12.75">
      <c r="E7577" s="2"/>
      <c r="F7577" s="2"/>
    </row>
    <row r="7578" spans="5:6" ht="12.75">
      <c r="E7578" s="2"/>
      <c r="F7578" s="2"/>
    </row>
    <row r="7579" spans="5:6" ht="12.75">
      <c r="E7579" s="2"/>
      <c r="F7579" s="2"/>
    </row>
    <row r="7580" spans="5:6" ht="12.75">
      <c r="E7580" s="2"/>
      <c r="F7580" s="2"/>
    </row>
    <row r="7581" spans="5:6" ht="12.75">
      <c r="E7581" s="2"/>
      <c r="F7581" s="2"/>
    </row>
    <row r="7582" spans="5:6" ht="12.75">
      <c r="E7582" s="2"/>
      <c r="F7582" s="2"/>
    </row>
    <row r="7583" spans="5:6" ht="12.75">
      <c r="E7583" s="2"/>
      <c r="F7583" s="2"/>
    </row>
    <row r="7584" spans="5:6" ht="12.75">
      <c r="E7584" s="2"/>
      <c r="F7584" s="2"/>
    </row>
    <row r="7585" spans="5:6" ht="12.75">
      <c r="E7585" s="2"/>
      <c r="F7585" s="2"/>
    </row>
    <row r="7586" spans="5:6" ht="12.75">
      <c r="E7586" s="2"/>
      <c r="F7586" s="2"/>
    </row>
    <row r="7587" spans="5:6" ht="12.75">
      <c r="E7587" s="2"/>
      <c r="F7587" s="2"/>
    </row>
    <row r="7588" spans="5:6" ht="12.75">
      <c r="E7588" s="2"/>
      <c r="F7588" s="2"/>
    </row>
    <row r="7589" spans="5:6" ht="12.75">
      <c r="E7589" s="2"/>
      <c r="F7589" s="2"/>
    </row>
    <row r="7590" spans="5:6" ht="12.75">
      <c r="E7590" s="2"/>
      <c r="F7590" s="2"/>
    </row>
    <row r="7591" spans="5:6" ht="12.75">
      <c r="E7591" s="2"/>
      <c r="F7591" s="2"/>
    </row>
    <row r="7592" spans="5:6" ht="12.75">
      <c r="E7592" s="2"/>
      <c r="F7592" s="2"/>
    </row>
    <row r="7593" spans="5:6" ht="12.75">
      <c r="E7593" s="2"/>
      <c r="F7593" s="2"/>
    </row>
    <row r="7594" spans="5:6" ht="12.75">
      <c r="E7594" s="2"/>
      <c r="F7594" s="2"/>
    </row>
    <row r="7595" spans="5:6" ht="12.75">
      <c r="E7595" s="2"/>
      <c r="F7595" s="2"/>
    </row>
    <row r="7596" spans="5:6" ht="12.75">
      <c r="E7596" s="2"/>
      <c r="F7596" s="2"/>
    </row>
    <row r="7597" spans="5:6" ht="12.75">
      <c r="E7597" s="2"/>
      <c r="F7597" s="2"/>
    </row>
    <row r="7598" spans="5:6" ht="12.75">
      <c r="E7598" s="2"/>
      <c r="F7598" s="2"/>
    </row>
    <row r="7599" spans="5:6" ht="12.75">
      <c r="E7599" s="2"/>
      <c r="F7599" s="2"/>
    </row>
    <row r="7600" spans="5:6" ht="12.75">
      <c r="E7600" s="2"/>
      <c r="F7600" s="2"/>
    </row>
    <row r="7601" spans="5:6" ht="12.75">
      <c r="E7601" s="2"/>
      <c r="F7601" s="2"/>
    </row>
    <row r="7602" spans="5:6" ht="12.75">
      <c r="E7602" s="2"/>
      <c r="F7602" s="2"/>
    </row>
    <row r="7603" spans="5:6" ht="12.75">
      <c r="E7603" s="2"/>
      <c r="F7603" s="2"/>
    </row>
    <row r="7604" spans="5:6" ht="12.75">
      <c r="E7604" s="2"/>
      <c r="F7604" s="2"/>
    </row>
    <row r="7605" spans="5:6" ht="12.75">
      <c r="E7605" s="2"/>
      <c r="F7605" s="2"/>
    </row>
    <row r="7606" spans="5:6" ht="12.75">
      <c r="E7606" s="2"/>
      <c r="F7606" s="2"/>
    </row>
    <row r="7607" spans="5:6" ht="12.75">
      <c r="E7607" s="2"/>
      <c r="F7607" s="2"/>
    </row>
    <row r="7608" spans="5:6" ht="12.75">
      <c r="E7608" s="2"/>
      <c r="F7608" s="2"/>
    </row>
    <row r="7609" spans="5:6" ht="12.75">
      <c r="E7609" s="2"/>
      <c r="F7609" s="2"/>
    </row>
    <row r="7610" spans="5:6" ht="12.75">
      <c r="E7610" s="2"/>
      <c r="F7610" s="2"/>
    </row>
    <row r="7611" spans="5:6" ht="12.75">
      <c r="E7611" s="2"/>
      <c r="F7611" s="2"/>
    </row>
    <row r="7612" spans="5:6" ht="12.75">
      <c r="E7612" s="2"/>
      <c r="F7612" s="2"/>
    </row>
    <row r="7613" spans="5:6" ht="12.75">
      <c r="E7613" s="2"/>
      <c r="F7613" s="2"/>
    </row>
    <row r="7614" spans="5:6" ht="12.75">
      <c r="E7614" s="2"/>
      <c r="F7614" s="2"/>
    </row>
    <row r="7615" spans="5:6" ht="12.75">
      <c r="E7615" s="2"/>
      <c r="F7615" s="2"/>
    </row>
    <row r="7616" spans="5:6" ht="12.75">
      <c r="E7616" s="2"/>
      <c r="F7616" s="2"/>
    </row>
    <row r="7617" spans="5:6" ht="12.75">
      <c r="E7617" s="2"/>
      <c r="F7617" s="2"/>
    </row>
    <row r="7618" spans="5:6" ht="12.75">
      <c r="E7618" s="2"/>
      <c r="F7618" s="2"/>
    </row>
    <row r="7619" spans="5:6" ht="12.75">
      <c r="E7619" s="2"/>
      <c r="F7619" s="2"/>
    </row>
    <row r="7620" spans="5:6" ht="12.75">
      <c r="E7620" s="2"/>
      <c r="F7620" s="2"/>
    </row>
    <row r="7621" spans="5:6" ht="12.75">
      <c r="E7621" s="2"/>
      <c r="F7621" s="2"/>
    </row>
    <row r="7622" spans="5:6" ht="12.75">
      <c r="E7622" s="2"/>
      <c r="F7622" s="2"/>
    </row>
    <row r="7623" spans="5:6" ht="12.75">
      <c r="E7623" s="2"/>
      <c r="F7623" s="2"/>
    </row>
    <row r="7624" spans="5:6" ht="12.75">
      <c r="E7624" s="2"/>
      <c r="F7624" s="2"/>
    </row>
    <row r="7625" spans="5:6" ht="12.75">
      <c r="E7625" s="2"/>
      <c r="F7625" s="2"/>
    </row>
    <row r="7626" spans="5:6" ht="12.75">
      <c r="E7626" s="2"/>
      <c r="F7626" s="2"/>
    </row>
    <row r="7627" spans="5:6" ht="12.75">
      <c r="E7627" s="2"/>
      <c r="F7627" s="2"/>
    </row>
    <row r="7628" spans="5:6" ht="12.75">
      <c r="E7628" s="2"/>
      <c r="F7628" s="2"/>
    </row>
    <row r="7629" spans="5:6" ht="12.75">
      <c r="E7629" s="2"/>
      <c r="F7629" s="2"/>
    </row>
    <row r="7630" spans="5:6" ht="12.75">
      <c r="E7630" s="2"/>
      <c r="F7630" s="2"/>
    </row>
    <row r="7631" spans="5:6" ht="12.75">
      <c r="E7631" s="2"/>
      <c r="F7631" s="2"/>
    </row>
    <row r="7632" spans="5:6" ht="12.75">
      <c r="E7632" s="2"/>
      <c r="F7632" s="2"/>
    </row>
    <row r="7633" spans="5:6" ht="12.75">
      <c r="E7633" s="2"/>
      <c r="F7633" s="2"/>
    </row>
    <row r="7634" spans="5:6" ht="12.75">
      <c r="E7634" s="2"/>
      <c r="F7634" s="2"/>
    </row>
    <row r="7635" spans="5:6" ht="12.75">
      <c r="E7635" s="2"/>
      <c r="F7635" s="2"/>
    </row>
    <row r="7636" spans="5:6" ht="12.75">
      <c r="E7636" s="2"/>
      <c r="F7636" s="2"/>
    </row>
    <row r="7637" spans="5:6" ht="12.75">
      <c r="E7637" s="2"/>
      <c r="F7637" s="2"/>
    </row>
    <row r="7638" spans="5:6" ht="12.75">
      <c r="E7638" s="2"/>
      <c r="F7638" s="2"/>
    </row>
    <row r="7639" spans="5:6" ht="12.75">
      <c r="E7639" s="2"/>
      <c r="F7639" s="2"/>
    </row>
    <row r="7640" spans="5:6" ht="12.75">
      <c r="E7640" s="2"/>
      <c r="F7640" s="2"/>
    </row>
    <row r="7641" spans="5:6" ht="12.75">
      <c r="E7641" s="2"/>
      <c r="F7641" s="2"/>
    </row>
    <row r="7642" spans="5:6" ht="12.75">
      <c r="E7642" s="2"/>
      <c r="F7642" s="2"/>
    </row>
    <row r="7643" spans="5:6" ht="12.75">
      <c r="E7643" s="2"/>
      <c r="F7643" s="2"/>
    </row>
    <row r="7644" spans="5:6" ht="12.75">
      <c r="E7644" s="2"/>
      <c r="F7644" s="2"/>
    </row>
    <row r="7645" spans="5:6" ht="12.75">
      <c r="E7645" s="2"/>
      <c r="F7645" s="2"/>
    </row>
    <row r="7646" spans="5:6" ht="12.75">
      <c r="E7646" s="2"/>
      <c r="F7646" s="2"/>
    </row>
    <row r="7647" spans="5:6" ht="12.75">
      <c r="E7647" s="2"/>
      <c r="F7647" s="2"/>
    </row>
    <row r="7648" spans="5:6" ht="12.75">
      <c r="E7648" s="2"/>
      <c r="F7648" s="2"/>
    </row>
    <row r="7649" spans="5:6" ht="12.75">
      <c r="E7649" s="2"/>
      <c r="F7649" s="2"/>
    </row>
    <row r="7650" spans="5:6" ht="12.75">
      <c r="E7650" s="2"/>
      <c r="F7650" s="2"/>
    </row>
    <row r="7651" spans="5:6" ht="12.75">
      <c r="E7651" s="2"/>
      <c r="F7651" s="2"/>
    </row>
    <row r="7652" spans="5:6" ht="12.75">
      <c r="E7652" s="2"/>
      <c r="F7652" s="2"/>
    </row>
    <row r="7653" spans="5:6" ht="12.75">
      <c r="E7653" s="2"/>
      <c r="F7653" s="2"/>
    </row>
    <row r="7654" spans="5:6" ht="12.75">
      <c r="E7654" s="2"/>
      <c r="F7654" s="2"/>
    </row>
    <row r="7655" spans="5:6" ht="12.75">
      <c r="E7655" s="2"/>
      <c r="F7655" s="2"/>
    </row>
    <row r="7656" spans="5:6" ht="12.75">
      <c r="E7656" s="2"/>
      <c r="F7656" s="2"/>
    </row>
    <row r="7657" spans="5:6" ht="12.75">
      <c r="E7657" s="2"/>
      <c r="F7657" s="2"/>
    </row>
    <row r="7658" spans="5:6" ht="12.75">
      <c r="E7658" s="2"/>
      <c r="F7658" s="2"/>
    </row>
    <row r="7659" spans="5:6" ht="12.75">
      <c r="E7659" s="2"/>
      <c r="F7659" s="2"/>
    </row>
    <row r="7660" spans="5:6" ht="12.75">
      <c r="E7660" s="2"/>
      <c r="F7660" s="2"/>
    </row>
    <row r="7661" spans="5:6" ht="12.75">
      <c r="E7661" s="2"/>
      <c r="F7661" s="2"/>
    </row>
    <row r="7662" spans="5:6" ht="12.75">
      <c r="E7662" s="2"/>
      <c r="F7662" s="2"/>
    </row>
    <row r="7663" spans="5:6" ht="12.75">
      <c r="E7663" s="2"/>
      <c r="F7663" s="2"/>
    </row>
    <row r="7664" spans="5:6" ht="12.75">
      <c r="E7664" s="2"/>
      <c r="F7664" s="2"/>
    </row>
    <row r="7665" spans="5:6" ht="12.75">
      <c r="E7665" s="2"/>
      <c r="F7665" s="2"/>
    </row>
    <row r="7666" spans="5:6" ht="12.75">
      <c r="E7666" s="2"/>
      <c r="F7666" s="2"/>
    </row>
    <row r="7667" spans="5:6" ht="12.75">
      <c r="E7667" s="2"/>
      <c r="F7667" s="2"/>
    </row>
    <row r="7668" spans="5:6" ht="12.75">
      <c r="E7668" s="2"/>
      <c r="F7668" s="2"/>
    </row>
    <row r="7669" spans="5:6" ht="12.75">
      <c r="E7669" s="2"/>
      <c r="F7669" s="2"/>
    </row>
    <row r="7670" spans="5:6" ht="12.75">
      <c r="E7670" s="2"/>
      <c r="F7670" s="2"/>
    </row>
    <row r="7671" spans="5:6" ht="12.75">
      <c r="E7671" s="2"/>
      <c r="F7671" s="2"/>
    </row>
    <row r="7672" spans="5:6" ht="12.75">
      <c r="E7672" s="2"/>
      <c r="F7672" s="2"/>
    </row>
    <row r="7673" spans="5:6" ht="12.75">
      <c r="E7673" s="2"/>
      <c r="F7673" s="2"/>
    </row>
    <row r="7674" spans="5:6" ht="12.75">
      <c r="E7674" s="2"/>
      <c r="F7674" s="2"/>
    </row>
    <row r="7675" spans="5:6" ht="12.75">
      <c r="E7675" s="2"/>
      <c r="F7675" s="2"/>
    </row>
    <row r="7676" spans="5:6" ht="12.75">
      <c r="E7676" s="2"/>
      <c r="F7676" s="2"/>
    </row>
    <row r="7677" spans="5:6" ht="12.75">
      <c r="E7677" s="2"/>
      <c r="F7677" s="2"/>
    </row>
    <row r="7678" spans="5:6" ht="12.75">
      <c r="E7678" s="2"/>
      <c r="F7678" s="2"/>
    </row>
    <row r="7679" spans="5:6" ht="12.75">
      <c r="E7679" s="2"/>
      <c r="F7679" s="2"/>
    </row>
    <row r="7680" spans="5:6" ht="12.75">
      <c r="E7680" s="2"/>
      <c r="F7680" s="2"/>
    </row>
    <row r="7681" spans="5:6" ht="12.75">
      <c r="E7681" s="2"/>
      <c r="F7681" s="2"/>
    </row>
    <row r="7682" spans="5:6" ht="12.75">
      <c r="E7682" s="2"/>
      <c r="F7682" s="2"/>
    </row>
    <row r="7683" spans="5:6" ht="12.75">
      <c r="E7683" s="2"/>
      <c r="F7683" s="2"/>
    </row>
    <row r="7684" spans="5:6" ht="12.75">
      <c r="E7684" s="2"/>
      <c r="F7684" s="2"/>
    </row>
    <row r="7685" spans="5:6" ht="12.75">
      <c r="E7685" s="2"/>
      <c r="F7685" s="2"/>
    </row>
    <row r="7686" spans="5:6" ht="12.75">
      <c r="E7686" s="2"/>
      <c r="F7686" s="2"/>
    </row>
    <row r="7687" spans="5:6" ht="12.75">
      <c r="E7687" s="2"/>
      <c r="F7687" s="2"/>
    </row>
    <row r="7688" spans="5:6" ht="12.75">
      <c r="E7688" s="2"/>
      <c r="F7688" s="2"/>
    </row>
    <row r="7689" spans="5:6" ht="12.75">
      <c r="E7689" s="2"/>
      <c r="F7689" s="2"/>
    </row>
    <row r="7690" spans="5:6" ht="12.75">
      <c r="E7690" s="2"/>
      <c r="F7690" s="2"/>
    </row>
    <row r="7691" spans="5:6" ht="12.75">
      <c r="E7691" s="2"/>
      <c r="F7691" s="2"/>
    </row>
    <row r="7692" spans="5:6" ht="12.75">
      <c r="E7692" s="2"/>
      <c r="F7692" s="2"/>
    </row>
    <row r="7693" spans="5:6" ht="12.75">
      <c r="E7693" s="2"/>
      <c r="F7693" s="2"/>
    </row>
    <row r="7694" spans="5:6" ht="12.75">
      <c r="E7694" s="2"/>
      <c r="F7694" s="2"/>
    </row>
    <row r="7695" spans="5:6" ht="12.75">
      <c r="E7695" s="2"/>
      <c r="F7695" s="2"/>
    </row>
    <row r="7696" spans="5:6" ht="12.75">
      <c r="E7696" s="2"/>
      <c r="F7696" s="2"/>
    </row>
    <row r="7697" spans="5:6" ht="12.75">
      <c r="E7697" s="2"/>
      <c r="F7697" s="2"/>
    </row>
    <row r="7698" spans="5:6" ht="12.75">
      <c r="E7698" s="2"/>
      <c r="F7698" s="2"/>
    </row>
    <row r="7699" spans="5:6" ht="12.75">
      <c r="E7699" s="2"/>
      <c r="F7699" s="2"/>
    </row>
    <row r="7700" spans="5:6" ht="12.75">
      <c r="E7700" s="2"/>
      <c r="F7700" s="2"/>
    </row>
    <row r="7701" spans="5:6" ht="12.75">
      <c r="E7701" s="2"/>
      <c r="F7701" s="2"/>
    </row>
    <row r="7702" spans="5:6" ht="12.75">
      <c r="E7702" s="2"/>
      <c r="F7702" s="2"/>
    </row>
    <row r="7703" spans="5:6" ht="12.75">
      <c r="E7703" s="2"/>
      <c r="F7703" s="2"/>
    </row>
    <row r="7704" spans="5:6" ht="12.75">
      <c r="E7704" s="2"/>
      <c r="F7704" s="2"/>
    </row>
    <row r="7705" spans="5:6" ht="12.75">
      <c r="E7705" s="2"/>
      <c r="F7705" s="2"/>
    </row>
    <row r="7706" spans="5:6" ht="12.75">
      <c r="E7706" s="2"/>
      <c r="F7706" s="2"/>
    </row>
    <row r="7707" spans="5:6" ht="12.75">
      <c r="E7707" s="2"/>
      <c r="F7707" s="2"/>
    </row>
    <row r="7708" spans="5:6" ht="12.75">
      <c r="E7708" s="2"/>
      <c r="F7708" s="2"/>
    </row>
    <row r="7709" spans="5:6" ht="12.75">
      <c r="E7709" s="2"/>
      <c r="F7709" s="2"/>
    </row>
    <row r="7710" spans="5:6" ht="12.75">
      <c r="E7710" s="2"/>
      <c r="F7710" s="2"/>
    </row>
    <row r="7711" spans="5:6" ht="12.75">
      <c r="E7711" s="2"/>
      <c r="F7711" s="2"/>
    </row>
    <row r="7712" spans="5:6" ht="12.75">
      <c r="E7712" s="2"/>
      <c r="F7712" s="2"/>
    </row>
    <row r="7713" spans="5:6" ht="12.75">
      <c r="E7713" s="2"/>
      <c r="F7713" s="2"/>
    </row>
    <row r="7714" spans="5:6" ht="12.75">
      <c r="E7714" s="2"/>
      <c r="F7714" s="2"/>
    </row>
    <row r="7715" spans="5:6" ht="12.75">
      <c r="E7715" s="2"/>
      <c r="F7715" s="2"/>
    </row>
    <row r="7716" spans="5:6" ht="12.75">
      <c r="E7716" s="2"/>
      <c r="F7716" s="2"/>
    </row>
    <row r="7717" spans="5:6" ht="12.75">
      <c r="E7717" s="2"/>
      <c r="F7717" s="2"/>
    </row>
    <row r="7718" spans="5:6" ht="12.75">
      <c r="E7718" s="2"/>
      <c r="F7718" s="2"/>
    </row>
    <row r="7719" spans="5:6" ht="12.75">
      <c r="E7719" s="2"/>
      <c r="F7719" s="2"/>
    </row>
    <row r="7720" spans="5:6" ht="12.75">
      <c r="E7720" s="2"/>
      <c r="F7720" s="2"/>
    </row>
    <row r="7721" spans="5:6" ht="12.75">
      <c r="E7721" s="2"/>
      <c r="F7721" s="2"/>
    </row>
    <row r="7722" spans="5:6" ht="12.75">
      <c r="E7722" s="2"/>
      <c r="F7722" s="2"/>
    </row>
    <row r="7723" spans="5:6" ht="12.75">
      <c r="E7723" s="2"/>
      <c r="F7723" s="2"/>
    </row>
    <row r="7724" spans="5:6" ht="12.75">
      <c r="E7724" s="2"/>
      <c r="F7724" s="2"/>
    </row>
    <row r="7725" spans="5:6" ht="12.75">
      <c r="E7725" s="2"/>
      <c r="F7725" s="2"/>
    </row>
    <row r="7726" spans="5:6" ht="12.75">
      <c r="E7726" s="2"/>
      <c r="F7726" s="2"/>
    </row>
    <row r="7727" spans="5:6" ht="12.75">
      <c r="E7727" s="2"/>
      <c r="F7727" s="2"/>
    </row>
    <row r="7728" spans="5:6" ht="12.75">
      <c r="E7728" s="2"/>
      <c r="F7728" s="2"/>
    </row>
    <row r="7729" spans="5:6" ht="12.75">
      <c r="E7729" s="2"/>
      <c r="F7729" s="2"/>
    </row>
    <row r="7730" spans="5:6" ht="12.75">
      <c r="E7730" s="2"/>
      <c r="F7730" s="2"/>
    </row>
    <row r="7731" spans="5:6" ht="12.75">
      <c r="E7731" s="2"/>
      <c r="F7731" s="2"/>
    </row>
    <row r="7732" spans="5:6" ht="12.75">
      <c r="E7732" s="2"/>
      <c r="F7732" s="2"/>
    </row>
    <row r="7733" spans="5:6" ht="12.75">
      <c r="E7733" s="2"/>
      <c r="F7733" s="2"/>
    </row>
    <row r="7734" spans="5:6" ht="12.75">
      <c r="E7734" s="2"/>
      <c r="F7734" s="2"/>
    </row>
    <row r="7735" spans="5:6" ht="12.75">
      <c r="E7735" s="2"/>
      <c r="F7735" s="2"/>
    </row>
    <row r="7736" spans="5:6" ht="12.75">
      <c r="E7736" s="2"/>
      <c r="F7736" s="2"/>
    </row>
    <row r="7737" spans="5:6" ht="12.75">
      <c r="E7737" s="2"/>
      <c r="F7737" s="2"/>
    </row>
    <row r="7738" spans="5:6" ht="12.75">
      <c r="E7738" s="2"/>
      <c r="F7738" s="2"/>
    </row>
    <row r="7739" spans="5:6" ht="12.75">
      <c r="E7739" s="2"/>
      <c r="F7739" s="2"/>
    </row>
    <row r="7740" spans="5:6" ht="12.75">
      <c r="E7740" s="2"/>
      <c r="F7740" s="2"/>
    </row>
    <row r="7741" spans="5:6" ht="12.75">
      <c r="E7741" s="2"/>
      <c r="F7741" s="2"/>
    </row>
    <row r="7742" spans="5:6" ht="12.75">
      <c r="E7742" s="2"/>
      <c r="F7742" s="2"/>
    </row>
    <row r="7743" spans="5:6" ht="12.75">
      <c r="E7743" s="2"/>
      <c r="F7743" s="2"/>
    </row>
    <row r="7744" spans="5:6" ht="12.75">
      <c r="E7744" s="2"/>
      <c r="F7744" s="2"/>
    </row>
    <row r="7745" spans="5:6" ht="12.75">
      <c r="E7745" s="2"/>
      <c r="F7745" s="2"/>
    </row>
    <row r="7746" spans="5:6" ht="12.75">
      <c r="E7746" s="2"/>
      <c r="F7746" s="2"/>
    </row>
    <row r="7747" spans="5:6" ht="12.75">
      <c r="E7747" s="2"/>
      <c r="F7747" s="2"/>
    </row>
    <row r="7748" spans="5:6" ht="12.75">
      <c r="E7748" s="2"/>
      <c r="F7748" s="2"/>
    </row>
    <row r="7749" spans="5:6" ht="12.75">
      <c r="E7749" s="2"/>
      <c r="F7749" s="2"/>
    </row>
    <row r="7750" spans="5:6" ht="12.75">
      <c r="E7750" s="2"/>
      <c r="F7750" s="2"/>
    </row>
    <row r="7751" spans="5:6" ht="12.75">
      <c r="E7751" s="2"/>
      <c r="F7751" s="2"/>
    </row>
    <row r="7752" spans="5:6" ht="12.75">
      <c r="E7752" s="2"/>
      <c r="F7752" s="2"/>
    </row>
    <row r="7753" spans="5:6" ht="12.75">
      <c r="E7753" s="2"/>
      <c r="F7753" s="2"/>
    </row>
    <row r="7754" spans="5:6" ht="12.75">
      <c r="E7754" s="2"/>
      <c r="F7754" s="2"/>
    </row>
    <row r="7755" spans="5:6" ht="12.75">
      <c r="E7755" s="2"/>
      <c r="F7755" s="2"/>
    </row>
    <row r="7756" spans="5:6" ht="12.75">
      <c r="E7756" s="2"/>
      <c r="F7756" s="2"/>
    </row>
    <row r="7757" spans="5:6" ht="12.75">
      <c r="E7757" s="2"/>
      <c r="F7757" s="2"/>
    </row>
    <row r="7758" spans="5:6" ht="12.75">
      <c r="E7758" s="2"/>
      <c r="F7758" s="2"/>
    </row>
    <row r="7759" spans="5:6" ht="12.75">
      <c r="E7759" s="2"/>
      <c r="F7759" s="2"/>
    </row>
    <row r="7760" spans="5:6" ht="12.75">
      <c r="E7760" s="2"/>
      <c r="F7760" s="2"/>
    </row>
    <row r="7761" spans="5:6" ht="12.75">
      <c r="E7761" s="2"/>
      <c r="F7761" s="2"/>
    </row>
    <row r="7762" spans="5:6" ht="12.75">
      <c r="E7762" s="2"/>
      <c r="F7762" s="2"/>
    </row>
    <row r="7763" spans="5:6" ht="12.75">
      <c r="E7763" s="2"/>
      <c r="F7763" s="2"/>
    </row>
    <row r="7764" spans="5:6" ht="12.75">
      <c r="E7764" s="2"/>
      <c r="F7764" s="2"/>
    </row>
    <row r="7765" spans="5:6" ht="12.75">
      <c r="E7765" s="2"/>
      <c r="F7765" s="2"/>
    </row>
    <row r="7766" spans="5:6" ht="12.75">
      <c r="E7766" s="2"/>
      <c r="F7766" s="2"/>
    </row>
    <row r="7767" spans="5:6" ht="12.75">
      <c r="E7767" s="2"/>
      <c r="F7767" s="2"/>
    </row>
    <row r="7768" spans="5:6" ht="12.75">
      <c r="E7768" s="2"/>
      <c r="F7768" s="2"/>
    </row>
    <row r="7769" spans="5:6" ht="12.75">
      <c r="E7769" s="2"/>
      <c r="F7769" s="2"/>
    </row>
    <row r="7770" spans="5:6" ht="12.75">
      <c r="E7770" s="2"/>
      <c r="F7770" s="2"/>
    </row>
    <row r="7771" spans="5:6" ht="12.75">
      <c r="E7771" s="2"/>
      <c r="F7771" s="2"/>
    </row>
    <row r="7772" spans="5:6" ht="12.75">
      <c r="E7772" s="2"/>
      <c r="F7772" s="2"/>
    </row>
    <row r="7773" spans="5:6" ht="12.75">
      <c r="E7773" s="2"/>
      <c r="F7773" s="2"/>
    </row>
    <row r="7774" spans="5:6" ht="12.75">
      <c r="E7774" s="2"/>
      <c r="F7774" s="2"/>
    </row>
    <row r="7775" spans="5:6" ht="12.75">
      <c r="E7775" s="2"/>
      <c r="F7775" s="2"/>
    </row>
    <row r="7776" spans="5:6" ht="12.75">
      <c r="E7776" s="2"/>
      <c r="F7776" s="2"/>
    </row>
    <row r="7777" spans="5:6" ht="12.75">
      <c r="E7777" s="2"/>
      <c r="F7777" s="2"/>
    </row>
    <row r="7778" spans="5:6" ht="12.75">
      <c r="E7778" s="2"/>
      <c r="F7778" s="2"/>
    </row>
    <row r="7779" spans="5:6" ht="12.75">
      <c r="E7779" s="2"/>
      <c r="F7779" s="2"/>
    </row>
    <row r="7780" spans="5:6" ht="12.75">
      <c r="E7780" s="2"/>
      <c r="F7780" s="2"/>
    </row>
    <row r="7781" spans="5:6" ht="12.75">
      <c r="E7781" s="2"/>
      <c r="F7781" s="2"/>
    </row>
    <row r="7782" spans="5:6" ht="12.75">
      <c r="E7782" s="2"/>
      <c r="F7782" s="2"/>
    </row>
    <row r="7783" spans="5:6" ht="12.75">
      <c r="E7783" s="2"/>
      <c r="F7783" s="2"/>
    </row>
    <row r="7784" spans="5:6" ht="12.75">
      <c r="E7784" s="2"/>
      <c r="F7784" s="2"/>
    </row>
    <row r="7785" spans="5:6" ht="12.75">
      <c r="E7785" s="2"/>
      <c r="F7785" s="2"/>
    </row>
    <row r="7786" spans="5:6" ht="12.75">
      <c r="E7786" s="2"/>
      <c r="F7786" s="2"/>
    </row>
    <row r="7787" spans="5:6" ht="12.75">
      <c r="E7787" s="2"/>
      <c r="F7787" s="2"/>
    </row>
    <row r="7788" spans="5:6" ht="12.75">
      <c r="E7788" s="2"/>
      <c r="F7788" s="2"/>
    </row>
    <row r="7789" spans="5:6" ht="12.75">
      <c r="E7789" s="2"/>
      <c r="F7789" s="2"/>
    </row>
    <row r="7790" spans="5:6" ht="12.75">
      <c r="E7790" s="2"/>
      <c r="F7790" s="2"/>
    </row>
    <row r="7791" spans="5:6" ht="12.75">
      <c r="E7791" s="2"/>
      <c r="F7791" s="2"/>
    </row>
    <row r="7792" spans="5:6" ht="12.75">
      <c r="E7792" s="2"/>
      <c r="F7792" s="2"/>
    </row>
    <row r="7793" spans="5:6" ht="12.75">
      <c r="E7793" s="2"/>
      <c r="F7793" s="2"/>
    </row>
    <row r="7794" spans="5:6" ht="12.75">
      <c r="E7794" s="2"/>
      <c r="F7794" s="2"/>
    </row>
    <row r="7795" spans="5:6" ht="12.75">
      <c r="E7795" s="2"/>
      <c r="F7795" s="2"/>
    </row>
    <row r="7796" spans="5:6" ht="12.75">
      <c r="E7796" s="2"/>
      <c r="F7796" s="2"/>
    </row>
    <row r="7797" spans="5:6" ht="12.75">
      <c r="E7797" s="2"/>
      <c r="F7797" s="2"/>
    </row>
    <row r="7798" spans="5:6" ht="12.75">
      <c r="E7798" s="2"/>
      <c r="F7798" s="2"/>
    </row>
    <row r="7799" spans="5:6" ht="12.75">
      <c r="E7799" s="2"/>
      <c r="F7799" s="2"/>
    </row>
    <row r="7800" spans="5:6" ht="12.75">
      <c r="E7800" s="2"/>
      <c r="F7800" s="2"/>
    </row>
    <row r="7801" spans="5:6" ht="12.75">
      <c r="E7801" s="2"/>
      <c r="F7801" s="2"/>
    </row>
    <row r="7802" spans="5:6" ht="12.75">
      <c r="E7802" s="2"/>
      <c r="F7802" s="2"/>
    </row>
    <row r="7803" spans="5:6" ht="12.75">
      <c r="E7803" s="2"/>
      <c r="F7803" s="2"/>
    </row>
    <row r="7804" spans="5:6" ht="12.75">
      <c r="E7804" s="2"/>
      <c r="F7804" s="2"/>
    </row>
    <row r="7805" spans="5:6" ht="12.75">
      <c r="E7805" s="2"/>
      <c r="F7805" s="2"/>
    </row>
    <row r="7806" spans="5:6" ht="12.75">
      <c r="E7806" s="2"/>
      <c r="F7806" s="2"/>
    </row>
    <row r="7807" spans="5:6" ht="12.75">
      <c r="E7807" s="2"/>
      <c r="F7807" s="2"/>
    </row>
    <row r="7808" spans="5:6" ht="12.75">
      <c r="E7808" s="2"/>
      <c r="F7808" s="2"/>
    </row>
    <row r="7809" spans="5:6" ht="12.75">
      <c r="E7809" s="2"/>
      <c r="F7809" s="2"/>
    </row>
    <row r="7810" spans="5:6" ht="12.75">
      <c r="E7810" s="2"/>
      <c r="F7810" s="2"/>
    </row>
    <row r="7811" spans="5:6" ht="12.75">
      <c r="E7811" s="2"/>
      <c r="F7811" s="2"/>
    </row>
    <row r="7812" spans="5:6" ht="12.75">
      <c r="E7812" s="2"/>
      <c r="F7812" s="2"/>
    </row>
    <row r="7813" spans="5:6" ht="12.75">
      <c r="E7813" s="2"/>
      <c r="F7813" s="2"/>
    </row>
    <row r="7814" spans="5:6" ht="12.75">
      <c r="E7814" s="2"/>
      <c r="F7814" s="2"/>
    </row>
    <row r="7815" spans="5:6" ht="12.75">
      <c r="E7815" s="2"/>
      <c r="F7815" s="2"/>
    </row>
    <row r="7816" spans="5:6" ht="12.75">
      <c r="E7816" s="2"/>
      <c r="F7816" s="2"/>
    </row>
    <row r="7817" spans="5:6" ht="12.75">
      <c r="E7817" s="2"/>
      <c r="F7817" s="2"/>
    </row>
    <row r="7818" spans="5:6" ht="12.75">
      <c r="E7818" s="2"/>
      <c r="F7818" s="2"/>
    </row>
    <row r="7819" spans="5:6" ht="12.75">
      <c r="E7819" s="2"/>
      <c r="F7819" s="2"/>
    </row>
    <row r="7820" spans="5:6" ht="12.75">
      <c r="E7820" s="2"/>
      <c r="F7820" s="2"/>
    </row>
    <row r="7821" spans="5:6" ht="12.75">
      <c r="E7821" s="2"/>
      <c r="F7821" s="2"/>
    </row>
    <row r="7822" spans="5:6" ht="12.75">
      <c r="E7822" s="2"/>
      <c r="F7822" s="2"/>
    </row>
    <row r="7823" spans="5:6" ht="12.75">
      <c r="E7823" s="2"/>
      <c r="F7823" s="2"/>
    </row>
    <row r="7824" spans="5:6" ht="12.75">
      <c r="E7824" s="2"/>
      <c r="F7824" s="2"/>
    </row>
    <row r="7825" spans="5:6" ht="12.75">
      <c r="E7825" s="2"/>
      <c r="F7825" s="2"/>
    </row>
    <row r="7826" spans="5:6" ht="12.75">
      <c r="E7826" s="2"/>
      <c r="F7826" s="2"/>
    </row>
    <row r="7827" spans="5:6" ht="12.75">
      <c r="E7827" s="2"/>
      <c r="F7827" s="2"/>
    </row>
    <row r="7828" spans="5:6" ht="12.75">
      <c r="E7828" s="2"/>
      <c r="F7828" s="2"/>
    </row>
    <row r="7829" spans="5:6" ht="12.75">
      <c r="E7829" s="2"/>
      <c r="F7829" s="2"/>
    </row>
    <row r="7830" spans="5:6" ht="12.75">
      <c r="E7830" s="2"/>
      <c r="F7830" s="2"/>
    </row>
    <row r="7831" spans="5:6" ht="12.75">
      <c r="E7831" s="2"/>
      <c r="F7831" s="2"/>
    </row>
    <row r="7832" spans="5:6" ht="12.75">
      <c r="E7832" s="2"/>
      <c r="F7832" s="2"/>
    </row>
    <row r="7833" spans="5:6" ht="12.75">
      <c r="E7833" s="2"/>
      <c r="F7833" s="2"/>
    </row>
    <row r="7834" spans="5:6" ht="12.75">
      <c r="E7834" s="2"/>
      <c r="F7834" s="2"/>
    </row>
    <row r="7835" spans="5:6" ht="12.75">
      <c r="E7835" s="2"/>
      <c r="F7835" s="2"/>
    </row>
    <row r="7836" spans="5:6" ht="12.75">
      <c r="E7836" s="2"/>
      <c r="F7836" s="2"/>
    </row>
    <row r="7837" spans="5:6" ht="12.75">
      <c r="E7837" s="2"/>
      <c r="F7837" s="2"/>
    </row>
    <row r="7838" spans="5:6" ht="12.75">
      <c r="E7838" s="2"/>
      <c r="F7838" s="2"/>
    </row>
    <row r="7839" spans="5:6" ht="12.75">
      <c r="E7839" s="2"/>
      <c r="F7839" s="2"/>
    </row>
    <row r="7840" spans="5:6" ht="12.75">
      <c r="E7840" s="2"/>
      <c r="F7840" s="2"/>
    </row>
    <row r="7841" spans="5:6" ht="12.75">
      <c r="E7841" s="2"/>
      <c r="F7841" s="2"/>
    </row>
    <row r="7842" spans="5:6" ht="12.75">
      <c r="E7842" s="2"/>
      <c r="F7842" s="2"/>
    </row>
    <row r="7843" spans="5:6" ht="12.75">
      <c r="E7843" s="2"/>
      <c r="F7843" s="2"/>
    </row>
    <row r="7844" spans="5:6" ht="12.75">
      <c r="E7844" s="2"/>
      <c r="F7844" s="2"/>
    </row>
    <row r="7845" spans="5:6" ht="12.75">
      <c r="E7845" s="2"/>
      <c r="F7845" s="2"/>
    </row>
    <row r="7846" spans="5:6" ht="12.75">
      <c r="E7846" s="2"/>
      <c r="F7846" s="2"/>
    </row>
    <row r="7847" spans="5:6" ht="12.75">
      <c r="E7847" s="2"/>
      <c r="F7847" s="2"/>
    </row>
    <row r="7848" spans="5:6" ht="12.75">
      <c r="E7848" s="2"/>
      <c r="F7848" s="2"/>
    </row>
    <row r="7849" spans="5:6" ht="12.75">
      <c r="E7849" s="2"/>
      <c r="F7849" s="2"/>
    </row>
    <row r="7850" spans="5:6" ht="12.75">
      <c r="E7850" s="2"/>
      <c r="F7850" s="2"/>
    </row>
    <row r="7851" spans="5:6" ht="12.75">
      <c r="E7851" s="2"/>
      <c r="F7851" s="2"/>
    </row>
    <row r="7852" spans="5:6" ht="12.75">
      <c r="E7852" s="2"/>
      <c r="F7852" s="2"/>
    </row>
    <row r="7853" spans="5:6" ht="12.75">
      <c r="E7853" s="2"/>
      <c r="F7853" s="2"/>
    </row>
    <row r="7854" spans="5:6" ht="12.75">
      <c r="E7854" s="2"/>
      <c r="F7854" s="2"/>
    </row>
    <row r="7855" spans="5:6" ht="12.75">
      <c r="E7855" s="2"/>
      <c r="F7855" s="2"/>
    </row>
    <row r="7856" spans="5:6" ht="12.75">
      <c r="E7856" s="2"/>
      <c r="F7856" s="2"/>
    </row>
    <row r="7857" spans="5:6" ht="12.75">
      <c r="E7857" s="2"/>
      <c r="F7857" s="2"/>
    </row>
    <row r="7858" spans="5:6" ht="12.75">
      <c r="E7858" s="2"/>
      <c r="F7858" s="2"/>
    </row>
    <row r="7859" spans="5:6" ht="12.75">
      <c r="E7859" s="2"/>
      <c r="F7859" s="2"/>
    </row>
    <row r="7860" spans="5:6" ht="12.75">
      <c r="E7860" s="2"/>
      <c r="F7860" s="2"/>
    </row>
    <row r="7861" spans="5:6" ht="12.75">
      <c r="E7861" s="2"/>
      <c r="F7861" s="2"/>
    </row>
    <row r="7862" spans="5:6" ht="12.75">
      <c r="E7862" s="2"/>
      <c r="F7862" s="2"/>
    </row>
    <row r="7863" spans="5:6" ht="12.75">
      <c r="E7863" s="2"/>
      <c r="F7863" s="2"/>
    </row>
    <row r="7864" spans="5:6" ht="12.75">
      <c r="E7864" s="2"/>
      <c r="F7864" s="2"/>
    </row>
    <row r="7865" spans="5:6" ht="12.75">
      <c r="E7865" s="2"/>
      <c r="F7865" s="2"/>
    </row>
    <row r="7866" spans="5:6" ht="12.75">
      <c r="E7866" s="2"/>
      <c r="F7866" s="2"/>
    </row>
    <row r="7867" spans="5:6" ht="12.75">
      <c r="E7867" s="2"/>
      <c r="F7867" s="2"/>
    </row>
    <row r="7868" spans="5:6" ht="12.75">
      <c r="E7868" s="2"/>
      <c r="F7868" s="2"/>
    </row>
    <row r="7869" spans="5:6" ht="12.75">
      <c r="E7869" s="2"/>
      <c r="F7869" s="2"/>
    </row>
    <row r="7870" spans="5:6" ht="12.75">
      <c r="E7870" s="2"/>
      <c r="F7870" s="2"/>
    </row>
    <row r="7871" spans="5:6" ht="12.75">
      <c r="E7871" s="2"/>
      <c r="F7871" s="2"/>
    </row>
    <row r="7872" spans="5:6" ht="12.75">
      <c r="E7872" s="2"/>
      <c r="F7872" s="2"/>
    </row>
    <row r="7873" spans="5:6" ht="12.75">
      <c r="E7873" s="2"/>
      <c r="F7873" s="2"/>
    </row>
    <row r="7874" spans="5:6" ht="12.75">
      <c r="E7874" s="2"/>
      <c r="F7874" s="2"/>
    </row>
    <row r="7875" spans="5:6" ht="12.75">
      <c r="E7875" s="2"/>
      <c r="F7875" s="2"/>
    </row>
    <row r="7876" spans="5:6" ht="12.75">
      <c r="E7876" s="2"/>
      <c r="F7876" s="2"/>
    </row>
    <row r="7877" spans="5:6" ht="12.75">
      <c r="E7877" s="2"/>
      <c r="F7877" s="2"/>
    </row>
    <row r="7878" spans="5:6" ht="12.75">
      <c r="E7878" s="2"/>
      <c r="F7878" s="2"/>
    </row>
    <row r="7879" spans="5:6" ht="12.75">
      <c r="E7879" s="2"/>
      <c r="F7879" s="2"/>
    </row>
    <row r="7880" spans="5:6" ht="12.75">
      <c r="E7880" s="2"/>
      <c r="F7880" s="2"/>
    </row>
    <row r="7881" spans="5:6" ht="12.75">
      <c r="E7881" s="2"/>
      <c r="F7881" s="2"/>
    </row>
    <row r="7882" spans="5:6" ht="12.75">
      <c r="E7882" s="2"/>
      <c r="F7882" s="2"/>
    </row>
    <row r="7883" spans="5:6" ht="12.75">
      <c r="E7883" s="2"/>
      <c r="F7883" s="2"/>
    </row>
    <row r="7884" spans="5:6" ht="12.75">
      <c r="E7884" s="2"/>
      <c r="F7884" s="2"/>
    </row>
    <row r="7885" spans="5:6" ht="12.75">
      <c r="E7885" s="2"/>
      <c r="F7885" s="2"/>
    </row>
    <row r="7886" spans="5:6" ht="12.75">
      <c r="E7886" s="2"/>
      <c r="F7886" s="2"/>
    </row>
    <row r="7887" spans="5:6" ht="12.75">
      <c r="E7887" s="2"/>
      <c r="F7887" s="2"/>
    </row>
    <row r="7888" spans="5:6" ht="12.75">
      <c r="E7888" s="2"/>
      <c r="F7888" s="2"/>
    </row>
    <row r="7889" spans="5:6" ht="12.75">
      <c r="E7889" s="2"/>
      <c r="F7889" s="2"/>
    </row>
    <row r="7890" spans="5:6" ht="12.75">
      <c r="E7890" s="2"/>
      <c r="F7890" s="2"/>
    </row>
    <row r="7891" spans="5:6" ht="12.75">
      <c r="E7891" s="2"/>
      <c r="F7891" s="2"/>
    </row>
    <row r="7892" spans="5:6" ht="12.75">
      <c r="E7892" s="2"/>
      <c r="F7892" s="2"/>
    </row>
    <row r="7893" spans="5:6" ht="12.75">
      <c r="E7893" s="2"/>
      <c r="F7893" s="2"/>
    </row>
    <row r="7894" spans="5:6" ht="12.75">
      <c r="E7894" s="2"/>
      <c r="F7894" s="2"/>
    </row>
    <row r="7895" spans="5:6" ht="12.75">
      <c r="E7895" s="2"/>
      <c r="F7895" s="2"/>
    </row>
    <row r="7896" spans="5:6" ht="12.75">
      <c r="E7896" s="2"/>
      <c r="F7896" s="2"/>
    </row>
    <row r="7897" spans="5:6" ht="12.75">
      <c r="E7897" s="2"/>
      <c r="F7897" s="2"/>
    </row>
    <row r="7898" spans="5:6" ht="12.75">
      <c r="E7898" s="2"/>
      <c r="F7898" s="2"/>
    </row>
    <row r="7899" spans="5:6" ht="12.75">
      <c r="E7899" s="2"/>
      <c r="F7899" s="2"/>
    </row>
    <row r="7900" spans="5:6" ht="12.75">
      <c r="E7900" s="2"/>
      <c r="F7900" s="2"/>
    </row>
    <row r="7901" spans="5:6" ht="12.75">
      <c r="E7901" s="2"/>
      <c r="F7901" s="2"/>
    </row>
    <row r="7902" spans="5:6" ht="12.75">
      <c r="E7902" s="2"/>
      <c r="F7902" s="2"/>
    </row>
    <row r="7903" spans="5:6" ht="12.75">
      <c r="E7903" s="2"/>
      <c r="F7903" s="2"/>
    </row>
    <row r="7904" spans="5:6" ht="12.75">
      <c r="E7904" s="2"/>
      <c r="F7904" s="2"/>
    </row>
    <row r="7905" spans="5:6" ht="12.75">
      <c r="E7905" s="2"/>
      <c r="F7905" s="2"/>
    </row>
    <row r="7906" spans="5:6" ht="12.75">
      <c r="E7906" s="2"/>
      <c r="F7906" s="2"/>
    </row>
    <row r="7907" spans="5:6" ht="12.75">
      <c r="E7907" s="2"/>
      <c r="F7907" s="2"/>
    </row>
    <row r="7908" spans="5:6" ht="12.75">
      <c r="E7908" s="2"/>
      <c r="F7908" s="2"/>
    </row>
    <row r="7909" spans="5:6" ht="12.75">
      <c r="E7909" s="2"/>
      <c r="F7909" s="2"/>
    </row>
    <row r="7910" spans="5:6" ht="12.75">
      <c r="E7910" s="2"/>
      <c r="F7910" s="2"/>
    </row>
    <row r="7911" spans="5:6" ht="12.75">
      <c r="E7911" s="2"/>
      <c r="F7911" s="2"/>
    </row>
    <row r="7912" spans="5:6" ht="12.75">
      <c r="E7912" s="2"/>
      <c r="F7912" s="2"/>
    </row>
    <row r="7913" spans="5:6" ht="12.75">
      <c r="E7913" s="2"/>
      <c r="F7913" s="2"/>
    </row>
    <row r="7914" spans="5:6" ht="12.75">
      <c r="E7914" s="2"/>
      <c r="F7914" s="2"/>
    </row>
    <row r="7915" spans="5:6" ht="12.75">
      <c r="E7915" s="2"/>
      <c r="F7915" s="2"/>
    </row>
    <row r="7916" spans="5:6" ht="12.75">
      <c r="E7916" s="2"/>
      <c r="F7916" s="2"/>
    </row>
    <row r="7917" spans="5:6" ht="12.75">
      <c r="E7917" s="2"/>
      <c r="F7917" s="2"/>
    </row>
    <row r="7918" spans="5:6" ht="12.75">
      <c r="E7918" s="2"/>
      <c r="F7918" s="2"/>
    </row>
    <row r="7919" spans="5:6" ht="12.75">
      <c r="E7919" s="2"/>
      <c r="F7919" s="2"/>
    </row>
    <row r="7920" spans="5:6" ht="12.75">
      <c r="E7920" s="2"/>
      <c r="F7920" s="2"/>
    </row>
    <row r="7921" spans="5:6" ht="12.75">
      <c r="E7921" s="2"/>
      <c r="F7921" s="2"/>
    </row>
    <row r="7922" spans="5:6" ht="12.75">
      <c r="E7922" s="2"/>
      <c r="F7922" s="2"/>
    </row>
    <row r="7923" spans="5:6" ht="12.75">
      <c r="E7923" s="2"/>
      <c r="F7923" s="2"/>
    </row>
    <row r="7924" spans="5:6" ht="12.75">
      <c r="E7924" s="2"/>
      <c r="F7924" s="2"/>
    </row>
    <row r="7925" spans="5:6" ht="12.75">
      <c r="E7925" s="2"/>
      <c r="F7925" s="2"/>
    </row>
    <row r="7926" spans="5:6" ht="12.75">
      <c r="E7926" s="2"/>
      <c r="F7926" s="2"/>
    </row>
    <row r="7927" spans="5:6" ht="12.75">
      <c r="E7927" s="2"/>
      <c r="F7927" s="2"/>
    </row>
    <row r="7928" spans="5:6" ht="12.75">
      <c r="E7928" s="2"/>
      <c r="F7928" s="2"/>
    </row>
    <row r="7929" spans="5:6" ht="12.75">
      <c r="E7929" s="2"/>
      <c r="F7929" s="2"/>
    </row>
    <row r="7930" spans="5:6" ht="12.75">
      <c r="E7930" s="2"/>
      <c r="F7930" s="2"/>
    </row>
    <row r="7931" spans="5:6" ht="12.75">
      <c r="E7931" s="2"/>
      <c r="F7931" s="2"/>
    </row>
    <row r="7932" spans="5:6" ht="12.75">
      <c r="E7932" s="2"/>
      <c r="F7932" s="2"/>
    </row>
    <row r="7933" spans="5:6" ht="12.75">
      <c r="E7933" s="2"/>
      <c r="F7933" s="2"/>
    </row>
    <row r="7934" spans="5:6" ht="12.75">
      <c r="E7934" s="2"/>
      <c r="F7934" s="2"/>
    </row>
    <row r="7935" spans="5:6" ht="12.75">
      <c r="E7935" s="2"/>
      <c r="F7935" s="2"/>
    </row>
    <row r="7936" spans="5:6" ht="12.75">
      <c r="E7936" s="2"/>
      <c r="F7936" s="2"/>
    </row>
    <row r="7937" spans="5:6" ht="12.75">
      <c r="E7937" s="2"/>
      <c r="F7937" s="2"/>
    </row>
    <row r="7938" spans="5:6" ht="12.75">
      <c r="E7938" s="2"/>
      <c r="F7938" s="2"/>
    </row>
    <row r="7939" spans="5:6" ht="12.75">
      <c r="E7939" s="2"/>
      <c r="F7939" s="2"/>
    </row>
    <row r="7940" spans="5:6" ht="12.75">
      <c r="E7940" s="2"/>
      <c r="F7940" s="2"/>
    </row>
    <row r="7941" spans="5:6" ht="12.75">
      <c r="E7941" s="2"/>
      <c r="F7941" s="2"/>
    </row>
    <row r="7942" spans="5:6" ht="12.75">
      <c r="E7942" s="2"/>
      <c r="F7942" s="2"/>
    </row>
    <row r="7943" spans="5:6" ht="12.75">
      <c r="E7943" s="2"/>
      <c r="F7943" s="2"/>
    </row>
    <row r="7944" spans="5:6" ht="12.75">
      <c r="E7944" s="2"/>
      <c r="F7944" s="2"/>
    </row>
    <row r="7945" spans="5:6" ht="12.75">
      <c r="E7945" s="2"/>
      <c r="F7945" s="2"/>
    </row>
    <row r="7946" spans="5:6" ht="12.75">
      <c r="E7946" s="2"/>
      <c r="F7946" s="2"/>
    </row>
    <row r="7947" spans="5:6" ht="12.75">
      <c r="E7947" s="2"/>
      <c r="F7947" s="2"/>
    </row>
    <row r="7948" spans="5:6" ht="12.75">
      <c r="E7948" s="2"/>
      <c r="F7948" s="2"/>
    </row>
    <row r="7949" spans="5:6" ht="12.75">
      <c r="E7949" s="2"/>
      <c r="F7949" s="2"/>
    </row>
    <row r="7950" spans="5:6" ht="12.75">
      <c r="E7950" s="2"/>
      <c r="F7950" s="2"/>
    </row>
    <row r="7951" spans="5:6" ht="12.75">
      <c r="E7951" s="2"/>
      <c r="F7951" s="2"/>
    </row>
    <row r="7952" spans="5:6" ht="12.75">
      <c r="E7952" s="2"/>
      <c r="F7952" s="2"/>
    </row>
    <row r="7953" spans="5:6" ht="12.75">
      <c r="E7953" s="2"/>
      <c r="F7953" s="2"/>
    </row>
    <row r="7954" spans="5:6" ht="12.75">
      <c r="E7954" s="2"/>
      <c r="F7954" s="2"/>
    </row>
    <row r="7955" spans="5:6" ht="12.75">
      <c r="E7955" s="2"/>
      <c r="F7955" s="2"/>
    </row>
    <row r="7956" spans="5:6" ht="12.75">
      <c r="E7956" s="2"/>
      <c r="F7956" s="2"/>
    </row>
    <row r="7957" spans="5:6" ht="12.75">
      <c r="E7957" s="2"/>
      <c r="F7957" s="2"/>
    </row>
    <row r="7958" spans="5:6" ht="12.75">
      <c r="E7958" s="2"/>
      <c r="F7958" s="2"/>
    </row>
    <row r="7959" spans="5:6" ht="12.75">
      <c r="E7959" s="2"/>
      <c r="F7959" s="2"/>
    </row>
    <row r="7960" spans="5:6" ht="12.75">
      <c r="E7960" s="2"/>
      <c r="F7960" s="2"/>
    </row>
    <row r="7961" spans="5:6" ht="12.75">
      <c r="E7961" s="2"/>
      <c r="F7961" s="2"/>
    </row>
    <row r="7962" spans="5:6" ht="12.75">
      <c r="E7962" s="2"/>
      <c r="F7962" s="2"/>
    </row>
    <row r="7963" spans="5:6" ht="12.75">
      <c r="E7963" s="2"/>
      <c r="F7963" s="2"/>
    </row>
    <row r="7964" spans="5:6" ht="12.75">
      <c r="E7964" s="2"/>
      <c r="F7964" s="2"/>
    </row>
    <row r="7965" spans="5:6" ht="12.75">
      <c r="E7965" s="2"/>
      <c r="F7965" s="2"/>
    </row>
    <row r="7966" spans="5:6" ht="12.75">
      <c r="E7966" s="2"/>
      <c r="F7966" s="2"/>
    </row>
    <row r="7967" spans="5:6" ht="12.75">
      <c r="E7967" s="2"/>
      <c r="F7967" s="2"/>
    </row>
    <row r="7968" spans="5:6" ht="12.75">
      <c r="E7968" s="2"/>
      <c r="F7968" s="2"/>
    </row>
    <row r="7969" spans="5:6" ht="12.75">
      <c r="E7969" s="2"/>
      <c r="F7969" s="2"/>
    </row>
    <row r="7970" spans="5:6" ht="12.75">
      <c r="E7970" s="2"/>
      <c r="F7970" s="2"/>
    </row>
    <row r="7971" spans="5:6" ht="12.75">
      <c r="E7971" s="2"/>
      <c r="F7971" s="2"/>
    </row>
    <row r="7972" spans="5:6" ht="12.75">
      <c r="E7972" s="2"/>
      <c r="F7972" s="2"/>
    </row>
    <row r="7973" spans="5:6" ht="12.75">
      <c r="E7973" s="2"/>
      <c r="F7973" s="2"/>
    </row>
    <row r="7974" spans="5:6" ht="12.75">
      <c r="E7974" s="2"/>
      <c r="F7974" s="2"/>
    </row>
    <row r="7975" spans="5:6" ht="12.75">
      <c r="E7975" s="2"/>
      <c r="F7975" s="2"/>
    </row>
    <row r="7976" spans="5:6" ht="12.75">
      <c r="E7976" s="2"/>
      <c r="F7976" s="2"/>
    </row>
    <row r="7977" spans="5:6" ht="12.75">
      <c r="E7977" s="2"/>
      <c r="F7977" s="2"/>
    </row>
    <row r="7978" spans="5:6" ht="12.75">
      <c r="E7978" s="2"/>
      <c r="F7978" s="2"/>
    </row>
    <row r="7979" spans="5:6" ht="12.75">
      <c r="E7979" s="2"/>
      <c r="F7979" s="2"/>
    </row>
    <row r="7980" spans="5:6" ht="12.75">
      <c r="E7980" s="2"/>
      <c r="F7980" s="2"/>
    </row>
    <row r="7981" spans="5:6" ht="12.75">
      <c r="E7981" s="2"/>
      <c r="F7981" s="2"/>
    </row>
    <row r="7982" spans="5:6" ht="12.75">
      <c r="E7982" s="2"/>
      <c r="F7982" s="2"/>
    </row>
    <row r="7983" spans="5:6" ht="12.75">
      <c r="E7983" s="2"/>
      <c r="F7983" s="2"/>
    </row>
    <row r="7984" spans="5:6" ht="12.75">
      <c r="E7984" s="2"/>
      <c r="F7984" s="2"/>
    </row>
    <row r="7985" spans="5:6" ht="12.75">
      <c r="E7985" s="2"/>
      <c r="F7985" s="2"/>
    </row>
    <row r="7986" spans="5:6" ht="12.75">
      <c r="E7986" s="2"/>
      <c r="F7986" s="2"/>
    </row>
    <row r="7987" spans="5:6" ht="12.75">
      <c r="E7987" s="2"/>
      <c r="F7987" s="2"/>
    </row>
    <row r="7988" spans="5:6" ht="12.75">
      <c r="E7988" s="2"/>
      <c r="F7988" s="2"/>
    </row>
    <row r="7989" spans="5:6" ht="12.75">
      <c r="E7989" s="2"/>
      <c r="F7989" s="2"/>
    </row>
    <row r="7990" spans="5:6" ht="12.75">
      <c r="E7990" s="2"/>
      <c r="F7990" s="2"/>
    </row>
    <row r="7991" spans="5:6" ht="12.75">
      <c r="E7991" s="2"/>
      <c r="F7991" s="2"/>
    </row>
    <row r="7992" spans="5:6" ht="12.75">
      <c r="E7992" s="2"/>
      <c r="F7992" s="2"/>
    </row>
    <row r="7993" spans="5:6" ht="12.75">
      <c r="E7993" s="2"/>
      <c r="F7993" s="2"/>
    </row>
    <row r="7994" spans="5:6" ht="12.75">
      <c r="E7994" s="2"/>
      <c r="F7994" s="2"/>
    </row>
    <row r="7995" spans="5:6" ht="12.75">
      <c r="E7995" s="2"/>
      <c r="F7995" s="2"/>
    </row>
    <row r="7996" spans="5:6" ht="12.75">
      <c r="E7996" s="2"/>
      <c r="F7996" s="2"/>
    </row>
    <row r="7997" spans="5:6" ht="12.75">
      <c r="E7997" s="2"/>
      <c r="F7997" s="2"/>
    </row>
    <row r="7998" spans="5:6" ht="12.75">
      <c r="E7998" s="2"/>
      <c r="F7998" s="2"/>
    </row>
    <row r="7999" spans="5:6" ht="12.75">
      <c r="E7999" s="2"/>
      <c r="F7999" s="2"/>
    </row>
    <row r="8000" spans="5:6" ht="12.75">
      <c r="E8000" s="2"/>
      <c r="F8000" s="2"/>
    </row>
    <row r="8001" spans="5:6" ht="12.75">
      <c r="E8001" s="2"/>
      <c r="F8001" s="2"/>
    </row>
    <row r="8002" spans="5:6" ht="12.75">
      <c r="E8002" s="2"/>
      <c r="F8002" s="2"/>
    </row>
    <row r="8003" spans="5:6" ht="12.75">
      <c r="E8003" s="2"/>
      <c r="F8003" s="2"/>
    </row>
    <row r="8004" spans="5:6" ht="12.75">
      <c r="E8004" s="2"/>
      <c r="F8004" s="2"/>
    </row>
    <row r="8005" spans="5:6" ht="12.75">
      <c r="E8005" s="2"/>
      <c r="F8005" s="2"/>
    </row>
    <row r="8006" spans="5:6" ht="12.75">
      <c r="E8006" s="2"/>
      <c r="F8006" s="2"/>
    </row>
    <row r="8007" spans="5:6" ht="12.75">
      <c r="E8007" s="2"/>
      <c r="F8007" s="2"/>
    </row>
    <row r="8008" spans="5:6" ht="12.75">
      <c r="E8008" s="2"/>
      <c r="F8008" s="2"/>
    </row>
    <row r="8009" spans="5:6" ht="12.75">
      <c r="E8009" s="2"/>
      <c r="F8009" s="2"/>
    </row>
    <row r="8010" spans="5:6" ht="12.75">
      <c r="E8010" s="2"/>
      <c r="F8010" s="2"/>
    </row>
    <row r="8011" spans="5:6" ht="12.75">
      <c r="E8011" s="2"/>
      <c r="F8011" s="2"/>
    </row>
    <row r="8012" spans="5:6" ht="12.75">
      <c r="E8012" s="2"/>
      <c r="F8012" s="2"/>
    </row>
    <row r="8013" spans="5:6" ht="12.75">
      <c r="E8013" s="2"/>
      <c r="F8013" s="2"/>
    </row>
    <row r="8014" spans="5:6" ht="12.75">
      <c r="E8014" s="2"/>
      <c r="F8014" s="2"/>
    </row>
    <row r="8015" spans="5:6" ht="12.75">
      <c r="E8015" s="2"/>
      <c r="F8015" s="2"/>
    </row>
    <row r="8016" spans="5:6" ht="12.75">
      <c r="E8016" s="2"/>
      <c r="F8016" s="2"/>
    </row>
    <row r="8017" spans="5:6" ht="12.75">
      <c r="E8017" s="2"/>
      <c r="F8017" s="2"/>
    </row>
    <row r="8018" spans="5:6" ht="12.75">
      <c r="E8018" s="2"/>
      <c r="F8018" s="2"/>
    </row>
    <row r="8019" spans="5:6" ht="12.75">
      <c r="E8019" s="2"/>
      <c r="F8019" s="2"/>
    </row>
    <row r="8020" spans="5:6" ht="12.75">
      <c r="E8020" s="2"/>
      <c r="F8020" s="2"/>
    </row>
    <row r="8021" spans="5:6" ht="12.75">
      <c r="E8021" s="2"/>
      <c r="F8021" s="2"/>
    </row>
    <row r="8022" spans="5:6" ht="12.75">
      <c r="E8022" s="2"/>
      <c r="F8022" s="2"/>
    </row>
    <row r="8023" spans="5:6" ht="12.75">
      <c r="E8023" s="2"/>
      <c r="F8023" s="2"/>
    </row>
    <row r="8024" spans="5:6" ht="12.75">
      <c r="E8024" s="2"/>
      <c r="F8024" s="2"/>
    </row>
    <row r="8025" spans="5:6" ht="12.75">
      <c r="E8025" s="2"/>
      <c r="F8025" s="2"/>
    </row>
    <row r="8026" spans="5:6" ht="12.75">
      <c r="E8026" s="2"/>
      <c r="F8026" s="2"/>
    </row>
    <row r="8027" spans="5:6" ht="12.75">
      <c r="E8027" s="2"/>
      <c r="F8027" s="2"/>
    </row>
    <row r="8028" spans="5:6" ht="12.75">
      <c r="E8028" s="2"/>
      <c r="F8028" s="2"/>
    </row>
    <row r="8029" spans="5:6" ht="12.75">
      <c r="E8029" s="2"/>
      <c r="F8029" s="2"/>
    </row>
    <row r="8030" spans="5:6" ht="12.75">
      <c r="E8030" s="2"/>
      <c r="F8030" s="2"/>
    </row>
    <row r="8031" spans="5:6" ht="12.75">
      <c r="E8031" s="2"/>
      <c r="F8031" s="2"/>
    </row>
    <row r="8032" spans="5:6" ht="12.75">
      <c r="E8032" s="2"/>
      <c r="F8032" s="2"/>
    </row>
    <row r="8033" spans="5:6" ht="12.75">
      <c r="E8033" s="2"/>
      <c r="F8033" s="2"/>
    </row>
    <row r="8034" spans="5:6" ht="12.75">
      <c r="E8034" s="2"/>
      <c r="F8034" s="2"/>
    </row>
    <row r="8035" spans="5:6" ht="12.75">
      <c r="E8035" s="2"/>
      <c r="F8035" s="2"/>
    </row>
    <row r="8036" spans="5:6" ht="12.75">
      <c r="E8036" s="2"/>
      <c r="F8036" s="2"/>
    </row>
    <row r="8037" spans="5:6" ht="12.75">
      <c r="E8037" s="2"/>
      <c r="F8037" s="2"/>
    </row>
    <row r="8038" spans="5:6" ht="12.75">
      <c r="E8038" s="2"/>
      <c r="F8038" s="2"/>
    </row>
    <row r="8039" spans="5:6" ht="12.75">
      <c r="E8039" s="2"/>
      <c r="F8039" s="2"/>
    </row>
    <row r="8040" spans="5:6" ht="12.75">
      <c r="E8040" s="2"/>
      <c r="F8040" s="2"/>
    </row>
    <row r="8041" spans="5:6" ht="12.75">
      <c r="E8041" s="2"/>
      <c r="F8041" s="2"/>
    </row>
    <row r="8042" spans="5:6" ht="12.75">
      <c r="E8042" s="2"/>
      <c r="F8042" s="2"/>
    </row>
    <row r="8043" spans="5:6" ht="12.75">
      <c r="E8043" s="2"/>
      <c r="F8043" s="2"/>
    </row>
    <row r="8044" spans="5:6" ht="12.75">
      <c r="E8044" s="2"/>
      <c r="F8044" s="2"/>
    </row>
    <row r="8045" spans="5:6" ht="12.75">
      <c r="E8045" s="2"/>
      <c r="F8045" s="2"/>
    </row>
    <row r="8046" spans="5:6" ht="12.75">
      <c r="E8046" s="2"/>
      <c r="F8046" s="2"/>
    </row>
    <row r="8047" spans="5:6" ht="12.75">
      <c r="E8047" s="2"/>
      <c r="F8047" s="2"/>
    </row>
    <row r="8048" spans="5:6" ht="12.75">
      <c r="E8048" s="2"/>
      <c r="F8048" s="2"/>
    </row>
    <row r="8049" spans="5:6" ht="12.75">
      <c r="E8049" s="2"/>
      <c r="F8049" s="2"/>
    </row>
    <row r="8050" spans="5:6" ht="12.75">
      <c r="E8050" s="2"/>
      <c r="F8050" s="2"/>
    </row>
    <row r="8051" spans="5:6" ht="12.75">
      <c r="E8051" s="2"/>
      <c r="F8051" s="2"/>
    </row>
    <row r="8052" spans="5:6" ht="12.75">
      <c r="E8052" s="2"/>
      <c r="F8052" s="2"/>
    </row>
    <row r="8053" spans="5:6" ht="12.75">
      <c r="E8053" s="2"/>
      <c r="F8053" s="2"/>
    </row>
    <row r="8054" spans="5:6" ht="12.75">
      <c r="E8054" s="2"/>
      <c r="F8054" s="2"/>
    </row>
    <row r="8055" spans="5:6" ht="12.75">
      <c r="E8055" s="2"/>
      <c r="F8055" s="2"/>
    </row>
    <row r="8056" spans="5:6" ht="12.75">
      <c r="E8056" s="2"/>
      <c r="F8056" s="2"/>
    </row>
    <row r="8057" spans="5:6" ht="12.75">
      <c r="E8057" s="2"/>
      <c r="F8057" s="2"/>
    </row>
    <row r="8058" spans="5:6" ht="12.75">
      <c r="E8058" s="2"/>
      <c r="F8058" s="2"/>
    </row>
    <row r="8059" spans="5:6" ht="12.75">
      <c r="E8059" s="2"/>
      <c r="F8059" s="2"/>
    </row>
    <row r="8060" spans="5:6" ht="12.75">
      <c r="E8060" s="2"/>
      <c r="F8060" s="2"/>
    </row>
    <row r="8061" spans="5:6" ht="12.75">
      <c r="E8061" s="2"/>
      <c r="F8061" s="2"/>
    </row>
    <row r="8062" spans="5:6" ht="12.75">
      <c r="E8062" s="2"/>
      <c r="F8062" s="2"/>
    </row>
    <row r="8063" spans="5:6" ht="12.75">
      <c r="E8063" s="2"/>
      <c r="F8063" s="2"/>
    </row>
    <row r="8064" spans="5:6" ht="12.75">
      <c r="E8064" s="2"/>
      <c r="F8064" s="2"/>
    </row>
    <row r="8065" spans="5:6" ht="12.75">
      <c r="E8065" s="2"/>
      <c r="F8065" s="2"/>
    </row>
    <row r="8066" spans="5:6" ht="12.75">
      <c r="E8066" s="2"/>
      <c r="F8066" s="2"/>
    </row>
    <row r="8067" spans="5:6" ht="12.75">
      <c r="E8067" s="2"/>
      <c r="F8067" s="2"/>
    </row>
    <row r="8068" spans="5:6" ht="12.75">
      <c r="E8068" s="2"/>
      <c r="F8068" s="2"/>
    </row>
    <row r="8069" spans="5:6" ht="12.75">
      <c r="E8069" s="2"/>
      <c r="F8069" s="2"/>
    </row>
    <row r="8070" spans="5:6" ht="12.75">
      <c r="E8070" s="2"/>
      <c r="F8070" s="2"/>
    </row>
    <row r="8071" spans="5:6" ht="12.75">
      <c r="E8071" s="2"/>
      <c r="F8071" s="2"/>
    </row>
    <row r="8072" spans="5:6" ht="12.75">
      <c r="E8072" s="2"/>
      <c r="F8072" s="2"/>
    </row>
    <row r="8073" spans="5:6" ht="12.75">
      <c r="E8073" s="2"/>
      <c r="F8073" s="2"/>
    </row>
    <row r="8074" spans="5:6" ht="12.75">
      <c r="E8074" s="2"/>
      <c r="F8074" s="2"/>
    </row>
    <row r="8075" spans="5:6" ht="12.75">
      <c r="E8075" s="2"/>
      <c r="F8075" s="2"/>
    </row>
    <row r="8076" spans="5:6" ht="12.75">
      <c r="E8076" s="2"/>
      <c r="F8076" s="2"/>
    </row>
    <row r="8077" spans="5:6" ht="12.75">
      <c r="E8077" s="2"/>
      <c r="F8077" s="2"/>
    </row>
    <row r="8078" spans="5:6" ht="12.75">
      <c r="E8078" s="2"/>
      <c r="F8078" s="2"/>
    </row>
    <row r="8079" spans="5:6" ht="12.75">
      <c r="E8079" s="2"/>
      <c r="F8079" s="2"/>
    </row>
    <row r="8080" spans="5:6" ht="12.75">
      <c r="E8080" s="2"/>
      <c r="F8080" s="2"/>
    </row>
    <row r="8081" spans="5:6" ht="12.75">
      <c r="E8081" s="2"/>
      <c r="F8081" s="2"/>
    </row>
    <row r="8082" spans="5:6" ht="12.75">
      <c r="E8082" s="2"/>
      <c r="F8082" s="2"/>
    </row>
    <row r="8083" spans="5:6" ht="12.75">
      <c r="E8083" s="2"/>
      <c r="F8083" s="2"/>
    </row>
    <row r="8084" spans="5:6" ht="12.75">
      <c r="E8084" s="2"/>
      <c r="F8084" s="2"/>
    </row>
    <row r="8085" spans="5:6" ht="12.75">
      <c r="E8085" s="2"/>
      <c r="F8085" s="2"/>
    </row>
    <row r="8086" spans="5:6" ht="12.75">
      <c r="E8086" s="2"/>
      <c r="F8086" s="2"/>
    </row>
    <row r="8087" spans="5:6" ht="12.75">
      <c r="E8087" s="2"/>
      <c r="F8087" s="2"/>
    </row>
    <row r="8088" spans="5:6" ht="12.75">
      <c r="E8088" s="2"/>
      <c r="F8088" s="2"/>
    </row>
    <row r="8089" spans="5:6" ht="12.75">
      <c r="E8089" s="2"/>
      <c r="F8089" s="2"/>
    </row>
    <row r="8090" spans="5:6" ht="12.75">
      <c r="E8090" s="2"/>
      <c r="F8090" s="2"/>
    </row>
    <row r="8091" spans="5:6" ht="12.75">
      <c r="E8091" s="2"/>
      <c r="F8091" s="2"/>
    </row>
    <row r="8092" spans="5:6" ht="12.75">
      <c r="E8092" s="2"/>
      <c r="F8092" s="2"/>
    </row>
    <row r="8093" spans="5:6" ht="12.75">
      <c r="E8093" s="2"/>
      <c r="F8093" s="2"/>
    </row>
    <row r="8094" spans="5:6" ht="12.75">
      <c r="E8094" s="2"/>
      <c r="F8094" s="2"/>
    </row>
    <row r="8095" spans="5:6" ht="12.75">
      <c r="E8095" s="2"/>
      <c r="F8095" s="2"/>
    </row>
    <row r="8096" spans="5:6" ht="12.75">
      <c r="E8096" s="2"/>
      <c r="F8096" s="2"/>
    </row>
    <row r="8097" spans="5:6" ht="12.75">
      <c r="E8097" s="2"/>
      <c r="F8097" s="2"/>
    </row>
    <row r="8098" spans="5:6" ht="12.75">
      <c r="E8098" s="2"/>
      <c r="F8098" s="2"/>
    </row>
    <row r="8099" spans="5:6" ht="12.75">
      <c r="E8099" s="2"/>
      <c r="F8099" s="2"/>
    </row>
    <row r="8100" spans="5:6" ht="12.75">
      <c r="E8100" s="2"/>
      <c r="F8100" s="2"/>
    </row>
    <row r="8101" spans="5:6" ht="12.75">
      <c r="E8101" s="2"/>
      <c r="F8101" s="2"/>
    </row>
    <row r="8102" spans="5:6" ht="12.75">
      <c r="E8102" s="2"/>
      <c r="F8102" s="2"/>
    </row>
    <row r="8103" spans="5:6" ht="12.75">
      <c r="E8103" s="2"/>
      <c r="F8103" s="2"/>
    </row>
    <row r="8104" spans="5:6" ht="12.75">
      <c r="E8104" s="2"/>
      <c r="F8104" s="2"/>
    </row>
    <row r="8105" spans="5:6" ht="12.75">
      <c r="E8105" s="2"/>
      <c r="F8105" s="2"/>
    </row>
    <row r="8106" spans="5:6" ht="12.75">
      <c r="E8106" s="2"/>
      <c r="F8106" s="2"/>
    </row>
    <row r="8107" spans="5:6" ht="12.75">
      <c r="E8107" s="2"/>
      <c r="F8107" s="2"/>
    </row>
    <row r="8108" spans="5:6" ht="12.75">
      <c r="E8108" s="2"/>
      <c r="F8108" s="2"/>
    </row>
    <row r="8109" spans="5:6" ht="12.75">
      <c r="E8109" s="2"/>
      <c r="F8109" s="2"/>
    </row>
    <row r="8110" spans="5:6" ht="12.75">
      <c r="E8110" s="2"/>
      <c r="F8110" s="2"/>
    </row>
    <row r="8111" spans="5:6" ht="12.75">
      <c r="E8111" s="2"/>
      <c r="F8111" s="2"/>
    </row>
    <row r="8112" spans="5:6" ht="12.75">
      <c r="E8112" s="2"/>
      <c r="F8112" s="2"/>
    </row>
    <row r="8113" spans="5:6" ht="12.75">
      <c r="E8113" s="2"/>
      <c r="F8113" s="2"/>
    </row>
    <row r="8114" spans="5:6" ht="12.75">
      <c r="E8114" s="2"/>
      <c r="F8114" s="2"/>
    </row>
    <row r="8115" spans="5:6" ht="12.75">
      <c r="E8115" s="2"/>
      <c r="F8115" s="2"/>
    </row>
    <row r="8116" spans="5:6" ht="12.75">
      <c r="E8116" s="2"/>
      <c r="F8116" s="2"/>
    </row>
    <row r="8117" spans="5:6" ht="12.75">
      <c r="E8117" s="2"/>
      <c r="F8117" s="2"/>
    </row>
    <row r="8118" spans="5:6" ht="12.75">
      <c r="E8118" s="2"/>
      <c r="F8118" s="2"/>
    </row>
    <row r="8119" spans="5:6" ht="12.75">
      <c r="E8119" s="2"/>
      <c r="F8119" s="2"/>
    </row>
    <row r="8120" spans="5:6" ht="12.75">
      <c r="E8120" s="2"/>
      <c r="F8120" s="2"/>
    </row>
    <row r="8121" spans="5:6" ht="12.75">
      <c r="E8121" s="2"/>
      <c r="F8121" s="2"/>
    </row>
    <row r="8122" spans="5:6" ht="12.75">
      <c r="E8122" s="2"/>
      <c r="F8122" s="2"/>
    </row>
    <row r="8123" spans="5:6" ht="12.75">
      <c r="E8123" s="2"/>
      <c r="F8123" s="2"/>
    </row>
    <row r="8124" spans="5:6" ht="12.75">
      <c r="E8124" s="2"/>
      <c r="F8124" s="2"/>
    </row>
    <row r="8125" spans="5:6" ht="12.75">
      <c r="E8125" s="2"/>
      <c r="F8125" s="2"/>
    </row>
    <row r="8126" spans="5:6" ht="12.75">
      <c r="E8126" s="2"/>
      <c r="F8126" s="2"/>
    </row>
    <row r="8127" spans="5:6" ht="12.75">
      <c r="E8127" s="2"/>
      <c r="F8127" s="2"/>
    </row>
    <row r="8128" spans="5:6" ht="12.75">
      <c r="E8128" s="2"/>
      <c r="F8128" s="2"/>
    </row>
    <row r="8129" spans="5:6" ht="12.75">
      <c r="E8129" s="2"/>
      <c r="F8129" s="2"/>
    </row>
    <row r="8130" spans="5:6" ht="12.75">
      <c r="E8130" s="2"/>
      <c r="F8130" s="2"/>
    </row>
    <row r="8131" spans="5:6" ht="12.75">
      <c r="E8131" s="2"/>
      <c r="F8131" s="2"/>
    </row>
    <row r="8132" spans="5:6" ht="12.75">
      <c r="E8132" s="2"/>
      <c r="F8132" s="2"/>
    </row>
    <row r="8133" spans="5:6" ht="12.75">
      <c r="E8133" s="2"/>
      <c r="F8133" s="2"/>
    </row>
    <row r="8134" spans="5:6" ht="12.75">
      <c r="E8134" s="2"/>
      <c r="F8134" s="2"/>
    </row>
    <row r="8135" spans="5:6" ht="12.75">
      <c r="E8135" s="2"/>
      <c r="F8135" s="2"/>
    </row>
    <row r="8136" spans="5:6" ht="12.75">
      <c r="E8136" s="2"/>
      <c r="F8136" s="2"/>
    </row>
    <row r="8137" spans="5:6" ht="12.75">
      <c r="E8137" s="2"/>
      <c r="F8137" s="2"/>
    </row>
    <row r="8138" spans="5:6" ht="12.75">
      <c r="E8138" s="2"/>
      <c r="F8138" s="2"/>
    </row>
    <row r="8139" spans="5:6" ht="12.75">
      <c r="E8139" s="2"/>
      <c r="F8139" s="2"/>
    </row>
    <row r="8140" spans="5:6" ht="12.75">
      <c r="E8140" s="2"/>
      <c r="F8140" s="2"/>
    </row>
    <row r="8141" spans="5:6" ht="12.75">
      <c r="E8141" s="2"/>
      <c r="F8141" s="2"/>
    </row>
    <row r="8142" spans="5:6" ht="12.75">
      <c r="E8142" s="2"/>
      <c r="F8142" s="2"/>
    </row>
    <row r="8143" spans="5:6" ht="12.75">
      <c r="E8143" s="2"/>
      <c r="F8143" s="2"/>
    </row>
    <row r="8144" spans="5:6" ht="12.75">
      <c r="E8144" s="2"/>
      <c r="F8144" s="2"/>
    </row>
    <row r="8145" spans="5:6" ht="12.75">
      <c r="E8145" s="2"/>
      <c r="F8145" s="2"/>
    </row>
    <row r="8146" spans="5:6" ht="12.75">
      <c r="E8146" s="2"/>
      <c r="F8146" s="2"/>
    </row>
    <row r="8147" spans="5:6" ht="12.75">
      <c r="E8147" s="2"/>
      <c r="F8147" s="2"/>
    </row>
    <row r="8148" spans="5:6" ht="12.75">
      <c r="E8148" s="2"/>
      <c r="F8148" s="2"/>
    </row>
    <row r="8149" spans="5:6" ht="12.75">
      <c r="E8149" s="2"/>
      <c r="F8149" s="2"/>
    </row>
    <row r="8150" spans="5:6" ht="12.75">
      <c r="E8150" s="2"/>
      <c r="F8150" s="2"/>
    </row>
    <row r="8151" spans="5:6" ht="12.75">
      <c r="E8151" s="2"/>
      <c r="F8151" s="2"/>
    </row>
    <row r="8152" spans="5:6" ht="12.75">
      <c r="E8152" s="2"/>
      <c r="F8152" s="2"/>
    </row>
    <row r="8153" spans="5:6" ht="12.75">
      <c r="E8153" s="2"/>
      <c r="F8153" s="2"/>
    </row>
    <row r="8154" spans="5:6" ht="12.75">
      <c r="E8154" s="2"/>
      <c r="F8154" s="2"/>
    </row>
    <row r="8155" spans="5:6" ht="12.75">
      <c r="E8155" s="2"/>
      <c r="F8155" s="2"/>
    </row>
    <row r="8156" spans="5:6" ht="12.75">
      <c r="E8156" s="2"/>
      <c r="F8156" s="2"/>
    </row>
    <row r="8157" spans="5:6" ht="12.75">
      <c r="E8157" s="2"/>
      <c r="F8157" s="2"/>
    </row>
    <row r="8158" spans="5:6" ht="12.75">
      <c r="E8158" s="2"/>
      <c r="F8158" s="2"/>
    </row>
    <row r="8159" spans="5:6" ht="12.75">
      <c r="E8159" s="2"/>
      <c r="F8159" s="2"/>
    </row>
    <row r="8160" spans="5:6" ht="12.75">
      <c r="E8160" s="2"/>
      <c r="F8160" s="2"/>
    </row>
    <row r="8161" spans="5:6" ht="12.75">
      <c r="E8161" s="2"/>
      <c r="F8161" s="2"/>
    </row>
    <row r="8162" spans="5:6" ht="12.75">
      <c r="E8162" s="2"/>
      <c r="F8162" s="2"/>
    </row>
    <row r="8163" spans="5:6" ht="12.75">
      <c r="E8163" s="2"/>
      <c r="F8163" s="2"/>
    </row>
    <row r="8164" spans="5:6" ht="12.75">
      <c r="E8164" s="2"/>
      <c r="F8164" s="2"/>
    </row>
    <row r="8165" spans="5:6" ht="12.75">
      <c r="E8165" s="2"/>
      <c r="F8165" s="2"/>
    </row>
    <row r="8166" spans="5:6" ht="12.75">
      <c r="E8166" s="2"/>
      <c r="F8166" s="2"/>
    </row>
    <row r="8167" spans="5:6" ht="12.75">
      <c r="E8167" s="2"/>
      <c r="F8167" s="2"/>
    </row>
    <row r="8168" spans="5:6" ht="12.75">
      <c r="E8168" s="2"/>
      <c r="F8168" s="2"/>
    </row>
    <row r="8169" spans="5:6" ht="12.75">
      <c r="E8169" s="2"/>
      <c r="F8169" s="2"/>
    </row>
    <row r="8170" spans="5:6" ht="12.75">
      <c r="E8170" s="2"/>
      <c r="F8170" s="2"/>
    </row>
    <row r="8171" spans="5:6" ht="12.75">
      <c r="E8171" s="2"/>
      <c r="F8171" s="2"/>
    </row>
    <row r="8172" spans="5:6" ht="12.75">
      <c r="E8172" s="2"/>
      <c r="F8172" s="2"/>
    </row>
    <row r="8173" spans="5:6" ht="12.75">
      <c r="E8173" s="2"/>
      <c r="F8173" s="2"/>
    </row>
    <row r="8174" spans="5:6" ht="12.75">
      <c r="E8174" s="2"/>
      <c r="F8174" s="2"/>
    </row>
    <row r="8175" spans="5:6" ht="12.75">
      <c r="E8175" s="2"/>
      <c r="F8175" s="2"/>
    </row>
    <row r="8176" spans="5:6" ht="12.75">
      <c r="E8176" s="2"/>
      <c r="F8176" s="2"/>
    </row>
    <row r="8177" spans="5:6" ht="12.75">
      <c r="E8177" s="2"/>
      <c r="F8177" s="2"/>
    </row>
    <row r="8178" spans="5:6" ht="12.75">
      <c r="E8178" s="2"/>
      <c r="F8178" s="2"/>
    </row>
    <row r="8179" spans="5:6" ht="12.75">
      <c r="E8179" s="2"/>
      <c r="F8179" s="2"/>
    </row>
    <row r="8180" spans="5:6" ht="12.75">
      <c r="E8180" s="2"/>
      <c r="F8180" s="2"/>
    </row>
    <row r="8181" spans="5:6" ht="12.75">
      <c r="E8181" s="2"/>
      <c r="F8181" s="2"/>
    </row>
    <row r="8182" spans="5:6" ht="12.75">
      <c r="E8182" s="2"/>
      <c r="F8182" s="2"/>
    </row>
    <row r="8183" spans="5:6" ht="12.75">
      <c r="E8183" s="2"/>
      <c r="F8183" s="2"/>
    </row>
    <row r="8184" spans="5:6" ht="12.75">
      <c r="E8184" s="2"/>
      <c r="F8184" s="2"/>
    </row>
    <row r="8185" spans="5:6" ht="12.75">
      <c r="E8185" s="2"/>
      <c r="F8185" s="2"/>
    </row>
    <row r="8186" spans="5:6" ht="12.75">
      <c r="E8186" s="2"/>
      <c r="F8186" s="2"/>
    </row>
    <row r="8187" spans="5:6" ht="12.75">
      <c r="E8187" s="2"/>
      <c r="F8187" s="2"/>
    </row>
    <row r="8188" spans="5:6" ht="12.75">
      <c r="E8188" s="2"/>
      <c r="F8188" s="2"/>
    </row>
    <row r="8189" spans="5:6" ht="12.75">
      <c r="E8189" s="2"/>
      <c r="F8189" s="2"/>
    </row>
    <row r="8190" spans="5:6" ht="12.75">
      <c r="E8190" s="2"/>
      <c r="F8190" s="2"/>
    </row>
    <row r="8191" spans="5:6" ht="12.75">
      <c r="E8191" s="2"/>
      <c r="F8191" s="2"/>
    </row>
    <row r="8192" spans="5:6" ht="12.75">
      <c r="E8192" s="2"/>
      <c r="F8192" s="2"/>
    </row>
    <row r="8193" spans="5:6" ht="12.75">
      <c r="E8193" s="2"/>
      <c r="F8193" s="2"/>
    </row>
    <row r="8194" spans="5:6" ht="12.75">
      <c r="E8194" s="2"/>
      <c r="F8194" s="2"/>
    </row>
    <row r="8195" spans="5:6" ht="12.75">
      <c r="E8195" s="2"/>
      <c r="F8195" s="2"/>
    </row>
    <row r="8196" spans="5:6" ht="12.75">
      <c r="E8196" s="2"/>
      <c r="F8196" s="2"/>
    </row>
    <row r="8197" spans="5:6" ht="12.75">
      <c r="E8197" s="2"/>
      <c r="F8197" s="2"/>
    </row>
    <row r="8198" spans="5:6" ht="12.75">
      <c r="E8198" s="2"/>
      <c r="F8198" s="2"/>
    </row>
    <row r="8199" spans="5:6" ht="12.75">
      <c r="E8199" s="2"/>
      <c r="F8199" s="2"/>
    </row>
    <row r="8200" spans="5:6" ht="12.75">
      <c r="E8200" s="2"/>
      <c r="F8200" s="2"/>
    </row>
    <row r="8201" spans="5:6" ht="12.75">
      <c r="E8201" s="2"/>
      <c r="F8201" s="2"/>
    </row>
    <row r="8202" spans="5:6" ht="12.75">
      <c r="E8202" s="2"/>
      <c r="F8202" s="2"/>
    </row>
    <row r="8203" spans="5:6" ht="12.75">
      <c r="E8203" s="2"/>
      <c r="F8203" s="2"/>
    </row>
    <row r="8204" spans="5:6" ht="12.75">
      <c r="E8204" s="2"/>
      <c r="F8204" s="2"/>
    </row>
    <row r="8205" spans="5:6" ht="12.75">
      <c r="E8205" s="2"/>
      <c r="F8205" s="2"/>
    </row>
    <row r="8206" spans="5:6" ht="12.75">
      <c r="E8206" s="2"/>
      <c r="F8206" s="2"/>
    </row>
    <row r="8207" spans="5:6" ht="12.75">
      <c r="E8207" s="2"/>
      <c r="F8207" s="2"/>
    </row>
    <row r="8208" spans="5:6" ht="12.75">
      <c r="E8208" s="2"/>
      <c r="F8208" s="2"/>
    </row>
    <row r="8209" spans="5:6" ht="12.75">
      <c r="E8209" s="2"/>
      <c r="F8209" s="2"/>
    </row>
    <row r="8210" spans="5:6" ht="12.75">
      <c r="E8210" s="2"/>
      <c r="F8210" s="2"/>
    </row>
    <row r="8211" spans="5:6" ht="12.75">
      <c r="E8211" s="2"/>
      <c r="F8211" s="2"/>
    </row>
    <row r="8212" spans="5:6" ht="12.75">
      <c r="E8212" s="2"/>
      <c r="F8212" s="2"/>
    </row>
    <row r="8213" spans="5:6" ht="12.75">
      <c r="E8213" s="2"/>
      <c r="F8213" s="2"/>
    </row>
    <row r="8214" spans="5:6" ht="12.75">
      <c r="E8214" s="2"/>
      <c r="F8214" s="2"/>
    </row>
    <row r="8215" spans="5:6" ht="12.75">
      <c r="E8215" s="2"/>
      <c r="F8215" s="2"/>
    </row>
    <row r="8216" spans="5:6" ht="12.75">
      <c r="E8216" s="2"/>
      <c r="F8216" s="2"/>
    </row>
    <row r="8217" spans="5:6" ht="12.75">
      <c r="E8217" s="2"/>
      <c r="F8217" s="2"/>
    </row>
    <row r="8218" spans="5:6" ht="12.75">
      <c r="E8218" s="2"/>
      <c r="F8218" s="2"/>
    </row>
    <row r="8219" spans="5:6" ht="12.75">
      <c r="E8219" s="2"/>
      <c r="F8219" s="2"/>
    </row>
    <row r="8220" spans="5:6" ht="12.75">
      <c r="E8220" s="2"/>
      <c r="F8220" s="2"/>
    </row>
    <row r="8221" spans="5:6" ht="12.75">
      <c r="E8221" s="2"/>
      <c r="F8221" s="2"/>
    </row>
    <row r="8222" spans="5:6" ht="12.75">
      <c r="E8222" s="2"/>
      <c r="F8222" s="2"/>
    </row>
    <row r="8223" spans="5:6" ht="12.75">
      <c r="E8223" s="2"/>
      <c r="F8223" s="2"/>
    </row>
    <row r="8224" spans="5:6" ht="12.75">
      <c r="E8224" s="2"/>
      <c r="F8224" s="2"/>
    </row>
    <row r="8225" spans="5:6" ht="12.75">
      <c r="E8225" s="2"/>
      <c r="F8225" s="2"/>
    </row>
    <row r="8226" spans="5:6" ht="12.75">
      <c r="E8226" s="2"/>
      <c r="F8226" s="2"/>
    </row>
    <row r="8227" spans="5:6" ht="12.75">
      <c r="E8227" s="2"/>
      <c r="F8227" s="2"/>
    </row>
    <row r="8228" spans="5:6" ht="12.75">
      <c r="E8228" s="2"/>
      <c r="F8228" s="2"/>
    </row>
    <row r="8229" spans="5:6" ht="12.75">
      <c r="E8229" s="2"/>
      <c r="F8229" s="2"/>
    </row>
    <row r="8230" spans="5:6" ht="12.75">
      <c r="E8230" s="2"/>
      <c r="F8230" s="2"/>
    </row>
    <row r="8231" spans="5:6" ht="12.75">
      <c r="E8231" s="2"/>
      <c r="F8231" s="2"/>
    </row>
    <row r="8232" spans="5:6" ht="12.75">
      <c r="E8232" s="2"/>
      <c r="F8232" s="2"/>
    </row>
    <row r="8233" spans="5:6" ht="12.75">
      <c r="E8233" s="2"/>
      <c r="F8233" s="2"/>
    </row>
    <row r="8234" spans="5:6" ht="12.75">
      <c r="E8234" s="2"/>
      <c r="F8234" s="2"/>
    </row>
    <row r="8235" spans="5:6" ht="12.75">
      <c r="E8235" s="2"/>
      <c r="F8235" s="2"/>
    </row>
    <row r="8236" spans="5:6" ht="12.75">
      <c r="E8236" s="2"/>
      <c r="F8236" s="2"/>
    </row>
    <row r="8237" spans="5:6" ht="12.75">
      <c r="E8237" s="2"/>
      <c r="F8237" s="2"/>
    </row>
    <row r="8238" spans="5:6" ht="12.75">
      <c r="E8238" s="2"/>
      <c r="F8238" s="2"/>
    </row>
    <row r="8239" spans="5:6" ht="12.75">
      <c r="E8239" s="2"/>
      <c r="F8239" s="2"/>
    </row>
    <row r="8240" spans="5:6" ht="12.75">
      <c r="E8240" s="2"/>
      <c r="F8240" s="2"/>
    </row>
    <row r="8241" spans="5:6" ht="12.75">
      <c r="E8241" s="2"/>
      <c r="F8241" s="2"/>
    </row>
    <row r="8242" spans="5:6" ht="12.75">
      <c r="E8242" s="2"/>
      <c r="F8242" s="2"/>
    </row>
    <row r="8243" spans="5:6" ht="12.75">
      <c r="E8243" s="2"/>
      <c r="F8243" s="2"/>
    </row>
    <row r="8244" spans="5:6" ht="12.75">
      <c r="E8244" s="2"/>
      <c r="F8244" s="2"/>
    </row>
    <row r="8245" spans="5:6" ht="12.75">
      <c r="E8245" s="2"/>
      <c r="F8245" s="2"/>
    </row>
    <row r="8246" spans="5:6" ht="12.75">
      <c r="E8246" s="2"/>
      <c r="F8246" s="2"/>
    </row>
    <row r="8247" spans="5:6" ht="12.75">
      <c r="E8247" s="2"/>
      <c r="F8247" s="2"/>
    </row>
    <row r="8248" spans="5:6" ht="12.75">
      <c r="E8248" s="2"/>
      <c r="F8248" s="2"/>
    </row>
    <row r="8249" spans="5:6" ht="12.75">
      <c r="E8249" s="2"/>
      <c r="F8249" s="2"/>
    </row>
    <row r="8250" spans="5:6" ht="12.75">
      <c r="E8250" s="2"/>
      <c r="F8250" s="2"/>
    </row>
    <row r="8251" spans="5:6" ht="12.75">
      <c r="E8251" s="2"/>
      <c r="F8251" s="2"/>
    </row>
    <row r="8252" spans="5:6" ht="12.75">
      <c r="E8252" s="2"/>
      <c r="F8252" s="2"/>
    </row>
    <row r="8253" spans="5:6" ht="12.75">
      <c r="E8253" s="2"/>
      <c r="F8253" s="2"/>
    </row>
    <row r="8254" spans="5:6" ht="12.75">
      <c r="E8254" s="2"/>
      <c r="F8254" s="2"/>
    </row>
    <row r="8255" spans="5:6" ht="12.75">
      <c r="E8255" s="2"/>
      <c r="F8255" s="2"/>
    </row>
    <row r="8256" spans="5:6" ht="12.75">
      <c r="E8256" s="2"/>
      <c r="F8256" s="2"/>
    </row>
    <row r="8257" spans="5:6" ht="12.75">
      <c r="E8257" s="2"/>
      <c r="F8257" s="2"/>
    </row>
    <row r="8258" spans="5:6" ht="12.75">
      <c r="E8258" s="2"/>
      <c r="F8258" s="2"/>
    </row>
    <row r="8259" spans="5:6" ht="12.75">
      <c r="E8259" s="2"/>
      <c r="F8259" s="2"/>
    </row>
    <row r="8260" spans="5:6" ht="12.75">
      <c r="E8260" s="2"/>
      <c r="F8260" s="2"/>
    </row>
    <row r="8261" spans="5:6" ht="12.75">
      <c r="E8261" s="2"/>
      <c r="F8261" s="2"/>
    </row>
    <row r="8262" spans="5:6" ht="12.75">
      <c r="E8262" s="2"/>
      <c r="F8262" s="2"/>
    </row>
    <row r="8263" spans="5:6" ht="12.75">
      <c r="E8263" s="2"/>
      <c r="F8263" s="2"/>
    </row>
    <row r="8264" spans="5:6" ht="12.75">
      <c r="E8264" s="2"/>
      <c r="F8264" s="2"/>
    </row>
    <row r="8265" spans="5:6" ht="12.75">
      <c r="E8265" s="2"/>
      <c r="F8265" s="2"/>
    </row>
    <row r="8266" spans="5:6" ht="12.75">
      <c r="E8266" s="2"/>
      <c r="F8266" s="2"/>
    </row>
    <row r="8267" spans="5:6" ht="12.75">
      <c r="E8267" s="2"/>
      <c r="F8267" s="2"/>
    </row>
    <row r="8268" spans="5:6" ht="12.75">
      <c r="E8268" s="2"/>
      <c r="F8268" s="2"/>
    </row>
    <row r="8269" spans="5:6" ht="12.75">
      <c r="E8269" s="2"/>
      <c r="F8269" s="2"/>
    </row>
    <row r="8270" spans="5:6" ht="12.75">
      <c r="E8270" s="2"/>
      <c r="F8270" s="2"/>
    </row>
    <row r="8271" spans="5:6" ht="12.75">
      <c r="E8271" s="2"/>
      <c r="F8271" s="2"/>
    </row>
    <row r="8272" spans="5:6" ht="12.75">
      <c r="E8272" s="2"/>
      <c r="F8272" s="2"/>
    </row>
    <row r="8273" spans="5:6" ht="12.75">
      <c r="E8273" s="2"/>
      <c r="F8273" s="2"/>
    </row>
    <row r="8274" spans="5:6" ht="12.75">
      <c r="E8274" s="2"/>
      <c r="F8274" s="2"/>
    </row>
    <row r="8275" spans="5:6" ht="12.75">
      <c r="E8275" s="2"/>
      <c r="F8275" s="2"/>
    </row>
    <row r="8276" spans="5:6" ht="12.75">
      <c r="E8276" s="2"/>
      <c r="F8276" s="2"/>
    </row>
    <row r="8277" spans="5:6" ht="12.75">
      <c r="E8277" s="2"/>
      <c r="F8277" s="2"/>
    </row>
    <row r="8278" spans="5:6" ht="12.75">
      <c r="E8278" s="2"/>
      <c r="F8278" s="2"/>
    </row>
    <row r="8279" spans="5:6" ht="12.75">
      <c r="E8279" s="2"/>
      <c r="F8279" s="2"/>
    </row>
    <row r="8280" spans="5:6" ht="12.75">
      <c r="E8280" s="2"/>
      <c r="F8280" s="2"/>
    </row>
    <row r="8281" spans="5:6" ht="12.75">
      <c r="E8281" s="2"/>
      <c r="F8281" s="2"/>
    </row>
    <row r="8282" spans="5:6" ht="12.75">
      <c r="E8282" s="2"/>
      <c r="F8282" s="2"/>
    </row>
    <row r="8283" spans="5:6" ht="12.75">
      <c r="E8283" s="2"/>
      <c r="F8283" s="2"/>
    </row>
    <row r="8284" spans="5:6" ht="12.75">
      <c r="E8284" s="2"/>
      <c r="F8284" s="2"/>
    </row>
    <row r="8285" spans="5:6" ht="12.75">
      <c r="E8285" s="2"/>
      <c r="F8285" s="2"/>
    </row>
    <row r="8286" spans="5:6" ht="12.75">
      <c r="E8286" s="2"/>
      <c r="F8286" s="2"/>
    </row>
    <row r="8287" spans="5:6" ht="12.75">
      <c r="E8287" s="2"/>
      <c r="F8287" s="2"/>
    </row>
    <row r="8288" spans="5:6" ht="12.75">
      <c r="E8288" s="2"/>
      <c r="F8288" s="2"/>
    </row>
    <row r="8289" spans="5:6" ht="12.75">
      <c r="E8289" s="2"/>
      <c r="F8289" s="2"/>
    </row>
    <row r="8290" spans="5:6" ht="12.75">
      <c r="E8290" s="2"/>
      <c r="F8290" s="2"/>
    </row>
    <row r="8291" spans="5:6" ht="12.75">
      <c r="E8291" s="2"/>
      <c r="F8291" s="2"/>
    </row>
    <row r="8292" spans="5:6" ht="12.75">
      <c r="E8292" s="2"/>
      <c r="F8292" s="2"/>
    </row>
    <row r="8293" spans="5:6" ht="12.75">
      <c r="E8293" s="2"/>
      <c r="F8293" s="2"/>
    </row>
    <row r="8294" spans="5:6" ht="12.75">
      <c r="E8294" s="2"/>
      <c r="F8294" s="2"/>
    </row>
    <row r="8295" spans="5:6" ht="12.75">
      <c r="E8295" s="2"/>
      <c r="F8295" s="2"/>
    </row>
    <row r="8296" spans="5:6" ht="12.75">
      <c r="E8296" s="2"/>
      <c r="F8296" s="2"/>
    </row>
    <row r="8297" spans="5:6" ht="12.75">
      <c r="E8297" s="2"/>
      <c r="F8297" s="2"/>
    </row>
    <row r="8298" spans="5:6" ht="12.75">
      <c r="E8298" s="2"/>
      <c r="F8298" s="2"/>
    </row>
    <row r="8299" spans="5:6" ht="12.75">
      <c r="E8299" s="2"/>
      <c r="F8299" s="2"/>
    </row>
    <row r="8300" spans="5:6" ht="12.75">
      <c r="E8300" s="2"/>
      <c r="F8300" s="2"/>
    </row>
    <row r="8301" spans="5:6" ht="12.75">
      <c r="E8301" s="2"/>
      <c r="F8301" s="2"/>
    </row>
    <row r="8302" spans="5:6" ht="12.75">
      <c r="E8302" s="2"/>
      <c r="F8302" s="2"/>
    </row>
    <row r="8303" spans="5:6" ht="12.75">
      <c r="E8303" s="2"/>
      <c r="F8303" s="2"/>
    </row>
    <row r="8304" spans="5:6" ht="12.75">
      <c r="E8304" s="2"/>
      <c r="F8304" s="2"/>
    </row>
    <row r="8305" spans="5:6" ht="12.75">
      <c r="E8305" s="2"/>
      <c r="F8305" s="2"/>
    </row>
    <row r="8306" spans="5:6" ht="12.75">
      <c r="E8306" s="2"/>
      <c r="F8306" s="2"/>
    </row>
    <row r="8307" spans="5:6" ht="12.75">
      <c r="E8307" s="2"/>
      <c r="F8307" s="2"/>
    </row>
    <row r="8308" spans="5:6" ht="12.75">
      <c r="E8308" s="2"/>
      <c r="F8308" s="2"/>
    </row>
    <row r="8309" spans="5:6" ht="12.75">
      <c r="E8309" s="2"/>
      <c r="F8309" s="2"/>
    </row>
    <row r="8310" spans="5:6" ht="12.75">
      <c r="E8310" s="2"/>
      <c r="F8310" s="2"/>
    </row>
    <row r="8311" spans="5:6" ht="12.75">
      <c r="E8311" s="2"/>
      <c r="F8311" s="2"/>
    </row>
    <row r="8312" spans="5:6" ht="12.75">
      <c r="E8312" s="2"/>
      <c r="F8312" s="2"/>
    </row>
    <row r="8313" spans="5:6" ht="12.75">
      <c r="E8313" s="2"/>
      <c r="F8313" s="2"/>
    </row>
    <row r="8314" spans="5:6" ht="12.75">
      <c r="E8314" s="2"/>
      <c r="F8314" s="2"/>
    </row>
    <row r="8315" spans="5:6" ht="12.75">
      <c r="E8315" s="2"/>
      <c r="F8315" s="2"/>
    </row>
    <row r="8316" spans="5:6" ht="12.75">
      <c r="E8316" s="2"/>
      <c r="F8316" s="2"/>
    </row>
    <row r="8317" spans="5:6" ht="12.75">
      <c r="E8317" s="2"/>
      <c r="F8317" s="2"/>
    </row>
    <row r="8318" spans="5:6" ht="12.75">
      <c r="E8318" s="2"/>
      <c r="F8318" s="2"/>
    </row>
    <row r="8319" spans="5:6" ht="12.75">
      <c r="E8319" s="2"/>
      <c r="F8319" s="2"/>
    </row>
    <row r="8320" spans="5:6" ht="12.75">
      <c r="E8320" s="2"/>
      <c r="F8320" s="2"/>
    </row>
    <row r="8321" spans="5:6" ht="12.75">
      <c r="E8321" s="2"/>
      <c r="F8321" s="2"/>
    </row>
    <row r="8322" spans="5:6" ht="12.75">
      <c r="E8322" s="2"/>
      <c r="F8322" s="2"/>
    </row>
    <row r="8323" spans="5:6" ht="12.75">
      <c r="E8323" s="2"/>
      <c r="F8323" s="2"/>
    </row>
    <row r="8324" spans="5:6" ht="12.75">
      <c r="E8324" s="2"/>
      <c r="F8324" s="2"/>
    </row>
    <row r="8325" spans="5:6" ht="12.75">
      <c r="E8325" s="2"/>
      <c r="F8325" s="2"/>
    </row>
    <row r="8326" spans="5:6" ht="12.75">
      <c r="E8326" s="2"/>
      <c r="F8326" s="2"/>
    </row>
    <row r="8327" spans="5:6" ht="12.75">
      <c r="E8327" s="2"/>
      <c r="F8327" s="2"/>
    </row>
    <row r="8328" spans="5:6" ht="12.75">
      <c r="E8328" s="2"/>
      <c r="F8328" s="2"/>
    </row>
    <row r="8329" spans="5:6" ht="12.75">
      <c r="E8329" s="2"/>
      <c r="F8329" s="2"/>
    </row>
    <row r="8330" spans="5:6" ht="12.75">
      <c r="E8330" s="2"/>
      <c r="F8330" s="2"/>
    </row>
    <row r="8331" spans="5:6" ht="12.75">
      <c r="E8331" s="2"/>
      <c r="F8331" s="2"/>
    </row>
    <row r="8332" spans="5:6" ht="12.75">
      <c r="E8332" s="2"/>
      <c r="F8332" s="2"/>
    </row>
    <row r="8333" spans="5:6" ht="12.75">
      <c r="E8333" s="2"/>
      <c r="F8333" s="2"/>
    </row>
    <row r="8334" spans="5:6" ht="12.75">
      <c r="E8334" s="2"/>
      <c r="F8334" s="2"/>
    </row>
    <row r="8335" spans="5:6" ht="12.75">
      <c r="E8335" s="2"/>
      <c r="F8335" s="2"/>
    </row>
    <row r="8336" spans="5:6" ht="12.75">
      <c r="E8336" s="2"/>
      <c r="F8336" s="2"/>
    </row>
    <row r="8337" spans="5:6" ht="12.75">
      <c r="E8337" s="2"/>
      <c r="F8337" s="2"/>
    </row>
    <row r="8338" spans="5:6" ht="12.75">
      <c r="E8338" s="2"/>
      <c r="F8338" s="2"/>
    </row>
    <row r="8339" spans="5:6" ht="12.75">
      <c r="E8339" s="2"/>
      <c r="F8339" s="2"/>
    </row>
    <row r="8340" spans="5:6" ht="12.75">
      <c r="E8340" s="2"/>
      <c r="F8340" s="2"/>
    </row>
    <row r="8341" spans="5:6" ht="12.75">
      <c r="E8341" s="2"/>
      <c r="F8341" s="2"/>
    </row>
    <row r="8342" spans="5:6" ht="12.75">
      <c r="E8342" s="2"/>
      <c r="F8342" s="2"/>
    </row>
    <row r="8343" spans="5:6" ht="12.75">
      <c r="E8343" s="2"/>
      <c r="F8343" s="2"/>
    </row>
    <row r="8344" spans="5:6" ht="12.75">
      <c r="E8344" s="2"/>
      <c r="F8344" s="2"/>
    </row>
    <row r="8345" spans="5:6" ht="12.75">
      <c r="E8345" s="2"/>
      <c r="F8345" s="2"/>
    </row>
    <row r="8346" spans="5:6" ht="12.75">
      <c r="E8346" s="2"/>
      <c r="F8346" s="2"/>
    </row>
    <row r="8347" spans="5:6" ht="12.75">
      <c r="E8347" s="2"/>
      <c r="F8347" s="2"/>
    </row>
    <row r="8348" spans="5:6" ht="12.75">
      <c r="E8348" s="2"/>
      <c r="F8348" s="2"/>
    </row>
    <row r="8349" spans="5:6" ht="12.75">
      <c r="E8349" s="2"/>
      <c r="F8349" s="2"/>
    </row>
    <row r="8350" spans="5:6" ht="12.75">
      <c r="E8350" s="2"/>
      <c r="F8350" s="2"/>
    </row>
    <row r="8351" spans="5:6" ht="12.75">
      <c r="E8351" s="2"/>
      <c r="F8351" s="2"/>
    </row>
    <row r="8352" spans="5:6" ht="12.75">
      <c r="E8352" s="2"/>
      <c r="F8352" s="2"/>
    </row>
    <row r="8353" spans="5:6" ht="12.75">
      <c r="E8353" s="2"/>
      <c r="F8353" s="2"/>
    </row>
    <row r="8354" spans="5:6" ht="12.75">
      <c r="E8354" s="2"/>
      <c r="F8354" s="2"/>
    </row>
    <row r="8355" spans="5:6" ht="12.75">
      <c r="E8355" s="2"/>
      <c r="F8355" s="2"/>
    </row>
    <row r="8356" spans="5:6" ht="12.75">
      <c r="E8356" s="2"/>
      <c r="F8356" s="2"/>
    </row>
    <row r="8357" spans="5:6" ht="12.75">
      <c r="E8357" s="2"/>
      <c r="F8357" s="2"/>
    </row>
    <row r="8358" spans="5:6" ht="12.75">
      <c r="E8358" s="2"/>
      <c r="F8358" s="2"/>
    </row>
    <row r="8359" spans="5:6" ht="12.75">
      <c r="E8359" s="2"/>
      <c r="F8359" s="2"/>
    </row>
    <row r="8360" spans="5:6" ht="12.75">
      <c r="E8360" s="2"/>
      <c r="F8360" s="2"/>
    </row>
    <row r="8361" spans="5:6" ht="12.75">
      <c r="E8361" s="2"/>
      <c r="F8361" s="2"/>
    </row>
    <row r="8362" spans="5:6" ht="12.75">
      <c r="E8362" s="2"/>
      <c r="F8362" s="2"/>
    </row>
    <row r="8363" spans="5:6" ht="12.75">
      <c r="E8363" s="2"/>
      <c r="F8363" s="2"/>
    </row>
    <row r="8364" spans="5:6" ht="12.75">
      <c r="E8364" s="2"/>
      <c r="F8364" s="2"/>
    </row>
    <row r="8365" spans="5:6" ht="12.75">
      <c r="E8365" s="2"/>
      <c r="F8365" s="2"/>
    </row>
    <row r="8366" spans="5:6" ht="12.75">
      <c r="E8366" s="2"/>
      <c r="F8366" s="2"/>
    </row>
    <row r="8367" spans="5:6" ht="12.75">
      <c r="E8367" s="2"/>
      <c r="F8367" s="2"/>
    </row>
    <row r="8368" spans="5:6" ht="12.75">
      <c r="E8368" s="2"/>
      <c r="F8368" s="2"/>
    </row>
    <row r="8369" spans="5:6" ht="12.75">
      <c r="E8369" s="2"/>
      <c r="F8369" s="2"/>
    </row>
    <row r="8370" spans="5:6" ht="12.75">
      <c r="E8370" s="2"/>
      <c r="F8370" s="2"/>
    </row>
    <row r="8371" spans="5:6" ht="12.75">
      <c r="E8371" s="2"/>
      <c r="F8371" s="2"/>
    </row>
    <row r="8372" spans="5:6" ht="12.75">
      <c r="E8372" s="2"/>
      <c r="F8372" s="2"/>
    </row>
    <row r="8373" spans="5:6" ht="12.75">
      <c r="E8373" s="2"/>
      <c r="F8373" s="2"/>
    </row>
    <row r="8374" spans="5:6" ht="12.75">
      <c r="E8374" s="2"/>
      <c r="F8374" s="2"/>
    </row>
    <row r="8375" spans="5:6" ht="12.75">
      <c r="E8375" s="2"/>
      <c r="F8375" s="2"/>
    </row>
    <row r="8376" spans="5:6" ht="12.75">
      <c r="E8376" s="2"/>
      <c r="F8376" s="2"/>
    </row>
    <row r="8377" spans="5:6" ht="12.75">
      <c r="E8377" s="2"/>
      <c r="F8377" s="2"/>
    </row>
    <row r="8378" spans="5:6" ht="12.75">
      <c r="E8378" s="2"/>
      <c r="F8378" s="2"/>
    </row>
    <row r="8379" spans="5:6" ht="12.75">
      <c r="E8379" s="2"/>
      <c r="F8379" s="2"/>
    </row>
    <row r="8380" spans="5:6" ht="12.75">
      <c r="E8380" s="2"/>
      <c r="F8380" s="2"/>
    </row>
    <row r="8381" spans="5:6" ht="12.75">
      <c r="E8381" s="2"/>
      <c r="F8381" s="2"/>
    </row>
    <row r="8382" spans="5:6" ht="12.75">
      <c r="E8382" s="2"/>
      <c r="F8382" s="2"/>
    </row>
    <row r="8383" spans="5:6" ht="12.75">
      <c r="E8383" s="2"/>
      <c r="F8383" s="2"/>
    </row>
    <row r="8384" spans="5:6" ht="12.75">
      <c r="E8384" s="2"/>
      <c r="F8384" s="2"/>
    </row>
    <row r="8385" spans="5:6" ht="12.75">
      <c r="E8385" s="2"/>
      <c r="F8385" s="2"/>
    </row>
    <row r="8386" spans="5:6" ht="12.75">
      <c r="E8386" s="2"/>
      <c r="F8386" s="2"/>
    </row>
    <row r="8387" spans="5:6" ht="12.75">
      <c r="E8387" s="2"/>
      <c r="F8387" s="2"/>
    </row>
    <row r="8388" spans="5:6" ht="12.75">
      <c r="E8388" s="2"/>
      <c r="F8388" s="2"/>
    </row>
    <row r="8389" spans="5:6" ht="12.75">
      <c r="E8389" s="2"/>
      <c r="F8389" s="2"/>
    </row>
    <row r="8390" spans="5:6" ht="12.75">
      <c r="E8390" s="2"/>
      <c r="F8390" s="2"/>
    </row>
    <row r="8391" spans="5:6" ht="12.75">
      <c r="E8391" s="2"/>
      <c r="F8391" s="2"/>
    </row>
    <row r="8392" spans="5:6" ht="12.75">
      <c r="E8392" s="2"/>
      <c r="F8392" s="2"/>
    </row>
    <row r="8393" spans="5:6" ht="12.75">
      <c r="E8393" s="2"/>
      <c r="F8393" s="2"/>
    </row>
    <row r="8394" spans="5:6" ht="12.75">
      <c r="E8394" s="2"/>
      <c r="F8394" s="2"/>
    </row>
    <row r="8395" spans="5:6" ht="12.75">
      <c r="E8395" s="2"/>
      <c r="F8395" s="2"/>
    </row>
    <row r="8396" spans="5:6" ht="12.75">
      <c r="E8396" s="2"/>
      <c r="F8396" s="2"/>
    </row>
    <row r="8397" spans="5:6" ht="12.75">
      <c r="E8397" s="2"/>
      <c r="F8397" s="2"/>
    </row>
    <row r="8398" spans="5:6" ht="12.75">
      <c r="E8398" s="2"/>
      <c r="F8398" s="2"/>
    </row>
    <row r="8399" spans="5:6" ht="12.75">
      <c r="E8399" s="2"/>
      <c r="F8399" s="2"/>
    </row>
    <row r="8400" spans="5:6" ht="12.75">
      <c r="E8400" s="2"/>
      <c r="F8400" s="2"/>
    </row>
    <row r="8401" spans="5:6" ht="12.75">
      <c r="E8401" s="2"/>
      <c r="F8401" s="2"/>
    </row>
    <row r="8402" spans="5:6" ht="12.75">
      <c r="E8402" s="2"/>
      <c r="F8402" s="2"/>
    </row>
    <row r="8403" spans="5:6" ht="12.75">
      <c r="E8403" s="2"/>
      <c r="F8403" s="2"/>
    </row>
    <row r="8404" spans="5:6" ht="12.75">
      <c r="E8404" s="2"/>
      <c r="F8404" s="2"/>
    </row>
    <row r="8405" spans="5:6" ht="12.75">
      <c r="E8405" s="2"/>
      <c r="F8405" s="2"/>
    </row>
    <row r="8406" spans="5:6" ht="12.75">
      <c r="E8406" s="2"/>
      <c r="F8406" s="2"/>
    </row>
    <row r="8407" spans="5:6" ht="12.75">
      <c r="E8407" s="2"/>
      <c r="F8407" s="2"/>
    </row>
    <row r="8408" spans="5:6" ht="12.75">
      <c r="E8408" s="2"/>
      <c r="F8408" s="2"/>
    </row>
    <row r="8409" spans="5:6" ht="12.75">
      <c r="E8409" s="2"/>
      <c r="F8409" s="2"/>
    </row>
    <row r="8410" spans="5:6" ht="12.75">
      <c r="E8410" s="2"/>
      <c r="F8410" s="2"/>
    </row>
    <row r="8411" spans="5:6" ht="12.75">
      <c r="E8411" s="2"/>
      <c r="F8411" s="2"/>
    </row>
    <row r="8412" spans="5:6" ht="12.75">
      <c r="E8412" s="2"/>
      <c r="F8412" s="2"/>
    </row>
    <row r="8413" spans="5:6" ht="12.75">
      <c r="E8413" s="2"/>
      <c r="F8413" s="2"/>
    </row>
    <row r="8414" spans="5:6" ht="12.75">
      <c r="E8414" s="2"/>
      <c r="F8414" s="2"/>
    </row>
    <row r="8415" spans="5:6" ht="12.75">
      <c r="E8415" s="2"/>
      <c r="F8415" s="2"/>
    </row>
    <row r="8416" spans="5:6" ht="12.75">
      <c r="E8416" s="2"/>
      <c r="F8416" s="2"/>
    </row>
    <row r="8417" spans="5:6" ht="12.75">
      <c r="E8417" s="2"/>
      <c r="F8417" s="2"/>
    </row>
    <row r="8418" spans="5:6" ht="12.75">
      <c r="E8418" s="2"/>
      <c r="F8418" s="2"/>
    </row>
    <row r="8419" spans="5:6" ht="12.75">
      <c r="E8419" s="2"/>
      <c r="F8419" s="2"/>
    </row>
    <row r="8420" spans="5:6" ht="12.75">
      <c r="E8420" s="2"/>
      <c r="F8420" s="2"/>
    </row>
    <row r="8421" spans="5:6" ht="12.75">
      <c r="E8421" s="2"/>
      <c r="F8421" s="2"/>
    </row>
    <row r="8422" spans="5:6" ht="12.75">
      <c r="E8422" s="2"/>
      <c r="F8422" s="2"/>
    </row>
    <row r="8423" spans="5:6" ht="12.75">
      <c r="E8423" s="2"/>
      <c r="F8423" s="2"/>
    </row>
    <row r="8424" spans="5:6" ht="12.75">
      <c r="E8424" s="2"/>
      <c r="F8424" s="2"/>
    </row>
    <row r="8425" spans="5:6" ht="12.75">
      <c r="E8425" s="2"/>
      <c r="F8425" s="2"/>
    </row>
    <row r="8426" spans="5:6" ht="12.75">
      <c r="E8426" s="2"/>
      <c r="F8426" s="2"/>
    </row>
    <row r="8427" spans="5:6" ht="12.75">
      <c r="E8427" s="2"/>
      <c r="F8427" s="2"/>
    </row>
    <row r="8428" spans="5:6" ht="12.75">
      <c r="E8428" s="2"/>
      <c r="F8428" s="2"/>
    </row>
    <row r="8429" spans="5:6" ht="12.75">
      <c r="E8429" s="2"/>
      <c r="F8429" s="2"/>
    </row>
    <row r="8430" spans="5:6" ht="12.75">
      <c r="E8430" s="2"/>
      <c r="F8430" s="2"/>
    </row>
    <row r="8431" spans="5:6" ht="12.75">
      <c r="E8431" s="2"/>
      <c r="F8431" s="2"/>
    </row>
    <row r="8432" spans="5:6" ht="12.75">
      <c r="E8432" s="2"/>
      <c r="F8432" s="2"/>
    </row>
    <row r="8433" spans="5:6" ht="12.75">
      <c r="E8433" s="2"/>
      <c r="F8433" s="2"/>
    </row>
    <row r="8434" spans="5:6" ht="12.75">
      <c r="E8434" s="2"/>
      <c r="F8434" s="2"/>
    </row>
    <row r="8435" spans="5:6" ht="12.75">
      <c r="E8435" s="2"/>
      <c r="F8435" s="2"/>
    </row>
    <row r="8436" spans="5:6" ht="12.75">
      <c r="E8436" s="2"/>
      <c r="F8436" s="2"/>
    </row>
    <row r="8437" spans="5:6" ht="12.75">
      <c r="E8437" s="2"/>
      <c r="F8437" s="2"/>
    </row>
    <row r="8438" spans="5:6" ht="12.75">
      <c r="E8438" s="2"/>
      <c r="F8438" s="2"/>
    </row>
    <row r="8439" spans="5:6" ht="12.75">
      <c r="E8439" s="2"/>
      <c r="F8439" s="2"/>
    </row>
    <row r="8440" spans="5:6" ht="12.75">
      <c r="E8440" s="2"/>
      <c r="F8440" s="2"/>
    </row>
    <row r="8441" spans="5:6" ht="12.75">
      <c r="E8441" s="2"/>
      <c r="F8441" s="2"/>
    </row>
    <row r="8442" spans="5:6" ht="12.75">
      <c r="E8442" s="2"/>
      <c r="F8442" s="2"/>
    </row>
    <row r="8443" spans="5:6" ht="12.75">
      <c r="E8443" s="2"/>
      <c r="F8443" s="2"/>
    </row>
    <row r="8444" spans="5:6" ht="12.75">
      <c r="E8444" s="2"/>
      <c r="F8444" s="2"/>
    </row>
    <row r="8445" spans="5:6" ht="12.75">
      <c r="E8445" s="2"/>
      <c r="F8445" s="2"/>
    </row>
    <row r="8446" spans="5:6" ht="12.75">
      <c r="E8446" s="2"/>
      <c r="F8446" s="2"/>
    </row>
    <row r="8447" spans="5:6" ht="12.75">
      <c r="E8447" s="2"/>
      <c r="F8447" s="2"/>
    </row>
    <row r="8448" spans="5:6" ht="12.75">
      <c r="E8448" s="2"/>
      <c r="F8448" s="2"/>
    </row>
    <row r="8449" spans="5:6" ht="12.75">
      <c r="E8449" s="2"/>
      <c r="F8449" s="2"/>
    </row>
    <row r="8450" spans="5:6" ht="12.75">
      <c r="E8450" s="2"/>
      <c r="F8450" s="2"/>
    </row>
    <row r="8451" spans="5:6" ht="12.75">
      <c r="E8451" s="2"/>
      <c r="F8451" s="2"/>
    </row>
    <row r="8452" spans="5:6" ht="12.75">
      <c r="E8452" s="2"/>
      <c r="F8452" s="2"/>
    </row>
    <row r="8453" spans="5:6" ht="12.75">
      <c r="E8453" s="2"/>
      <c r="F8453" s="2"/>
    </row>
    <row r="8454" spans="5:6" ht="12.75">
      <c r="E8454" s="2"/>
      <c r="F8454" s="2"/>
    </row>
    <row r="8455" spans="5:6" ht="12.75">
      <c r="E8455" s="2"/>
      <c r="F8455" s="2"/>
    </row>
    <row r="8456" spans="5:6" ht="12.75">
      <c r="E8456" s="2"/>
      <c r="F8456" s="2"/>
    </row>
    <row r="8457" spans="5:6" ht="12.75">
      <c r="E8457" s="2"/>
      <c r="F8457" s="2"/>
    </row>
    <row r="8458" spans="5:6" ht="12.75">
      <c r="E8458" s="2"/>
      <c r="F8458" s="2"/>
    </row>
    <row r="8459" spans="5:6" ht="12.75">
      <c r="E8459" s="2"/>
      <c r="F8459" s="2"/>
    </row>
    <row r="8460" spans="5:6" ht="12.75">
      <c r="E8460" s="2"/>
      <c r="F8460" s="2"/>
    </row>
    <row r="8461" spans="5:6" ht="12.75">
      <c r="E8461" s="2"/>
      <c r="F8461" s="2"/>
    </row>
    <row r="8462" spans="5:6" ht="12.75">
      <c r="E8462" s="2"/>
      <c r="F8462" s="2"/>
    </row>
    <row r="8463" spans="5:6" ht="12.75">
      <c r="E8463" s="2"/>
      <c r="F8463" s="2"/>
    </row>
    <row r="8464" spans="5:6" ht="12.75">
      <c r="E8464" s="2"/>
      <c r="F8464" s="2"/>
    </row>
    <row r="8465" spans="5:6" ht="12.75">
      <c r="E8465" s="2"/>
      <c r="F8465" s="2"/>
    </row>
    <row r="8466" spans="5:6" ht="12.75">
      <c r="E8466" s="2"/>
      <c r="F8466" s="2"/>
    </row>
    <row r="8467" spans="5:6" ht="12.75">
      <c r="E8467" s="2"/>
      <c r="F8467" s="2"/>
    </row>
    <row r="8468" spans="5:6" ht="12.75">
      <c r="E8468" s="2"/>
      <c r="F8468" s="2"/>
    </row>
    <row r="8469" spans="5:6" ht="12.75">
      <c r="E8469" s="2"/>
      <c r="F8469" s="2"/>
    </row>
    <row r="8470" spans="5:6" ht="12.75">
      <c r="E8470" s="2"/>
      <c r="F8470" s="2"/>
    </row>
    <row r="8471" spans="5:6" ht="12.75">
      <c r="E8471" s="2"/>
      <c r="F8471" s="2"/>
    </row>
    <row r="8472" spans="5:6" ht="12.75">
      <c r="E8472" s="2"/>
      <c r="F8472" s="2"/>
    </row>
    <row r="8473" spans="5:6" ht="12.75">
      <c r="E8473" s="2"/>
      <c r="F8473" s="2"/>
    </row>
    <row r="8474" spans="5:6" ht="12.75">
      <c r="E8474" s="2"/>
      <c r="F8474" s="2"/>
    </row>
    <row r="8475" spans="5:6" ht="12.75">
      <c r="E8475" s="2"/>
      <c r="F8475" s="2"/>
    </row>
    <row r="8476" spans="5:6" ht="12.75">
      <c r="E8476" s="2"/>
      <c r="F8476" s="2"/>
    </row>
    <row r="8477" spans="5:6" ht="12.75">
      <c r="E8477" s="2"/>
      <c r="F8477" s="2"/>
    </row>
    <row r="8478" spans="5:6" ht="12.75">
      <c r="E8478" s="2"/>
      <c r="F8478" s="2"/>
    </row>
    <row r="8479" spans="5:6" ht="12.75">
      <c r="E8479" s="2"/>
      <c r="F8479" s="2"/>
    </row>
    <row r="8480" spans="5:6" ht="12.75">
      <c r="E8480" s="2"/>
      <c r="F8480" s="2"/>
    </row>
    <row r="8481" spans="5:6" ht="12.75">
      <c r="E8481" s="2"/>
      <c r="F8481" s="2"/>
    </row>
    <row r="8482" spans="5:6" ht="12.75">
      <c r="E8482" s="2"/>
      <c r="F8482" s="2"/>
    </row>
    <row r="8483" spans="5:6" ht="12.75">
      <c r="E8483" s="2"/>
      <c r="F8483" s="2"/>
    </row>
    <row r="8484" spans="5:6" ht="12.75">
      <c r="E8484" s="2"/>
      <c r="F8484" s="2"/>
    </row>
    <row r="8485" spans="5:6" ht="12.75">
      <c r="E8485" s="2"/>
      <c r="F8485" s="2"/>
    </row>
    <row r="8486" spans="5:6" ht="12.75">
      <c r="E8486" s="2"/>
      <c r="F8486" s="2"/>
    </row>
    <row r="8487" spans="5:6" ht="12.75">
      <c r="E8487" s="2"/>
      <c r="F8487" s="2"/>
    </row>
    <row r="8488" spans="5:6" ht="12.75">
      <c r="E8488" s="2"/>
      <c r="F8488" s="2"/>
    </row>
    <row r="8489" spans="5:6" ht="12.75">
      <c r="E8489" s="2"/>
      <c r="F8489" s="2"/>
    </row>
    <row r="8490" spans="5:6" ht="12.75">
      <c r="E8490" s="2"/>
      <c r="F8490" s="2"/>
    </row>
    <row r="8491" spans="5:6" ht="12.75">
      <c r="E8491" s="2"/>
      <c r="F8491" s="2"/>
    </row>
    <row r="8492" spans="5:6" ht="12.75">
      <c r="E8492" s="2"/>
      <c r="F8492" s="2"/>
    </row>
    <row r="8493" spans="5:6" ht="12.75">
      <c r="E8493" s="2"/>
      <c r="F8493" s="2"/>
    </row>
    <row r="8494" spans="5:6" ht="12.75">
      <c r="E8494" s="2"/>
      <c r="F8494" s="2"/>
    </row>
    <row r="8495" spans="5:6" ht="12.75">
      <c r="E8495" s="2"/>
      <c r="F8495" s="2"/>
    </row>
    <row r="8496" spans="5:6" ht="12.75">
      <c r="E8496" s="2"/>
      <c r="F8496" s="2"/>
    </row>
    <row r="8497" spans="5:6" ht="12.75">
      <c r="E8497" s="2"/>
      <c r="F8497" s="2"/>
    </row>
    <row r="8498" spans="5:6" ht="12.75">
      <c r="E8498" s="2"/>
      <c r="F8498" s="2"/>
    </row>
    <row r="8499" spans="5:6" ht="12.75">
      <c r="E8499" s="2"/>
      <c r="F8499" s="2"/>
    </row>
    <row r="8500" spans="5:6" ht="12.75">
      <c r="E8500" s="2"/>
      <c r="F8500" s="2"/>
    </row>
    <row r="8501" spans="5:6" ht="12.75">
      <c r="E8501" s="2"/>
      <c r="F8501" s="2"/>
    </row>
    <row r="8502" spans="5:6" ht="12.75">
      <c r="E8502" s="2"/>
      <c r="F8502" s="2"/>
    </row>
    <row r="8503" spans="5:6" ht="12.75">
      <c r="E8503" s="2"/>
      <c r="F8503" s="2"/>
    </row>
    <row r="8504" spans="5:6" ht="12.75">
      <c r="E8504" s="2"/>
      <c r="F8504" s="2"/>
    </row>
    <row r="8505" spans="5:6" ht="12.75">
      <c r="E8505" s="2"/>
      <c r="F8505" s="2"/>
    </row>
    <row r="8506" spans="5:6" ht="12.75">
      <c r="E8506" s="2"/>
      <c r="F8506" s="2"/>
    </row>
    <row r="8507" spans="5:6" ht="12.75">
      <c r="E8507" s="2"/>
      <c r="F8507" s="2"/>
    </row>
    <row r="8508" spans="5:6" ht="12.75">
      <c r="E8508" s="2"/>
      <c r="F8508" s="2"/>
    </row>
    <row r="8509" spans="5:6" ht="12.75">
      <c r="E8509" s="2"/>
      <c r="F8509" s="2"/>
    </row>
    <row r="8510" spans="5:6" ht="12.75">
      <c r="E8510" s="2"/>
      <c r="F8510" s="2"/>
    </row>
    <row r="8511" spans="5:6" ht="12.75">
      <c r="E8511" s="2"/>
      <c r="F8511" s="2"/>
    </row>
    <row r="8512" spans="5:6" ht="12.75">
      <c r="E8512" s="2"/>
      <c r="F8512" s="2"/>
    </row>
    <row r="8513" spans="5:6" ht="12.75">
      <c r="E8513" s="2"/>
      <c r="F8513" s="2"/>
    </row>
    <row r="8514" spans="5:6" ht="12.75">
      <c r="E8514" s="2"/>
      <c r="F8514" s="2"/>
    </row>
    <row r="8515" spans="5:6" ht="12.75">
      <c r="E8515" s="2"/>
      <c r="F8515" s="2"/>
    </row>
    <row r="8516" spans="5:6" ht="12.75">
      <c r="E8516" s="2"/>
      <c r="F8516" s="2"/>
    </row>
    <row r="8517" spans="5:6" ht="12.75">
      <c r="E8517" s="2"/>
      <c r="F8517" s="2"/>
    </row>
    <row r="8518" spans="5:6" ht="12.75">
      <c r="E8518" s="2"/>
      <c r="F8518" s="2"/>
    </row>
    <row r="8519" spans="5:6" ht="12.75">
      <c r="E8519" s="2"/>
      <c r="F8519" s="2"/>
    </row>
    <row r="8520" spans="5:6" ht="12.75">
      <c r="E8520" s="2"/>
      <c r="F8520" s="2"/>
    </row>
    <row r="8521" spans="5:6" ht="12.75">
      <c r="E8521" s="2"/>
      <c r="F8521" s="2"/>
    </row>
    <row r="8522" spans="5:6" ht="12.75">
      <c r="E8522" s="2"/>
      <c r="F8522" s="2"/>
    </row>
    <row r="8523" spans="5:6" ht="12.75">
      <c r="E8523" s="2"/>
      <c r="F8523" s="2"/>
    </row>
    <row r="8524" spans="5:6" ht="12.75">
      <c r="E8524" s="2"/>
      <c r="F8524" s="2"/>
    </row>
    <row r="8525" spans="5:6" ht="12.75">
      <c r="E8525" s="2"/>
      <c r="F8525" s="2"/>
    </row>
    <row r="8526" spans="5:6" ht="12.75">
      <c r="E8526" s="2"/>
      <c r="F8526" s="2"/>
    </row>
    <row r="8527" spans="5:6" ht="12.75">
      <c r="E8527" s="2"/>
      <c r="F8527" s="2"/>
    </row>
    <row r="8528" spans="5:6" ht="12.75">
      <c r="E8528" s="2"/>
      <c r="F8528" s="2"/>
    </row>
    <row r="8529" spans="5:6" ht="12.75">
      <c r="E8529" s="2"/>
      <c r="F8529" s="2"/>
    </row>
    <row r="8530" spans="5:6" ht="12.75">
      <c r="E8530" s="2"/>
      <c r="F8530" s="2"/>
    </row>
    <row r="8531" spans="5:6" ht="12.75">
      <c r="E8531" s="2"/>
      <c r="F8531" s="2"/>
    </row>
    <row r="8532" spans="5:6" ht="12.75">
      <c r="E8532" s="2"/>
      <c r="F8532" s="2"/>
    </row>
    <row r="8533" spans="5:6" ht="12.75">
      <c r="E8533" s="2"/>
      <c r="F8533" s="2"/>
    </row>
    <row r="8534" spans="5:6" ht="12.75">
      <c r="E8534" s="2"/>
      <c r="F8534" s="2"/>
    </row>
    <row r="8535" spans="5:6" ht="12.75">
      <c r="E8535" s="2"/>
      <c r="F8535" s="2"/>
    </row>
    <row r="8536" spans="5:6" ht="12.75">
      <c r="E8536" s="2"/>
      <c r="F8536" s="2"/>
    </row>
    <row r="8537" spans="5:6" ht="12.75">
      <c r="E8537" s="2"/>
      <c r="F8537" s="2"/>
    </row>
    <row r="8538" spans="5:6" ht="12.75">
      <c r="E8538" s="2"/>
      <c r="F8538" s="2"/>
    </row>
    <row r="8539" spans="5:6" ht="12.75">
      <c r="E8539" s="2"/>
      <c r="F8539" s="2"/>
    </row>
    <row r="8540" spans="5:6" ht="12.75">
      <c r="E8540" s="2"/>
      <c r="F8540" s="2"/>
    </row>
    <row r="8541" spans="5:6" ht="12.75">
      <c r="E8541" s="2"/>
      <c r="F8541" s="2"/>
    </row>
    <row r="8542" spans="5:6" ht="12.75">
      <c r="E8542" s="2"/>
      <c r="F8542" s="2"/>
    </row>
    <row r="8543" spans="5:6" ht="12.75">
      <c r="E8543" s="2"/>
      <c r="F8543" s="2"/>
    </row>
    <row r="8544" spans="5:6" ht="12.75">
      <c r="E8544" s="2"/>
      <c r="F8544" s="2"/>
    </row>
    <row r="8545" spans="5:6" ht="12.75">
      <c r="E8545" s="2"/>
      <c r="F8545" s="2"/>
    </row>
    <row r="8546" spans="5:6" ht="12.75">
      <c r="E8546" s="2"/>
      <c r="F8546" s="2"/>
    </row>
    <row r="8547" spans="5:6" ht="12.75">
      <c r="E8547" s="2"/>
      <c r="F8547" s="2"/>
    </row>
    <row r="8548" spans="5:6" ht="12.75">
      <c r="E8548" s="2"/>
      <c r="F8548" s="2"/>
    </row>
    <row r="8549" spans="5:6" ht="12.75">
      <c r="E8549" s="2"/>
      <c r="F8549" s="2"/>
    </row>
    <row r="8550" spans="5:6" ht="12.75">
      <c r="E8550" s="2"/>
      <c r="F8550" s="2"/>
    </row>
    <row r="8551" spans="5:6" ht="12.75">
      <c r="E8551" s="2"/>
      <c r="F8551" s="2"/>
    </row>
    <row r="8552" spans="5:6" ht="12.75">
      <c r="E8552" s="2"/>
      <c r="F8552" s="2"/>
    </row>
    <row r="8553" spans="5:6" ht="12.75">
      <c r="E8553" s="2"/>
      <c r="F8553" s="2"/>
    </row>
    <row r="8554" spans="5:6" ht="12.75">
      <c r="E8554" s="2"/>
      <c r="F8554" s="2"/>
    </row>
    <row r="8555" spans="5:6" ht="12.75">
      <c r="E8555" s="2"/>
      <c r="F8555" s="2"/>
    </row>
    <row r="8556" spans="5:6" ht="12.75">
      <c r="E8556" s="2"/>
      <c r="F8556" s="2"/>
    </row>
    <row r="8557" spans="5:6" ht="12.75">
      <c r="E8557" s="2"/>
      <c r="F8557" s="2"/>
    </row>
    <row r="8558" spans="5:6" ht="12.75">
      <c r="E8558" s="2"/>
      <c r="F8558" s="2"/>
    </row>
    <row r="8559" spans="5:6" ht="12.75">
      <c r="E8559" s="2"/>
      <c r="F8559" s="2"/>
    </row>
    <row r="8560" spans="5:6" ht="12.75">
      <c r="E8560" s="2"/>
      <c r="F8560" s="2"/>
    </row>
    <row r="8561" spans="5:6" ht="12.75">
      <c r="E8561" s="2"/>
      <c r="F8561" s="2"/>
    </row>
    <row r="8562" spans="5:6" ht="12.75">
      <c r="E8562" s="2"/>
      <c r="F8562" s="2"/>
    </row>
    <row r="8563" spans="5:6" ht="12.75">
      <c r="E8563" s="2"/>
      <c r="F8563" s="2"/>
    </row>
    <row r="8564" spans="5:6" ht="12.75">
      <c r="E8564" s="2"/>
      <c r="F8564" s="2"/>
    </row>
    <row r="8565" spans="5:6" ht="12.75">
      <c r="E8565" s="2"/>
      <c r="F8565" s="2"/>
    </row>
    <row r="8566" spans="5:6" ht="12.75">
      <c r="E8566" s="2"/>
      <c r="F8566" s="2"/>
    </row>
    <row r="8567" spans="5:6" ht="12.75">
      <c r="E8567" s="2"/>
      <c r="F8567" s="2"/>
    </row>
    <row r="8568" spans="5:6" ht="12.75">
      <c r="E8568" s="2"/>
      <c r="F8568" s="2"/>
    </row>
    <row r="8569" spans="5:6" ht="12.75">
      <c r="E8569" s="2"/>
      <c r="F8569" s="2"/>
    </row>
    <row r="8570" spans="5:6" ht="12.75">
      <c r="E8570" s="2"/>
      <c r="F8570" s="2"/>
    </row>
    <row r="8571" spans="5:6" ht="12.75">
      <c r="E8571" s="2"/>
      <c r="F8571" s="2"/>
    </row>
    <row r="8572" spans="5:6" ht="12.75">
      <c r="E8572" s="2"/>
      <c r="F8572" s="2"/>
    </row>
    <row r="8573" spans="5:6" ht="12.75">
      <c r="E8573" s="2"/>
      <c r="F8573" s="2"/>
    </row>
    <row r="8574" spans="5:6" ht="12.75">
      <c r="E8574" s="2"/>
      <c r="F8574" s="2"/>
    </row>
    <row r="8575" spans="5:6" ht="12.75">
      <c r="E8575" s="2"/>
      <c r="F8575" s="2"/>
    </row>
    <row r="8576" spans="5:6" ht="12.75">
      <c r="E8576" s="2"/>
      <c r="F8576" s="2"/>
    </row>
    <row r="8577" spans="5:6" ht="12.75">
      <c r="E8577" s="2"/>
      <c r="F8577" s="2"/>
    </row>
    <row r="8578" spans="5:6" ht="12.75">
      <c r="E8578" s="2"/>
      <c r="F8578" s="2"/>
    </row>
    <row r="8579" spans="5:6" ht="12.75">
      <c r="E8579" s="2"/>
      <c r="F8579" s="2"/>
    </row>
    <row r="8580" spans="5:6" ht="12.75">
      <c r="E8580" s="2"/>
      <c r="F8580" s="2"/>
    </row>
    <row r="8581" spans="5:6" ht="12.75">
      <c r="E8581" s="2"/>
      <c r="F8581" s="2"/>
    </row>
    <row r="8582" spans="5:6" ht="12.75">
      <c r="E8582" s="2"/>
      <c r="F8582" s="2"/>
    </row>
    <row r="8583" spans="5:6" ht="12.75">
      <c r="E8583" s="2"/>
      <c r="F8583" s="2"/>
    </row>
    <row r="8584" spans="5:6" ht="12.75">
      <c r="E8584" s="2"/>
      <c r="F8584" s="2"/>
    </row>
    <row r="8585" spans="5:6" ht="12.75">
      <c r="E8585" s="2"/>
      <c r="F8585" s="2"/>
    </row>
    <row r="8586" spans="5:6" ht="12.75">
      <c r="E8586" s="2"/>
      <c r="F8586" s="2"/>
    </row>
    <row r="8587" spans="5:6" ht="12.75">
      <c r="E8587" s="2"/>
      <c r="F8587" s="2"/>
    </row>
    <row r="8588" spans="5:6" ht="12.75">
      <c r="E8588" s="2"/>
      <c r="F8588" s="2"/>
    </row>
    <row r="8589" spans="5:6" ht="12.75">
      <c r="E8589" s="2"/>
      <c r="F8589" s="2"/>
    </row>
    <row r="8590" spans="5:6" ht="12.75">
      <c r="E8590" s="2"/>
      <c r="F8590" s="2"/>
    </row>
    <row r="8591" spans="5:6" ht="12.75">
      <c r="E8591" s="2"/>
      <c r="F8591" s="2"/>
    </row>
    <row r="8592" spans="5:6" ht="12.75">
      <c r="E8592" s="2"/>
      <c r="F8592" s="2"/>
    </row>
    <row r="8593" spans="5:6" ht="12.75">
      <c r="E8593" s="2"/>
      <c r="F8593" s="2"/>
    </row>
    <row r="8594" spans="5:6" ht="12.75">
      <c r="E8594" s="2"/>
      <c r="F8594" s="2"/>
    </row>
    <row r="8595" spans="5:6" ht="12.75">
      <c r="E8595" s="2"/>
      <c r="F8595" s="2"/>
    </row>
    <row r="8596" spans="5:6" ht="12.75">
      <c r="E8596" s="2"/>
      <c r="F8596" s="2"/>
    </row>
    <row r="8597" spans="5:6" ht="12.75">
      <c r="E8597" s="2"/>
      <c r="F8597" s="2"/>
    </row>
    <row r="8598" spans="5:6" ht="12.75">
      <c r="E8598" s="2"/>
      <c r="F8598" s="2"/>
    </row>
    <row r="8599" spans="5:6" ht="12.75">
      <c r="E8599" s="2"/>
      <c r="F8599" s="2"/>
    </row>
    <row r="8600" spans="5:6" ht="12.75">
      <c r="E8600" s="2"/>
      <c r="F8600" s="2"/>
    </row>
    <row r="8601" spans="5:6" ht="12.75">
      <c r="E8601" s="2"/>
      <c r="F8601" s="2"/>
    </row>
    <row r="8602" spans="5:6" ht="12.75">
      <c r="E8602" s="2"/>
      <c r="F8602" s="2"/>
    </row>
    <row r="8603" spans="5:6" ht="12.75">
      <c r="E8603" s="2"/>
      <c r="F8603" s="2"/>
    </row>
    <row r="8604" spans="5:6" ht="12.75">
      <c r="E8604" s="2"/>
      <c r="F8604" s="2"/>
    </row>
    <row r="8605" spans="5:6" ht="12.75">
      <c r="E8605" s="2"/>
      <c r="F8605" s="2"/>
    </row>
    <row r="8606" spans="5:6" ht="12.75">
      <c r="E8606" s="2"/>
      <c r="F8606" s="2"/>
    </row>
    <row r="8607" spans="5:6" ht="12.75">
      <c r="E8607" s="2"/>
      <c r="F8607" s="2"/>
    </row>
    <row r="8608" spans="5:6" ht="12.75">
      <c r="E8608" s="2"/>
      <c r="F8608" s="2"/>
    </row>
    <row r="8609" spans="5:6" ht="12.75">
      <c r="E8609" s="2"/>
      <c r="F8609" s="2"/>
    </row>
    <row r="8610" spans="5:6" ht="12.75">
      <c r="E8610" s="2"/>
      <c r="F8610" s="2"/>
    </row>
    <row r="8611" spans="5:6" ht="12.75">
      <c r="E8611" s="2"/>
      <c r="F8611" s="2"/>
    </row>
    <row r="8612" spans="5:6" ht="12.75">
      <c r="E8612" s="2"/>
      <c r="F8612" s="2"/>
    </row>
    <row r="8613" spans="5:6" ht="12.75">
      <c r="E8613" s="2"/>
      <c r="F8613" s="2"/>
    </row>
    <row r="8614" spans="5:6" ht="12.75">
      <c r="E8614" s="2"/>
      <c r="F8614" s="2"/>
    </row>
    <row r="8615" spans="5:6" ht="12.75">
      <c r="E8615" s="2"/>
      <c r="F8615" s="2"/>
    </row>
    <row r="8616" spans="5:6" ht="12.75">
      <c r="E8616" s="2"/>
      <c r="F8616" s="2"/>
    </row>
    <row r="8617" spans="5:6" ht="12.75">
      <c r="E8617" s="2"/>
      <c r="F8617" s="2"/>
    </row>
    <row r="8618" spans="5:6" ht="12.75">
      <c r="E8618" s="2"/>
      <c r="F8618" s="2"/>
    </row>
    <row r="8619" spans="5:6" ht="12.75">
      <c r="E8619" s="2"/>
      <c r="F8619" s="2"/>
    </row>
    <row r="8620" spans="5:6" ht="12.75">
      <c r="E8620" s="2"/>
      <c r="F8620" s="2"/>
    </row>
    <row r="8621" spans="5:6" ht="12.75">
      <c r="E8621" s="2"/>
      <c r="F8621" s="2"/>
    </row>
    <row r="8622" spans="5:6" ht="12.75">
      <c r="E8622" s="2"/>
      <c r="F8622" s="2"/>
    </row>
    <row r="8623" spans="5:6" ht="12.75">
      <c r="E8623" s="2"/>
      <c r="F8623" s="2"/>
    </row>
    <row r="8624" spans="5:6" ht="12.75">
      <c r="E8624" s="2"/>
      <c r="F8624" s="2"/>
    </row>
    <row r="8625" spans="5:6" ht="12.75">
      <c r="E8625" s="2"/>
      <c r="F8625" s="2"/>
    </row>
    <row r="8626" spans="5:6" ht="12.75">
      <c r="E8626" s="2"/>
      <c r="F8626" s="2"/>
    </row>
    <row r="8627" spans="5:6" ht="12.75">
      <c r="E8627" s="2"/>
      <c r="F8627" s="2"/>
    </row>
    <row r="8628" spans="5:6" ht="12.75">
      <c r="E8628" s="2"/>
      <c r="F8628" s="2"/>
    </row>
    <row r="8629" spans="5:6" ht="12.75">
      <c r="E8629" s="2"/>
      <c r="F8629" s="2"/>
    </row>
    <row r="8630" spans="5:6" ht="12.75">
      <c r="E8630" s="2"/>
      <c r="F8630" s="2"/>
    </row>
    <row r="8631" spans="5:6" ht="12.75">
      <c r="E8631" s="2"/>
      <c r="F8631" s="2"/>
    </row>
    <row r="8632" spans="5:6" ht="12.75">
      <c r="E8632" s="2"/>
      <c r="F8632" s="2"/>
    </row>
    <row r="8633" spans="5:6" ht="12.75">
      <c r="E8633" s="2"/>
      <c r="F8633" s="2"/>
    </row>
    <row r="8634" spans="5:6" ht="12.75">
      <c r="E8634" s="2"/>
      <c r="F8634" s="2"/>
    </row>
    <row r="8635" spans="5:6" ht="12.75">
      <c r="E8635" s="2"/>
      <c r="F8635" s="2"/>
    </row>
    <row r="8636" spans="5:6" ht="12.75">
      <c r="E8636" s="2"/>
      <c r="F8636" s="2"/>
    </row>
    <row r="8637" spans="5:6" ht="12.75">
      <c r="E8637" s="2"/>
      <c r="F8637" s="2"/>
    </row>
    <row r="8638" spans="5:6" ht="12.75">
      <c r="E8638" s="2"/>
      <c r="F8638" s="2"/>
    </row>
    <row r="8639" spans="5:6" ht="12.75">
      <c r="E8639" s="2"/>
      <c r="F8639" s="2"/>
    </row>
    <row r="8640" spans="5:6" ht="12.75">
      <c r="E8640" s="2"/>
      <c r="F8640" s="2"/>
    </row>
    <row r="8641" spans="5:6" ht="12.75">
      <c r="E8641" s="2"/>
      <c r="F8641" s="2"/>
    </row>
    <row r="8642" spans="5:6" ht="12.75">
      <c r="E8642" s="2"/>
      <c r="F8642" s="2"/>
    </row>
    <row r="8643" spans="5:6" ht="12.75">
      <c r="E8643" s="2"/>
      <c r="F8643" s="2"/>
    </row>
    <row r="8644" spans="5:6" ht="12.75">
      <c r="E8644" s="2"/>
      <c r="F8644" s="2"/>
    </row>
    <row r="8645" spans="5:6" ht="12.75">
      <c r="E8645" s="2"/>
      <c r="F8645" s="2"/>
    </row>
    <row r="8646" spans="5:6" ht="12.75">
      <c r="E8646" s="2"/>
      <c r="F8646" s="2"/>
    </row>
    <row r="8647" spans="5:6" ht="12.75">
      <c r="E8647" s="2"/>
      <c r="F8647" s="2"/>
    </row>
    <row r="8648" spans="5:6" ht="12.75">
      <c r="E8648" s="2"/>
      <c r="F8648" s="2"/>
    </row>
    <row r="8649" spans="5:6" ht="12.75">
      <c r="E8649" s="2"/>
      <c r="F8649" s="2"/>
    </row>
    <row r="8650" spans="5:6" ht="12.75">
      <c r="E8650" s="2"/>
      <c r="F8650" s="2"/>
    </row>
    <row r="8651" spans="5:6" ht="12.75">
      <c r="E8651" s="2"/>
      <c r="F8651" s="2"/>
    </row>
    <row r="8652" spans="5:6" ht="12.75">
      <c r="E8652" s="2"/>
      <c r="F8652" s="2"/>
    </row>
    <row r="8653" spans="5:6" ht="12.75">
      <c r="E8653" s="2"/>
      <c r="F8653" s="2"/>
    </row>
    <row r="8654" spans="5:6" ht="12.75">
      <c r="E8654" s="2"/>
      <c r="F8654" s="2"/>
    </row>
    <row r="8655" spans="5:6" ht="12.75">
      <c r="E8655" s="2"/>
      <c r="F8655" s="2"/>
    </row>
    <row r="8656" spans="5:6" ht="12.75">
      <c r="E8656" s="2"/>
      <c r="F8656" s="2"/>
    </row>
    <row r="8657" spans="5:6" ht="12.75">
      <c r="E8657" s="2"/>
      <c r="F8657" s="2"/>
    </row>
    <row r="8658" spans="5:6" ht="12.75">
      <c r="E8658" s="2"/>
      <c r="F8658" s="2"/>
    </row>
    <row r="8659" spans="5:6" ht="12.75">
      <c r="E8659" s="2"/>
      <c r="F8659" s="2"/>
    </row>
    <row r="8660" spans="5:6" ht="12.75">
      <c r="E8660" s="2"/>
      <c r="F8660" s="2"/>
    </row>
    <row r="8661" spans="5:6" ht="12.75">
      <c r="E8661" s="2"/>
      <c r="F8661" s="2"/>
    </row>
    <row r="8662" spans="5:6" ht="12.75">
      <c r="E8662" s="2"/>
      <c r="F8662" s="2"/>
    </row>
    <row r="8663" spans="5:6" ht="12.75">
      <c r="E8663" s="2"/>
      <c r="F8663" s="2"/>
    </row>
    <row r="8664" spans="5:6" ht="12.75">
      <c r="E8664" s="2"/>
      <c r="F8664" s="2"/>
    </row>
    <row r="8665" spans="5:6" ht="12.75">
      <c r="E8665" s="2"/>
      <c r="F8665" s="2"/>
    </row>
    <row r="8666" spans="5:6" ht="12.75">
      <c r="E8666" s="2"/>
      <c r="F8666" s="2"/>
    </row>
    <row r="8667" spans="5:6" ht="12.75">
      <c r="E8667" s="2"/>
      <c r="F8667" s="2"/>
    </row>
    <row r="8668" spans="5:6" ht="12.75">
      <c r="E8668" s="2"/>
      <c r="F8668" s="2"/>
    </row>
    <row r="8669" spans="5:6" ht="12.75">
      <c r="E8669" s="2"/>
      <c r="F8669" s="2"/>
    </row>
    <row r="8670" spans="5:6" ht="12.75">
      <c r="E8670" s="2"/>
      <c r="F8670" s="2"/>
    </row>
    <row r="8671" spans="5:6" ht="12.75">
      <c r="E8671" s="2"/>
      <c r="F8671" s="2"/>
    </row>
    <row r="8672" spans="5:6" ht="12.75">
      <c r="E8672" s="2"/>
      <c r="F8672" s="2"/>
    </row>
    <row r="8673" spans="5:6" ht="12.75">
      <c r="E8673" s="2"/>
      <c r="F8673" s="2"/>
    </row>
    <row r="8674" spans="5:6" ht="12.75">
      <c r="E8674" s="2"/>
      <c r="F8674" s="2"/>
    </row>
    <row r="8675" spans="5:6" ht="12.75">
      <c r="E8675" s="2"/>
      <c r="F8675" s="2"/>
    </row>
    <row r="8676" spans="5:6" ht="12.75">
      <c r="E8676" s="2"/>
      <c r="F8676" s="2"/>
    </row>
    <row r="8677" spans="5:6" ht="12.75">
      <c r="E8677" s="2"/>
      <c r="F8677" s="2"/>
    </row>
    <row r="8678" spans="5:6" ht="12.75">
      <c r="E8678" s="2"/>
      <c r="F8678" s="2"/>
    </row>
    <row r="8679" spans="5:6" ht="12.75">
      <c r="E8679" s="2"/>
      <c r="F8679" s="2"/>
    </row>
    <row r="8680" spans="5:6" ht="12.75">
      <c r="E8680" s="2"/>
      <c r="F8680" s="2"/>
    </row>
    <row r="8681" spans="5:6" ht="12.75">
      <c r="E8681" s="2"/>
      <c r="F8681" s="2"/>
    </row>
    <row r="8682" spans="5:6" ht="12.75">
      <c r="E8682" s="2"/>
      <c r="F8682" s="2"/>
    </row>
    <row r="8683" spans="5:6" ht="12.75">
      <c r="E8683" s="2"/>
      <c r="F8683" s="2"/>
    </row>
    <row r="8684" spans="5:6" ht="12.75">
      <c r="E8684" s="2"/>
      <c r="F8684" s="2"/>
    </row>
    <row r="8685" spans="5:6" ht="12.75">
      <c r="E8685" s="2"/>
      <c r="F8685" s="2"/>
    </row>
    <row r="8686" spans="5:6" ht="12.75">
      <c r="E8686" s="2"/>
      <c r="F8686" s="2"/>
    </row>
    <row r="8687" spans="5:6" ht="12.75">
      <c r="E8687" s="2"/>
      <c r="F8687" s="2"/>
    </row>
    <row r="8688" spans="5:6" ht="12.75">
      <c r="E8688" s="2"/>
      <c r="F8688" s="2"/>
    </row>
    <row r="8689" spans="5:6" ht="12.75">
      <c r="E8689" s="2"/>
      <c r="F8689" s="2"/>
    </row>
    <row r="8690" spans="5:6" ht="12.75">
      <c r="E8690" s="2"/>
      <c r="F8690" s="2"/>
    </row>
    <row r="8691" spans="5:6" ht="12.75">
      <c r="E8691" s="2"/>
      <c r="F8691" s="2"/>
    </row>
    <row r="8692" spans="5:6" ht="12.75">
      <c r="E8692" s="2"/>
      <c r="F8692" s="2"/>
    </row>
    <row r="8693" spans="5:6" ht="12.75">
      <c r="E8693" s="2"/>
      <c r="F8693" s="2"/>
    </row>
    <row r="8694" spans="5:6" ht="12.75">
      <c r="E8694" s="2"/>
      <c r="F8694" s="2"/>
    </row>
    <row r="8695" spans="5:6" ht="12.75">
      <c r="E8695" s="2"/>
      <c r="F8695" s="2"/>
    </row>
    <row r="8696" spans="5:6" ht="12.75">
      <c r="E8696" s="2"/>
      <c r="F8696" s="2"/>
    </row>
    <row r="8697" spans="5:6" ht="12.75">
      <c r="E8697" s="2"/>
      <c r="F8697" s="2"/>
    </row>
    <row r="8698" spans="5:6" ht="12.75">
      <c r="E8698" s="2"/>
      <c r="F8698" s="2"/>
    </row>
    <row r="8699" spans="5:6" ht="12.75">
      <c r="E8699" s="2"/>
      <c r="F8699" s="2"/>
    </row>
    <row r="8700" spans="5:6" ht="12.75">
      <c r="E8700" s="2"/>
      <c r="F8700" s="2"/>
    </row>
    <row r="8701" spans="5:6" ht="12.75">
      <c r="E8701" s="2"/>
      <c r="F8701" s="2"/>
    </row>
    <row r="8702" spans="5:6" ht="12.75">
      <c r="E8702" s="2"/>
      <c r="F8702" s="2"/>
    </row>
    <row r="8703" spans="5:6" ht="12.75">
      <c r="E8703" s="2"/>
      <c r="F8703" s="2"/>
    </row>
    <row r="8704" spans="5:6" ht="12.75">
      <c r="E8704" s="2"/>
      <c r="F8704" s="2"/>
    </row>
    <row r="8705" spans="5:6" ht="12.75">
      <c r="E8705" s="2"/>
      <c r="F8705" s="2"/>
    </row>
    <row r="8706" spans="5:6" ht="12.75">
      <c r="E8706" s="2"/>
      <c r="F8706" s="2"/>
    </row>
    <row r="8707" spans="5:6" ht="12.75">
      <c r="E8707" s="2"/>
      <c r="F8707" s="2"/>
    </row>
    <row r="8708" spans="5:6" ht="12.75">
      <c r="E8708" s="2"/>
      <c r="F8708" s="2"/>
    </row>
    <row r="8709" spans="5:6" ht="12.75">
      <c r="E8709" s="2"/>
      <c r="F8709" s="2"/>
    </row>
    <row r="8710" spans="5:6" ht="12.75">
      <c r="E8710" s="2"/>
      <c r="F8710" s="2"/>
    </row>
    <row r="8711" spans="5:6" ht="12.75">
      <c r="E8711" s="2"/>
      <c r="F8711" s="2"/>
    </row>
    <row r="8712" spans="5:6" ht="12.75">
      <c r="E8712" s="2"/>
      <c r="F8712" s="2"/>
    </row>
    <row r="8713" spans="5:6" ht="12.75">
      <c r="E8713" s="2"/>
      <c r="F8713" s="2"/>
    </row>
    <row r="8714" spans="5:6" ht="12.75">
      <c r="E8714" s="2"/>
      <c r="F8714" s="2"/>
    </row>
    <row r="8715" spans="5:6" ht="12.75">
      <c r="E8715" s="2"/>
      <c r="F8715" s="2"/>
    </row>
    <row r="8716" spans="5:6" ht="12.75">
      <c r="E8716" s="2"/>
      <c r="F8716" s="2"/>
    </row>
    <row r="8717" spans="5:6" ht="12.75">
      <c r="E8717" s="2"/>
      <c r="F8717" s="2"/>
    </row>
    <row r="8718" spans="5:6" ht="12.75">
      <c r="E8718" s="2"/>
      <c r="F8718" s="2"/>
    </row>
    <row r="8719" spans="5:6" ht="12.75">
      <c r="E8719" s="2"/>
      <c r="F8719" s="2"/>
    </row>
    <row r="8720" spans="5:6" ht="12.75">
      <c r="E8720" s="2"/>
      <c r="F8720" s="2"/>
    </row>
    <row r="8721" spans="5:6" ht="12.75">
      <c r="E8721" s="2"/>
      <c r="F8721" s="2"/>
    </row>
    <row r="8722" spans="5:6" ht="12.75">
      <c r="E8722" s="2"/>
      <c r="F8722" s="2"/>
    </row>
    <row r="8723" spans="5:6" ht="12.75">
      <c r="E8723" s="2"/>
      <c r="F8723" s="2"/>
    </row>
    <row r="8724" spans="5:6" ht="12.75">
      <c r="E8724" s="2"/>
      <c r="F8724" s="2"/>
    </row>
    <row r="8725" spans="5:6" ht="12.75">
      <c r="E8725" s="2"/>
      <c r="F8725" s="2"/>
    </row>
    <row r="8726" spans="5:6" ht="12.75">
      <c r="E8726" s="2"/>
      <c r="F8726" s="2"/>
    </row>
    <row r="8727" spans="5:6" ht="12.75">
      <c r="E8727" s="2"/>
      <c r="F8727" s="2"/>
    </row>
    <row r="8728" spans="5:6" ht="12.75">
      <c r="E8728" s="2"/>
      <c r="F8728" s="2"/>
    </row>
    <row r="8729" spans="5:6" ht="12.75">
      <c r="E8729" s="2"/>
      <c r="F8729" s="2"/>
    </row>
    <row r="8730" spans="5:6" ht="12.75">
      <c r="E8730" s="2"/>
      <c r="F8730" s="2"/>
    </row>
    <row r="8731" spans="5:6" ht="12.75">
      <c r="E8731" s="2"/>
      <c r="F8731" s="2"/>
    </row>
    <row r="8732" spans="5:6" ht="12.75">
      <c r="E8732" s="2"/>
      <c r="F8732" s="2"/>
    </row>
    <row r="8733" spans="5:6" ht="12.75">
      <c r="E8733" s="2"/>
      <c r="F8733" s="2"/>
    </row>
    <row r="8734" spans="5:6" ht="12.75">
      <c r="E8734" s="2"/>
      <c r="F8734" s="2"/>
    </row>
    <row r="8735" spans="5:6" ht="12.75">
      <c r="E8735" s="2"/>
      <c r="F8735" s="2"/>
    </row>
    <row r="8736" spans="5:6" ht="12.75">
      <c r="E8736" s="2"/>
      <c r="F8736" s="2"/>
    </row>
    <row r="8737" spans="5:6" ht="12.75">
      <c r="E8737" s="2"/>
      <c r="F8737" s="2"/>
    </row>
    <row r="8738" spans="5:6" ht="12.75">
      <c r="E8738" s="2"/>
      <c r="F8738" s="2"/>
    </row>
    <row r="8739" spans="5:6" ht="12.75">
      <c r="E8739" s="2"/>
      <c r="F8739" s="2"/>
    </row>
    <row r="8740" spans="5:6" ht="12.75">
      <c r="E8740" s="2"/>
      <c r="F8740" s="2"/>
    </row>
    <row r="8741" spans="5:6" ht="12.75">
      <c r="E8741" s="2"/>
      <c r="F8741" s="2"/>
    </row>
    <row r="8742" spans="5:6" ht="12.75">
      <c r="E8742" s="2"/>
      <c r="F8742" s="2"/>
    </row>
    <row r="8743" spans="5:6" ht="12.75">
      <c r="E8743" s="2"/>
      <c r="F8743" s="2"/>
    </row>
    <row r="8744" spans="5:6" ht="12.75">
      <c r="E8744" s="2"/>
      <c r="F8744" s="2"/>
    </row>
    <row r="8745" spans="5:6" ht="12.75">
      <c r="E8745" s="2"/>
      <c r="F8745" s="2"/>
    </row>
    <row r="8746" spans="5:6" ht="12.75">
      <c r="E8746" s="2"/>
      <c r="F8746" s="2"/>
    </row>
    <row r="8747" spans="5:6" ht="12.75">
      <c r="E8747" s="2"/>
      <c r="F8747" s="2"/>
    </row>
    <row r="8748" spans="5:6" ht="12.75">
      <c r="E8748" s="2"/>
      <c r="F8748" s="2"/>
    </row>
    <row r="8749" spans="5:6" ht="12.75">
      <c r="E8749" s="2"/>
      <c r="F8749" s="2"/>
    </row>
    <row r="8750" spans="5:6" ht="12.75">
      <c r="E8750" s="2"/>
      <c r="F8750" s="2"/>
    </row>
    <row r="8751" spans="5:6" ht="12.75">
      <c r="E8751" s="2"/>
      <c r="F8751" s="2"/>
    </row>
    <row r="8752" spans="5:6" ht="12.75">
      <c r="E8752" s="2"/>
      <c r="F8752" s="2"/>
    </row>
    <row r="8753" spans="5:6" ht="12.75">
      <c r="E8753" s="2"/>
      <c r="F8753" s="2"/>
    </row>
    <row r="8754" spans="5:6" ht="12.75">
      <c r="E8754" s="2"/>
      <c r="F8754" s="2"/>
    </row>
    <row r="8755" spans="5:6" ht="12.75">
      <c r="E8755" s="2"/>
      <c r="F8755" s="2"/>
    </row>
    <row r="8756" spans="5:6" ht="12.75">
      <c r="E8756" s="2"/>
      <c r="F8756" s="2"/>
    </row>
    <row r="8757" spans="5:6" ht="12.75">
      <c r="E8757" s="2"/>
      <c r="F8757" s="2"/>
    </row>
    <row r="8758" spans="5:6" ht="12.75">
      <c r="E8758" s="2"/>
      <c r="F8758" s="2"/>
    </row>
    <row r="8759" spans="5:6" ht="12.75">
      <c r="E8759" s="2"/>
      <c r="F8759" s="2"/>
    </row>
    <row r="8760" spans="5:6" ht="12.75">
      <c r="E8760" s="2"/>
      <c r="F8760" s="2"/>
    </row>
    <row r="8761" spans="5:6" ht="12.75">
      <c r="E8761" s="2"/>
      <c r="F8761" s="2"/>
    </row>
    <row r="8762" spans="5:6" ht="12.75">
      <c r="E8762" s="2"/>
      <c r="F8762" s="2"/>
    </row>
    <row r="8763" spans="5:6" ht="12.75">
      <c r="E8763" s="2"/>
      <c r="F8763" s="2"/>
    </row>
    <row r="8764" spans="5:6" ht="12.75">
      <c r="E8764" s="2"/>
      <c r="F8764" s="2"/>
    </row>
    <row r="8765" spans="5:6" ht="12.75">
      <c r="E8765" s="2"/>
      <c r="F8765" s="2"/>
    </row>
    <row r="8766" spans="5:6" ht="12.75">
      <c r="E8766" s="2"/>
      <c r="F8766" s="2"/>
    </row>
    <row r="8767" spans="5:6" ht="12.75">
      <c r="E8767" s="2"/>
      <c r="F8767" s="2"/>
    </row>
    <row r="8768" spans="5:6" ht="12.75">
      <c r="E8768" s="2"/>
      <c r="F8768" s="2"/>
    </row>
    <row r="8769" spans="5:6" ht="12.75">
      <c r="E8769" s="2"/>
      <c r="F8769" s="2"/>
    </row>
    <row r="8770" spans="5:6" ht="12.75">
      <c r="E8770" s="2"/>
      <c r="F8770" s="2"/>
    </row>
    <row r="8771" spans="5:6" ht="12.75">
      <c r="E8771" s="2"/>
      <c r="F8771" s="2"/>
    </row>
    <row r="8772" spans="5:6" ht="12.75">
      <c r="E8772" s="2"/>
      <c r="F8772" s="2"/>
    </row>
    <row r="8773" spans="5:6" ht="12.75">
      <c r="E8773" s="2"/>
      <c r="F8773" s="2"/>
    </row>
    <row r="8774" spans="5:6" ht="12.75">
      <c r="E8774" s="2"/>
      <c r="F8774" s="2"/>
    </row>
    <row r="8775" spans="5:6" ht="12.75">
      <c r="E8775" s="2"/>
      <c r="F8775" s="2"/>
    </row>
    <row r="8776" spans="5:6" ht="12.75">
      <c r="E8776" s="2"/>
      <c r="F8776" s="2"/>
    </row>
    <row r="8777" spans="5:6" ht="12.75">
      <c r="E8777" s="2"/>
      <c r="F8777" s="2"/>
    </row>
    <row r="8778" spans="5:6" ht="12.75">
      <c r="E8778" s="2"/>
      <c r="F8778" s="2"/>
    </row>
    <row r="8779" spans="5:6" ht="12.75">
      <c r="E8779" s="2"/>
      <c r="F8779" s="2"/>
    </row>
    <row r="8780" spans="5:6" ht="12.75">
      <c r="E8780" s="2"/>
      <c r="F8780" s="2"/>
    </row>
    <row r="8781" spans="5:6" ht="12.75">
      <c r="E8781" s="2"/>
      <c r="F8781" s="2"/>
    </row>
    <row r="8782" spans="5:6" ht="12.75">
      <c r="E8782" s="2"/>
      <c r="F8782" s="2"/>
    </row>
    <row r="8783" spans="5:6" ht="12.75">
      <c r="E8783" s="2"/>
      <c r="F8783" s="2"/>
    </row>
    <row r="8784" spans="5:6" ht="12.75">
      <c r="E8784" s="2"/>
      <c r="F8784" s="2"/>
    </row>
    <row r="8785" spans="5:6" ht="12.75">
      <c r="E8785" s="2"/>
      <c r="F8785" s="2"/>
    </row>
    <row r="8786" spans="5:6" ht="12.75">
      <c r="E8786" s="2"/>
      <c r="F8786" s="2"/>
    </row>
    <row r="8787" spans="5:6" ht="12.75">
      <c r="E8787" s="2"/>
      <c r="F8787" s="2"/>
    </row>
    <row r="8788" spans="5:6" ht="12.75">
      <c r="E8788" s="2"/>
      <c r="F8788" s="2"/>
    </row>
    <row r="8789" spans="5:6" ht="12.75">
      <c r="E8789" s="2"/>
      <c r="F8789" s="2"/>
    </row>
    <row r="8790" spans="5:6" ht="12.75">
      <c r="E8790" s="2"/>
      <c r="F8790" s="2"/>
    </row>
    <row r="8791" spans="5:6" ht="12.75">
      <c r="E8791" s="2"/>
      <c r="F8791" s="2"/>
    </row>
    <row r="8792" spans="5:6" ht="12.75">
      <c r="E8792" s="2"/>
      <c r="F8792" s="2"/>
    </row>
    <row r="8793" spans="5:6" ht="12.75">
      <c r="E8793" s="2"/>
      <c r="F8793" s="2"/>
    </row>
    <row r="8794" spans="5:6" ht="12.75">
      <c r="E8794" s="2"/>
      <c r="F8794" s="2"/>
    </row>
    <row r="8795" spans="5:6" ht="12.75">
      <c r="E8795" s="2"/>
      <c r="F8795" s="2"/>
    </row>
    <row r="8796" spans="5:6" ht="12.75">
      <c r="E8796" s="2"/>
      <c r="F8796" s="2"/>
    </row>
    <row r="8797" spans="5:6" ht="12.75">
      <c r="E8797" s="2"/>
      <c r="F8797" s="2"/>
    </row>
    <row r="8798" spans="5:6" ht="12.75">
      <c r="E8798" s="2"/>
      <c r="F8798" s="2"/>
    </row>
    <row r="8799" spans="5:6" ht="12.75">
      <c r="E8799" s="2"/>
      <c r="F8799" s="2"/>
    </row>
    <row r="8800" spans="5:6" ht="12.75">
      <c r="E8800" s="2"/>
      <c r="F8800" s="2"/>
    </row>
    <row r="8801" spans="5:6" ht="12.75">
      <c r="E8801" s="2"/>
      <c r="F8801" s="2"/>
    </row>
    <row r="8802" spans="5:6" ht="12.75">
      <c r="E8802" s="2"/>
      <c r="F8802" s="2"/>
    </row>
    <row r="8803" spans="5:6" ht="12.75">
      <c r="E8803" s="2"/>
      <c r="F8803" s="2"/>
    </row>
    <row r="8804" spans="5:6" ht="12.75">
      <c r="E8804" s="2"/>
      <c r="F8804" s="2"/>
    </row>
    <row r="8805" spans="5:6" ht="12.75">
      <c r="E8805" s="2"/>
      <c r="F8805" s="2"/>
    </row>
    <row r="8806" spans="5:6" ht="12.75">
      <c r="E8806" s="2"/>
      <c r="F8806" s="2"/>
    </row>
    <row r="8807" spans="5:6" ht="12.75">
      <c r="E8807" s="2"/>
      <c r="F8807" s="2"/>
    </row>
    <row r="8808" spans="5:6" ht="12.75">
      <c r="E8808" s="2"/>
      <c r="F8808" s="2"/>
    </row>
    <row r="8809" spans="5:6" ht="12.75">
      <c r="E8809" s="2"/>
      <c r="F8809" s="2"/>
    </row>
    <row r="8810" spans="5:6" ht="12.75">
      <c r="E8810" s="2"/>
      <c r="F8810" s="2"/>
    </row>
    <row r="8811" spans="5:6" ht="12.75">
      <c r="E8811" s="2"/>
      <c r="F8811" s="2"/>
    </row>
    <row r="8812" spans="5:6" ht="12.75">
      <c r="E8812" s="2"/>
      <c r="F8812" s="2"/>
    </row>
    <row r="8813" spans="5:6" ht="12.75">
      <c r="E8813" s="2"/>
      <c r="F8813" s="2"/>
    </row>
    <row r="8814" spans="5:6" ht="12.75">
      <c r="E8814" s="2"/>
      <c r="F8814" s="2"/>
    </row>
    <row r="8815" spans="5:6" ht="12.75">
      <c r="E8815" s="2"/>
      <c r="F8815" s="2"/>
    </row>
    <row r="8816" spans="5:6" ht="12.75">
      <c r="E8816" s="2"/>
      <c r="F8816" s="2"/>
    </row>
    <row r="8817" spans="5:6" ht="12.75">
      <c r="E8817" s="2"/>
      <c r="F8817" s="2"/>
    </row>
    <row r="8818" spans="5:6" ht="12.75">
      <c r="E8818" s="2"/>
      <c r="F8818" s="2"/>
    </row>
    <row r="8819" spans="5:6" ht="12.75">
      <c r="E8819" s="2"/>
      <c r="F8819" s="2"/>
    </row>
    <row r="8820" spans="5:6" ht="12.75">
      <c r="E8820" s="2"/>
      <c r="F8820" s="2"/>
    </row>
    <row r="8821" spans="5:6" ht="12.75">
      <c r="E8821" s="2"/>
      <c r="F8821" s="2"/>
    </row>
    <row r="8822" spans="5:6" ht="12.75">
      <c r="E8822" s="2"/>
      <c r="F8822" s="2"/>
    </row>
    <row r="8823" spans="5:6" ht="12.75">
      <c r="E8823" s="2"/>
      <c r="F8823" s="2"/>
    </row>
    <row r="8824" spans="5:6" ht="12.75">
      <c r="E8824" s="2"/>
      <c r="F8824" s="2"/>
    </row>
    <row r="8825" spans="5:6" ht="12.75">
      <c r="E8825" s="2"/>
      <c r="F8825" s="2"/>
    </row>
    <row r="8826" spans="5:6" ht="12.75">
      <c r="E8826" s="2"/>
      <c r="F8826" s="2"/>
    </row>
    <row r="8827" spans="5:6" ht="12.75">
      <c r="E8827" s="2"/>
      <c r="F8827" s="2"/>
    </row>
    <row r="8828" spans="5:6" ht="12.75">
      <c r="E8828" s="2"/>
      <c r="F8828" s="2"/>
    </row>
    <row r="8829" spans="5:6" ht="12.75">
      <c r="E8829" s="2"/>
      <c r="F8829" s="2"/>
    </row>
    <row r="8830" spans="5:6" ht="12.75">
      <c r="E8830" s="2"/>
      <c r="F8830" s="2"/>
    </row>
    <row r="8831" spans="5:6" ht="12.75">
      <c r="E8831" s="2"/>
      <c r="F8831" s="2"/>
    </row>
    <row r="8832" spans="5:6" ht="12.75">
      <c r="E8832" s="2"/>
      <c r="F8832" s="2"/>
    </row>
    <row r="8833" spans="5:6" ht="12.75">
      <c r="E8833" s="2"/>
      <c r="F8833" s="2"/>
    </row>
    <row r="8834" spans="5:6" ht="12.75">
      <c r="E8834" s="2"/>
      <c r="F8834" s="2"/>
    </row>
    <row r="8835" spans="5:6" ht="12.75">
      <c r="E8835" s="2"/>
      <c r="F8835" s="2"/>
    </row>
    <row r="8836" spans="5:6" ht="12.75">
      <c r="E8836" s="2"/>
      <c r="F8836" s="2"/>
    </row>
    <row r="8837" spans="5:6" ht="12.75">
      <c r="E8837" s="2"/>
      <c r="F8837" s="2"/>
    </row>
    <row r="8838" spans="5:6" ht="12.75">
      <c r="E8838" s="2"/>
      <c r="F8838" s="2"/>
    </row>
    <row r="8839" spans="5:6" ht="12.75">
      <c r="E8839" s="2"/>
      <c r="F8839" s="2"/>
    </row>
    <row r="8840" spans="5:6" ht="12.75">
      <c r="E8840" s="2"/>
      <c r="F8840" s="2"/>
    </row>
    <row r="8841" spans="5:6" ht="12.75">
      <c r="E8841" s="2"/>
      <c r="F8841" s="2"/>
    </row>
    <row r="8842" spans="5:6" ht="12.75">
      <c r="E8842" s="2"/>
      <c r="F8842" s="2"/>
    </row>
    <row r="8843" spans="5:6" ht="12.75">
      <c r="E8843" s="2"/>
      <c r="F8843" s="2"/>
    </row>
    <row r="8844" spans="5:6" ht="12.75">
      <c r="E8844" s="2"/>
      <c r="F8844" s="2"/>
    </row>
    <row r="8845" spans="5:6" ht="12.75">
      <c r="E8845" s="2"/>
      <c r="F8845" s="2"/>
    </row>
    <row r="8846" spans="5:6" ht="12.75">
      <c r="E8846" s="2"/>
      <c r="F8846" s="2"/>
    </row>
    <row r="8847" spans="5:6" ht="12.75">
      <c r="E8847" s="2"/>
      <c r="F8847" s="2"/>
    </row>
    <row r="8848" spans="5:6" ht="12.75">
      <c r="E8848" s="2"/>
      <c r="F8848" s="2"/>
    </row>
    <row r="8849" spans="5:6" ht="12.75">
      <c r="E8849" s="2"/>
      <c r="F8849" s="2"/>
    </row>
    <row r="8850" spans="5:6" ht="12.75">
      <c r="E8850" s="2"/>
      <c r="F8850" s="2"/>
    </row>
    <row r="8851" spans="5:6" ht="12.75">
      <c r="E8851" s="2"/>
      <c r="F8851" s="2"/>
    </row>
    <row r="8852" spans="5:6" ht="12.75">
      <c r="E8852" s="2"/>
      <c r="F8852" s="2"/>
    </row>
    <row r="8853" spans="5:6" ht="12.75">
      <c r="E8853" s="2"/>
      <c r="F8853" s="2"/>
    </row>
    <row r="8854" spans="5:6" ht="12.75">
      <c r="E8854" s="2"/>
      <c r="F8854" s="2"/>
    </row>
    <row r="8855" spans="5:6" ht="12.75">
      <c r="E8855" s="2"/>
      <c r="F8855" s="2"/>
    </row>
    <row r="8856" spans="5:6" ht="12.75">
      <c r="E8856" s="2"/>
      <c r="F8856" s="2"/>
    </row>
    <row r="8857" spans="5:6" ht="12.75">
      <c r="E8857" s="2"/>
      <c r="F8857" s="2"/>
    </row>
    <row r="8858" spans="5:6" ht="12.75">
      <c r="E8858" s="2"/>
      <c r="F8858" s="2"/>
    </row>
    <row r="8859" spans="5:6" ht="12.75">
      <c r="E8859" s="2"/>
      <c r="F8859" s="2"/>
    </row>
    <row r="8860" spans="5:6" ht="12.75">
      <c r="E8860" s="2"/>
      <c r="F8860" s="2"/>
    </row>
    <row r="8861" spans="5:6" ht="12.75">
      <c r="E8861" s="2"/>
      <c r="F8861" s="2"/>
    </row>
    <row r="8862" spans="5:6" ht="12.75">
      <c r="E8862" s="2"/>
      <c r="F8862" s="2"/>
    </row>
    <row r="8863" spans="5:6" ht="12.75">
      <c r="E8863" s="2"/>
      <c r="F8863" s="2"/>
    </row>
    <row r="8864" spans="5:6" ht="12.75">
      <c r="E8864" s="2"/>
      <c r="F8864" s="2"/>
    </row>
    <row r="8865" spans="5:6" ht="12.75">
      <c r="E8865" s="2"/>
      <c r="F8865" s="2"/>
    </row>
    <row r="8866" spans="5:6" ht="12.75">
      <c r="E8866" s="2"/>
      <c r="F8866" s="2"/>
    </row>
    <row r="8867" spans="5:6" ht="12.75">
      <c r="E8867" s="2"/>
      <c r="F8867" s="2"/>
    </row>
    <row r="8868" spans="5:6" ht="12.75">
      <c r="E8868" s="2"/>
      <c r="F8868" s="2"/>
    </row>
    <row r="8869" spans="5:6" ht="12.75">
      <c r="E8869" s="2"/>
      <c r="F8869" s="2"/>
    </row>
    <row r="8870" spans="5:6" ht="12.75">
      <c r="E8870" s="2"/>
      <c r="F8870" s="2"/>
    </row>
    <row r="8871" spans="5:6" ht="12.75">
      <c r="E8871" s="2"/>
      <c r="F8871" s="2"/>
    </row>
    <row r="8872" spans="5:6" ht="12.75">
      <c r="E8872" s="2"/>
      <c r="F8872" s="2"/>
    </row>
    <row r="8873" spans="5:6" ht="12.75">
      <c r="E8873" s="2"/>
      <c r="F8873" s="2"/>
    </row>
    <row r="8874" spans="5:6" ht="12.75">
      <c r="E8874" s="2"/>
      <c r="F8874" s="2"/>
    </row>
    <row r="8875" spans="5:6" ht="12.75">
      <c r="E8875" s="2"/>
      <c r="F8875" s="2"/>
    </row>
    <row r="8876" spans="5:6" ht="12.75">
      <c r="E8876" s="2"/>
      <c r="F8876" s="2"/>
    </row>
    <row r="8877" spans="5:6" ht="12.75">
      <c r="E8877" s="2"/>
      <c r="F8877" s="2"/>
    </row>
    <row r="8878" spans="5:6" ht="12.75">
      <c r="E8878" s="2"/>
      <c r="F8878" s="2"/>
    </row>
    <row r="8879" spans="5:6" ht="12.75">
      <c r="E8879" s="2"/>
      <c r="F8879" s="2"/>
    </row>
    <row r="8880" spans="5:6" ht="12.75">
      <c r="E8880" s="2"/>
      <c r="F8880" s="2"/>
    </row>
    <row r="8881" spans="5:6" ht="12.75">
      <c r="E8881" s="2"/>
      <c r="F8881" s="2"/>
    </row>
    <row r="8882" spans="5:6" ht="12.75">
      <c r="E8882" s="2"/>
      <c r="F8882" s="2"/>
    </row>
    <row r="8883" spans="5:6" ht="12.75">
      <c r="E8883" s="2"/>
      <c r="F8883" s="2"/>
    </row>
    <row r="8884" spans="5:6" ht="12.75">
      <c r="E8884" s="2"/>
      <c r="F8884" s="2"/>
    </row>
    <row r="8885" spans="5:6" ht="12.75">
      <c r="E8885" s="2"/>
      <c r="F8885" s="2"/>
    </row>
    <row r="8886" spans="5:6" ht="12.75">
      <c r="E8886" s="2"/>
      <c r="F8886" s="2"/>
    </row>
    <row r="8887" spans="5:6" ht="12.75">
      <c r="E8887" s="2"/>
      <c r="F8887" s="2"/>
    </row>
    <row r="8888" spans="5:6" ht="12.75">
      <c r="E8888" s="2"/>
      <c r="F8888" s="2"/>
    </row>
    <row r="8889" spans="5:6" ht="12.75">
      <c r="E8889" s="2"/>
      <c r="F8889" s="2"/>
    </row>
    <row r="8890" spans="5:6" ht="12.75">
      <c r="E8890" s="2"/>
      <c r="F8890" s="2"/>
    </row>
    <row r="8891" spans="5:6" ht="12.75">
      <c r="E8891" s="2"/>
      <c r="F8891" s="2"/>
    </row>
    <row r="8892" spans="5:6" ht="12.75">
      <c r="E8892" s="2"/>
      <c r="F8892" s="2"/>
    </row>
    <row r="8893" spans="5:6" ht="12.75">
      <c r="E8893" s="2"/>
      <c r="F8893" s="2"/>
    </row>
    <row r="8894" spans="5:6" ht="12.75">
      <c r="E8894" s="2"/>
      <c r="F8894" s="2"/>
    </row>
    <row r="8895" spans="5:6" ht="12.75">
      <c r="E8895" s="2"/>
      <c r="F8895" s="2"/>
    </row>
    <row r="8896" spans="5:6" ht="12.75">
      <c r="E8896" s="2"/>
      <c r="F8896" s="2"/>
    </row>
    <row r="8897" spans="5:6" ht="12.75">
      <c r="E8897" s="2"/>
      <c r="F8897" s="2"/>
    </row>
    <row r="8898" spans="5:6" ht="12.75">
      <c r="E8898" s="2"/>
      <c r="F8898" s="2"/>
    </row>
    <row r="8899" spans="5:6" ht="12.75">
      <c r="E8899" s="2"/>
      <c r="F8899" s="2"/>
    </row>
    <row r="8900" spans="5:6" ht="12.75">
      <c r="E8900" s="2"/>
      <c r="F8900" s="2"/>
    </row>
    <row r="8901" spans="5:6" ht="12.75">
      <c r="E8901" s="2"/>
      <c r="F8901" s="2"/>
    </row>
    <row r="8902" spans="5:6" ht="12.75">
      <c r="E8902" s="2"/>
      <c r="F8902" s="2"/>
    </row>
    <row r="8903" spans="5:6" ht="12.75">
      <c r="E8903" s="2"/>
      <c r="F8903" s="2"/>
    </row>
    <row r="8904" spans="5:6" ht="12.75">
      <c r="E8904" s="2"/>
      <c r="F8904" s="2"/>
    </row>
    <row r="8905" spans="5:6" ht="12.75">
      <c r="E8905" s="2"/>
      <c r="F8905" s="2"/>
    </row>
    <row r="8906" spans="5:6" ht="12.75">
      <c r="E8906" s="2"/>
      <c r="F8906" s="2"/>
    </row>
    <row r="8907" spans="5:6" ht="12.75">
      <c r="E8907" s="2"/>
      <c r="F8907" s="2"/>
    </row>
    <row r="8908" spans="5:6" ht="12.75">
      <c r="E8908" s="2"/>
      <c r="F8908" s="2"/>
    </row>
    <row r="8909" spans="5:6" ht="12.75">
      <c r="E8909" s="2"/>
      <c r="F8909" s="2"/>
    </row>
    <row r="8910" spans="5:6" ht="12.75">
      <c r="E8910" s="2"/>
      <c r="F8910" s="2"/>
    </row>
    <row r="8911" spans="5:6" ht="12.75">
      <c r="E8911" s="2"/>
      <c r="F8911" s="2"/>
    </row>
    <row r="8912" spans="5:6" ht="12.75">
      <c r="E8912" s="2"/>
      <c r="F8912" s="2"/>
    </row>
    <row r="8913" spans="5:6" ht="12.75">
      <c r="E8913" s="2"/>
      <c r="F8913" s="2"/>
    </row>
    <row r="8914" spans="5:6" ht="12.75">
      <c r="E8914" s="2"/>
      <c r="F8914" s="2"/>
    </row>
    <row r="8915" spans="5:6" ht="12.75">
      <c r="E8915" s="2"/>
      <c r="F8915" s="2"/>
    </row>
    <row r="8916" spans="5:6" ht="12.75">
      <c r="E8916" s="2"/>
      <c r="F8916" s="2"/>
    </row>
    <row r="8917" spans="5:6" ht="12.75">
      <c r="E8917" s="2"/>
      <c r="F8917" s="2"/>
    </row>
    <row r="8918" spans="5:6" ht="12.75">
      <c r="E8918" s="2"/>
      <c r="F8918" s="2"/>
    </row>
    <row r="8919" spans="5:6" ht="12.75">
      <c r="E8919" s="2"/>
      <c r="F8919" s="2"/>
    </row>
    <row r="8920" spans="5:6" ht="12.75">
      <c r="E8920" s="2"/>
      <c r="F8920" s="2"/>
    </row>
    <row r="8921" spans="5:6" ht="12.75">
      <c r="E8921" s="2"/>
      <c r="F8921" s="2"/>
    </row>
    <row r="8922" spans="5:6" ht="12.75">
      <c r="E8922" s="2"/>
      <c r="F8922" s="2"/>
    </row>
    <row r="8923" spans="5:6" ht="12.75">
      <c r="E8923" s="2"/>
      <c r="F8923" s="2"/>
    </row>
    <row r="8924" spans="5:6" ht="12.75">
      <c r="E8924" s="2"/>
      <c r="F8924" s="2"/>
    </row>
    <row r="8925" spans="5:6" ht="12.75">
      <c r="E8925" s="2"/>
      <c r="F8925" s="2"/>
    </row>
    <row r="8926" spans="5:6" ht="12.75">
      <c r="E8926" s="2"/>
      <c r="F8926" s="2"/>
    </row>
    <row r="8927" spans="5:6" ht="12.75">
      <c r="E8927" s="2"/>
      <c r="F8927" s="2"/>
    </row>
    <row r="8928" spans="5:6" ht="12.75">
      <c r="E8928" s="2"/>
      <c r="F8928" s="2"/>
    </row>
    <row r="8929" spans="5:6" ht="12.75">
      <c r="E8929" s="2"/>
      <c r="F8929" s="2"/>
    </row>
    <row r="8930" spans="5:6" ht="12.75">
      <c r="E8930" s="2"/>
      <c r="F8930" s="2"/>
    </row>
    <row r="8931" spans="5:6" ht="12.75">
      <c r="E8931" s="2"/>
      <c r="F8931" s="2"/>
    </row>
    <row r="8932" spans="5:6" ht="12.75">
      <c r="E8932" s="2"/>
      <c r="F8932" s="2"/>
    </row>
    <row r="8933" spans="5:6" ht="12.75">
      <c r="E8933" s="2"/>
      <c r="F8933" s="2"/>
    </row>
    <row r="8934" spans="5:6" ht="12.75">
      <c r="E8934" s="2"/>
      <c r="F8934" s="2"/>
    </row>
    <row r="8935" spans="5:6" ht="12.75">
      <c r="E8935" s="2"/>
      <c r="F8935" s="2"/>
    </row>
    <row r="8936" spans="5:6" ht="12.75">
      <c r="E8936" s="2"/>
      <c r="F8936" s="2"/>
    </row>
    <row r="8937" spans="5:6" ht="12.75">
      <c r="E8937" s="2"/>
      <c r="F8937" s="2"/>
    </row>
    <row r="8938" spans="5:6" ht="12.75">
      <c r="E8938" s="2"/>
      <c r="F8938" s="2"/>
    </row>
    <row r="8939" spans="5:6" ht="12.75">
      <c r="E8939" s="2"/>
      <c r="F8939" s="2"/>
    </row>
    <row r="8940" spans="5:6" ht="12.75">
      <c r="E8940" s="2"/>
      <c r="F8940" s="2"/>
    </row>
    <row r="8941" spans="5:6" ht="12.75">
      <c r="E8941" s="2"/>
      <c r="F8941" s="2"/>
    </row>
    <row r="8942" spans="5:6" ht="12.75">
      <c r="E8942" s="2"/>
      <c r="F8942" s="2"/>
    </row>
    <row r="8943" spans="5:6" ht="12.75">
      <c r="E8943" s="2"/>
      <c r="F8943" s="2"/>
    </row>
    <row r="8944" spans="5:6" ht="12.75">
      <c r="E8944" s="2"/>
      <c r="F8944" s="2"/>
    </row>
    <row r="8945" spans="5:6" ht="12.75">
      <c r="E8945" s="2"/>
      <c r="F8945" s="2"/>
    </row>
    <row r="8946" spans="5:6" ht="12.75">
      <c r="E8946" s="2"/>
      <c r="F8946" s="2"/>
    </row>
    <row r="8947" spans="5:6" ht="12.75">
      <c r="E8947" s="2"/>
      <c r="F8947" s="2"/>
    </row>
    <row r="8948" spans="5:6" ht="12.75">
      <c r="E8948" s="2"/>
      <c r="F8948" s="2"/>
    </row>
    <row r="8949" spans="5:6" ht="12.75">
      <c r="E8949" s="2"/>
      <c r="F8949" s="2"/>
    </row>
    <row r="8950" spans="5:6" ht="12.75">
      <c r="E8950" s="2"/>
      <c r="F8950" s="2"/>
    </row>
    <row r="8951" spans="5:6" ht="12.75">
      <c r="E8951" s="2"/>
      <c r="F8951" s="2"/>
    </row>
    <row r="8952" spans="5:6" ht="12.75">
      <c r="E8952" s="2"/>
      <c r="F8952" s="2"/>
    </row>
    <row r="8953" spans="5:6" ht="12.75">
      <c r="E8953" s="2"/>
      <c r="F8953" s="2"/>
    </row>
    <row r="8954" spans="5:6" ht="12.75">
      <c r="E8954" s="2"/>
      <c r="F8954" s="2"/>
    </row>
    <row r="8955" spans="5:6" ht="12.75">
      <c r="E8955" s="2"/>
      <c r="F8955" s="2"/>
    </row>
    <row r="8956" spans="5:6" ht="12.75">
      <c r="E8956" s="2"/>
      <c r="F8956" s="2"/>
    </row>
    <row r="8957" spans="5:6" ht="12.75">
      <c r="E8957" s="2"/>
      <c r="F8957" s="2"/>
    </row>
    <row r="8958" spans="5:6" ht="12.75">
      <c r="E8958" s="2"/>
      <c r="F8958" s="2"/>
    </row>
    <row r="8959" spans="5:6" ht="12.75">
      <c r="E8959" s="2"/>
      <c r="F8959" s="2"/>
    </row>
    <row r="8960" spans="5:6" ht="12.75">
      <c r="E8960" s="2"/>
      <c r="F8960" s="2"/>
    </row>
    <row r="8961" spans="5:6" ht="12.75">
      <c r="E8961" s="2"/>
      <c r="F8961" s="2"/>
    </row>
    <row r="8962" spans="5:6" ht="12.75">
      <c r="E8962" s="2"/>
      <c r="F8962" s="2"/>
    </row>
    <row r="8963" spans="5:6" ht="12.75">
      <c r="E8963" s="2"/>
      <c r="F8963" s="2"/>
    </row>
    <row r="8964" spans="5:6" ht="12.75">
      <c r="E8964" s="2"/>
      <c r="F8964" s="2"/>
    </row>
    <row r="8965" spans="5:6" ht="12.75">
      <c r="E8965" s="2"/>
      <c r="F8965" s="2"/>
    </row>
    <row r="8966" spans="5:6" ht="12.75">
      <c r="E8966" s="2"/>
      <c r="F8966" s="2"/>
    </row>
    <row r="8967" spans="5:6" ht="12.75">
      <c r="E8967" s="2"/>
      <c r="F8967" s="2"/>
    </row>
    <row r="8968" spans="5:6" ht="12.75">
      <c r="E8968" s="2"/>
      <c r="F8968" s="2"/>
    </row>
    <row r="8969" spans="5:6" ht="12.75">
      <c r="E8969" s="2"/>
      <c r="F8969" s="2"/>
    </row>
    <row r="8970" spans="5:6" ht="12.75">
      <c r="E8970" s="2"/>
      <c r="F8970" s="2"/>
    </row>
    <row r="8971" spans="5:6" ht="12.75">
      <c r="E8971" s="2"/>
      <c r="F8971" s="2"/>
    </row>
    <row r="8972" spans="5:6" ht="12.75">
      <c r="E8972" s="2"/>
      <c r="F8972" s="2"/>
    </row>
    <row r="8973" spans="5:6" ht="12.75">
      <c r="E8973" s="2"/>
      <c r="F8973" s="2"/>
    </row>
    <row r="8974" spans="5:6" ht="12.75">
      <c r="E8974" s="2"/>
      <c r="F8974" s="2"/>
    </row>
    <row r="8975" spans="5:6" ht="12.75">
      <c r="E8975" s="2"/>
      <c r="F8975" s="2"/>
    </row>
    <row r="8976" spans="5:6" ht="12.75">
      <c r="E8976" s="2"/>
      <c r="F8976" s="2"/>
    </row>
    <row r="8977" spans="5:6" ht="12.75">
      <c r="E8977" s="2"/>
      <c r="F8977" s="2"/>
    </row>
    <row r="8978" spans="5:6" ht="12.75">
      <c r="E8978" s="2"/>
      <c r="F8978" s="2"/>
    </row>
    <row r="8979" spans="5:6" ht="12.75">
      <c r="E8979" s="2"/>
      <c r="F8979" s="2"/>
    </row>
    <row r="8980" spans="5:6" ht="12.75">
      <c r="E8980" s="2"/>
      <c r="F8980" s="2"/>
    </row>
    <row r="8981" spans="5:6" ht="12.75">
      <c r="E8981" s="2"/>
      <c r="F8981" s="2"/>
    </row>
    <row r="8982" spans="5:6" ht="12.75">
      <c r="E8982" s="2"/>
      <c r="F8982" s="2"/>
    </row>
    <row r="8983" spans="5:6" ht="12.75">
      <c r="E8983" s="2"/>
      <c r="F8983" s="2"/>
    </row>
    <row r="8984" spans="5:6" ht="12.75">
      <c r="E8984" s="2"/>
      <c r="F8984" s="2"/>
    </row>
    <row r="8985" spans="5:6" ht="12.75">
      <c r="E8985" s="2"/>
      <c r="F8985" s="2"/>
    </row>
    <row r="8986" spans="5:6" ht="12.75">
      <c r="E8986" s="2"/>
      <c r="F8986" s="2"/>
    </row>
    <row r="8987" spans="5:6" ht="12.75">
      <c r="E8987" s="2"/>
      <c r="F8987" s="2"/>
    </row>
    <row r="8988" spans="5:6" ht="12.75">
      <c r="E8988" s="2"/>
      <c r="F8988" s="2"/>
    </row>
    <row r="8989" spans="5:6" ht="12.75">
      <c r="E8989" s="2"/>
      <c r="F8989" s="2"/>
    </row>
    <row r="8990" spans="5:6" ht="12.75">
      <c r="E8990" s="2"/>
      <c r="F8990" s="2"/>
    </row>
    <row r="8991" spans="5:6" ht="12.75">
      <c r="E8991" s="2"/>
      <c r="F8991" s="2"/>
    </row>
    <row r="8992" spans="5:6" ht="12.75">
      <c r="E8992" s="2"/>
      <c r="F8992" s="2"/>
    </row>
    <row r="8993" spans="5:6" ht="12.75">
      <c r="E8993" s="2"/>
      <c r="F8993" s="2"/>
    </row>
    <row r="8994" spans="5:6" ht="12.75">
      <c r="E8994" s="2"/>
      <c r="F8994" s="2"/>
    </row>
    <row r="8995" spans="5:6" ht="12.75">
      <c r="E8995" s="2"/>
      <c r="F8995" s="2"/>
    </row>
    <row r="8996" spans="5:6" ht="12.75">
      <c r="E8996" s="2"/>
      <c r="F8996" s="2"/>
    </row>
    <row r="8997" spans="5:6" ht="12.75">
      <c r="E8997" s="2"/>
      <c r="F8997" s="2"/>
    </row>
    <row r="8998" spans="5:6" ht="12.75">
      <c r="E8998" s="2"/>
      <c r="F8998" s="2"/>
    </row>
    <row r="8999" spans="5:6" ht="12.75">
      <c r="E8999" s="2"/>
      <c r="F8999" s="2"/>
    </row>
    <row r="9000" spans="5:6" ht="12.75">
      <c r="E9000" s="2"/>
      <c r="F9000" s="2"/>
    </row>
    <row r="9001" spans="5:6" ht="12.75">
      <c r="E9001" s="2"/>
      <c r="F9001" s="2"/>
    </row>
    <row r="9002" spans="5:6" ht="12.75">
      <c r="E9002" s="2"/>
      <c r="F9002" s="2"/>
    </row>
    <row r="9003" spans="5:6" ht="12.75">
      <c r="E9003" s="2"/>
      <c r="F9003" s="2"/>
    </row>
    <row r="9004" spans="5:6" ht="12.75">
      <c r="E9004" s="2"/>
      <c r="F9004" s="2"/>
    </row>
    <row r="9005" spans="5:6" ht="12.75">
      <c r="E9005" s="2"/>
      <c r="F9005" s="2"/>
    </row>
    <row r="9006" spans="5:6" ht="12.75">
      <c r="E9006" s="2"/>
      <c r="F9006" s="2"/>
    </row>
    <row r="9007" spans="5:6" ht="12.75">
      <c r="E9007" s="2"/>
      <c r="F9007" s="2"/>
    </row>
    <row r="9008" spans="5:6" ht="12.75">
      <c r="E9008" s="2"/>
      <c r="F9008" s="2"/>
    </row>
    <row r="9009" spans="5:6" ht="12.75">
      <c r="E9009" s="2"/>
      <c r="F9009" s="2"/>
    </row>
    <row r="9010" spans="5:6" ht="12.75">
      <c r="E9010" s="2"/>
      <c r="F9010" s="2"/>
    </row>
    <row r="9011" spans="5:6" ht="12.75">
      <c r="E9011" s="2"/>
      <c r="F9011" s="2"/>
    </row>
    <row r="9012" spans="5:6" ht="12.75">
      <c r="E9012" s="2"/>
      <c r="F9012" s="2"/>
    </row>
    <row r="9013" spans="5:6" ht="12.75">
      <c r="E9013" s="2"/>
      <c r="F9013" s="2"/>
    </row>
    <row r="9014" spans="5:6" ht="12.75">
      <c r="E9014" s="2"/>
      <c r="F9014" s="2"/>
    </row>
    <row r="9015" spans="5:6" ht="12.75">
      <c r="E9015" s="2"/>
      <c r="F9015" s="2"/>
    </row>
    <row r="9016" spans="5:6" ht="12.75">
      <c r="E9016" s="2"/>
      <c r="F9016" s="2"/>
    </row>
    <row r="9017" spans="5:6" ht="12.75">
      <c r="E9017" s="2"/>
      <c r="F9017" s="2"/>
    </row>
    <row r="9018" spans="5:6" ht="12.75">
      <c r="E9018" s="2"/>
      <c r="F9018" s="2"/>
    </row>
    <row r="9019" spans="5:6" ht="12.75">
      <c r="E9019" s="2"/>
      <c r="F9019" s="2"/>
    </row>
    <row r="9020" spans="5:6" ht="12.75">
      <c r="E9020" s="2"/>
      <c r="F9020" s="2"/>
    </row>
    <row r="9021" spans="5:6" ht="12.75">
      <c r="E9021" s="2"/>
      <c r="F9021" s="2"/>
    </row>
    <row r="9022" spans="5:6" ht="12.75">
      <c r="E9022" s="2"/>
      <c r="F9022" s="2"/>
    </row>
    <row r="9023" spans="5:6" ht="12.75">
      <c r="E9023" s="2"/>
      <c r="F9023" s="2"/>
    </row>
    <row r="9024" spans="5:6" ht="12.75">
      <c r="E9024" s="2"/>
      <c r="F9024" s="2"/>
    </row>
    <row r="9025" spans="5:6" ht="12.75">
      <c r="E9025" s="2"/>
      <c r="F9025" s="2"/>
    </row>
    <row r="9026" spans="5:6" ht="12.75">
      <c r="E9026" s="2"/>
      <c r="F9026" s="2"/>
    </row>
    <row r="9027" spans="5:6" ht="12.75">
      <c r="E9027" s="2"/>
      <c r="F9027" s="2"/>
    </row>
    <row r="9028" spans="5:6" ht="12.75">
      <c r="E9028" s="2"/>
      <c r="F9028" s="2"/>
    </row>
    <row r="9029" spans="5:6" ht="12.75">
      <c r="E9029" s="2"/>
      <c r="F9029" s="2"/>
    </row>
    <row r="9030" spans="5:6" ht="12.75">
      <c r="E9030" s="2"/>
      <c r="F9030" s="2"/>
    </row>
    <row r="9031" spans="5:6" ht="12.75">
      <c r="E9031" s="2"/>
      <c r="F9031" s="2"/>
    </row>
    <row r="9032" spans="5:6" ht="12.75">
      <c r="E9032" s="2"/>
      <c r="F9032" s="2"/>
    </row>
    <row r="9033" spans="5:6" ht="12.75">
      <c r="E9033" s="2"/>
      <c r="F9033" s="2"/>
    </row>
    <row r="9034" spans="5:6" ht="12.75">
      <c r="E9034" s="2"/>
      <c r="F9034" s="2"/>
    </row>
    <row r="9035" spans="5:6" ht="12.75">
      <c r="E9035" s="2"/>
      <c r="F9035" s="2"/>
    </row>
    <row r="9036" spans="5:6" ht="12.75">
      <c r="E9036" s="2"/>
      <c r="F9036" s="2"/>
    </row>
    <row r="9037" spans="5:6" ht="12.75">
      <c r="E9037" s="2"/>
      <c r="F9037" s="2"/>
    </row>
    <row r="9038" spans="5:6" ht="12.75">
      <c r="E9038" s="2"/>
      <c r="F9038" s="2"/>
    </row>
    <row r="9039" spans="5:6" ht="12.75">
      <c r="E9039" s="2"/>
      <c r="F9039" s="2"/>
    </row>
    <row r="9040" spans="5:6" ht="12.75">
      <c r="E9040" s="2"/>
      <c r="F9040" s="2"/>
    </row>
    <row r="9041" spans="5:6" ht="12.75">
      <c r="E9041" s="2"/>
      <c r="F9041" s="2"/>
    </row>
    <row r="9042" spans="5:6" ht="12.75">
      <c r="E9042" s="2"/>
      <c r="F9042" s="2"/>
    </row>
    <row r="9043" spans="5:6" ht="12.75">
      <c r="E9043" s="2"/>
      <c r="F9043" s="2"/>
    </row>
    <row r="9044" spans="5:6" ht="12.75">
      <c r="E9044" s="2"/>
      <c r="F9044" s="2"/>
    </row>
    <row r="9045" spans="5:6" ht="12.75">
      <c r="E9045" s="2"/>
      <c r="F9045" s="2"/>
    </row>
    <row r="9046" spans="5:6" ht="12.75">
      <c r="E9046" s="2"/>
      <c r="F9046" s="2"/>
    </row>
    <row r="9047" spans="5:6" ht="12.75">
      <c r="E9047" s="2"/>
      <c r="F9047" s="2"/>
    </row>
    <row r="9048" spans="5:6" ht="12.75">
      <c r="E9048" s="2"/>
      <c r="F9048" s="2"/>
    </row>
    <row r="9049" spans="5:6" ht="12.75">
      <c r="E9049" s="2"/>
      <c r="F9049" s="2"/>
    </row>
    <row r="9050" spans="5:6" ht="12.75">
      <c r="E9050" s="2"/>
      <c r="F9050" s="2"/>
    </row>
    <row r="9051" spans="5:6" ht="12.75">
      <c r="E9051" s="2"/>
      <c r="F9051" s="2"/>
    </row>
    <row r="9052" spans="5:6" ht="12.75">
      <c r="E9052" s="2"/>
      <c r="F9052" s="2"/>
    </row>
    <row r="9053" spans="5:6" ht="12.75">
      <c r="E9053" s="2"/>
      <c r="F9053" s="2"/>
    </row>
    <row r="9054" spans="5:6" ht="12.75">
      <c r="E9054" s="2"/>
      <c r="F9054" s="2"/>
    </row>
    <row r="9055" spans="5:6" ht="12.75">
      <c r="E9055" s="2"/>
      <c r="F9055" s="2"/>
    </row>
    <row r="9056" spans="5:6" ht="12.75">
      <c r="E9056" s="2"/>
      <c r="F9056" s="2"/>
    </row>
    <row r="9057" spans="5:6" ht="12.75">
      <c r="E9057" s="2"/>
      <c r="F9057" s="2"/>
    </row>
    <row r="9058" spans="5:6" ht="12.75">
      <c r="E9058" s="2"/>
      <c r="F9058" s="2"/>
    </row>
    <row r="9059" spans="5:6" ht="12.75">
      <c r="E9059" s="2"/>
      <c r="F9059" s="2"/>
    </row>
    <row r="9060" spans="5:6" ht="12.75">
      <c r="E9060" s="2"/>
      <c r="F9060" s="2"/>
    </row>
    <row r="9061" spans="5:6" ht="12.75">
      <c r="E9061" s="2"/>
      <c r="F9061" s="2"/>
    </row>
    <row r="9062" spans="5:6" ht="12.75">
      <c r="E9062" s="2"/>
      <c r="F9062" s="2"/>
    </row>
    <row r="9063" spans="5:6" ht="12.75">
      <c r="E9063" s="2"/>
      <c r="F9063" s="2"/>
    </row>
    <row r="9064" spans="5:6" ht="12.75">
      <c r="E9064" s="2"/>
      <c r="F9064" s="2"/>
    </row>
    <row r="9065" spans="5:6" ht="12.75">
      <c r="E9065" s="2"/>
      <c r="F9065" s="2"/>
    </row>
    <row r="9066" spans="5:6" ht="12.75">
      <c r="E9066" s="2"/>
      <c r="F9066" s="2"/>
    </row>
    <row r="9067" spans="5:6" ht="12.75">
      <c r="E9067" s="2"/>
      <c r="F9067" s="2"/>
    </row>
    <row r="9068" spans="5:6" ht="12.75">
      <c r="E9068" s="2"/>
      <c r="F9068" s="2"/>
    </row>
    <row r="9069" spans="5:6" ht="12.75">
      <c r="E9069" s="2"/>
      <c r="F9069" s="2"/>
    </row>
    <row r="9070" spans="5:6" ht="12.75">
      <c r="E9070" s="2"/>
      <c r="F9070" s="2"/>
    </row>
    <row r="9071" spans="5:6" ht="12.75">
      <c r="E9071" s="2"/>
      <c r="F9071" s="2"/>
    </row>
    <row r="9072" spans="5:6" ht="12.75">
      <c r="E9072" s="2"/>
      <c r="F9072" s="2"/>
    </row>
    <row r="9073" spans="5:6" ht="12.75">
      <c r="E9073" s="2"/>
      <c r="F9073" s="2"/>
    </row>
    <row r="9074" spans="5:6" ht="12.75">
      <c r="E9074" s="2"/>
      <c r="F9074" s="2"/>
    </row>
    <row r="9075" spans="5:6" ht="12.75">
      <c r="E9075" s="2"/>
      <c r="F9075" s="2"/>
    </row>
    <row r="9076" spans="5:6" ht="12.75">
      <c r="E9076" s="2"/>
      <c r="F9076" s="2"/>
    </row>
    <row r="9077" spans="5:6" ht="12.75">
      <c r="E9077" s="2"/>
      <c r="F9077" s="2"/>
    </row>
    <row r="9078" spans="5:6" ht="12.75">
      <c r="E9078" s="2"/>
      <c r="F9078" s="2"/>
    </row>
    <row r="9079" spans="5:6" ht="12.75">
      <c r="E9079" s="2"/>
      <c r="F9079" s="2"/>
    </row>
    <row r="9080" spans="5:6" ht="12.75">
      <c r="E9080" s="2"/>
      <c r="F9080" s="2"/>
    </row>
    <row r="9081" spans="5:6" ht="12.75">
      <c r="E9081" s="2"/>
      <c r="F9081" s="2"/>
    </row>
    <row r="9082" spans="5:6" ht="12.75">
      <c r="E9082" s="2"/>
      <c r="F9082" s="2"/>
    </row>
    <row r="9083" spans="5:6" ht="12.75">
      <c r="E9083" s="2"/>
      <c r="F9083" s="2"/>
    </row>
    <row r="9084" spans="5:6" ht="12.75">
      <c r="E9084" s="2"/>
      <c r="F9084" s="2"/>
    </row>
    <row r="9085" spans="5:6" ht="12.75">
      <c r="E9085" s="2"/>
      <c r="F9085" s="2"/>
    </row>
    <row r="9086" spans="5:6" ht="12.75">
      <c r="E9086" s="2"/>
      <c r="F9086" s="2"/>
    </row>
    <row r="9087" spans="5:6" ht="12.75">
      <c r="E9087" s="2"/>
      <c r="F9087" s="2"/>
    </row>
    <row r="9088" spans="5:6" ht="12.75">
      <c r="E9088" s="2"/>
      <c r="F9088" s="2"/>
    </row>
    <row r="9089" spans="5:6" ht="12.75">
      <c r="E9089" s="2"/>
      <c r="F9089" s="2"/>
    </row>
    <row r="9090" spans="5:6" ht="12.75">
      <c r="E9090" s="2"/>
      <c r="F9090" s="2"/>
    </row>
    <row r="9091" spans="5:6" ht="12.75">
      <c r="E9091" s="2"/>
      <c r="F9091" s="2"/>
    </row>
    <row r="9092" spans="5:6" ht="12.75">
      <c r="E9092" s="2"/>
      <c r="F9092" s="2"/>
    </row>
    <row r="9093" spans="5:6" ht="12.75">
      <c r="E9093" s="2"/>
      <c r="F9093" s="2"/>
    </row>
    <row r="9094" spans="5:6" ht="12.75">
      <c r="E9094" s="2"/>
      <c r="F9094" s="2"/>
    </row>
    <row r="9095" spans="5:6" ht="12.75">
      <c r="E9095" s="2"/>
      <c r="F9095" s="2"/>
    </row>
    <row r="9096" spans="5:6" ht="12.75">
      <c r="E9096" s="2"/>
      <c r="F9096" s="2"/>
    </row>
    <row r="9097" spans="5:6" ht="12.75">
      <c r="E9097" s="2"/>
      <c r="F9097" s="2"/>
    </row>
    <row r="9098" spans="5:6" ht="12.75">
      <c r="E9098" s="2"/>
      <c r="F9098" s="2"/>
    </row>
    <row r="9099" spans="5:6" ht="12.75">
      <c r="E9099" s="2"/>
      <c r="F9099" s="2"/>
    </row>
    <row r="9100" spans="5:6" ht="12.75">
      <c r="E9100" s="2"/>
      <c r="F9100" s="2"/>
    </row>
    <row r="9101" spans="5:6" ht="12.75">
      <c r="E9101" s="2"/>
      <c r="F9101" s="2"/>
    </row>
    <row r="9102" spans="5:6" ht="12.75">
      <c r="E9102" s="2"/>
      <c r="F9102" s="2"/>
    </row>
    <row r="9103" spans="5:6" ht="12.75">
      <c r="E9103" s="2"/>
      <c r="F9103" s="2"/>
    </row>
    <row r="9104" spans="5:6" ht="12.75">
      <c r="E9104" s="2"/>
      <c r="F9104" s="2"/>
    </row>
    <row r="9105" spans="5:6" ht="12.75">
      <c r="E9105" s="2"/>
      <c r="F9105" s="2"/>
    </row>
    <row r="9106" spans="5:6" ht="12.75">
      <c r="E9106" s="2"/>
      <c r="F9106" s="2"/>
    </row>
    <row r="9107" spans="5:6" ht="12.75">
      <c r="E9107" s="2"/>
      <c r="F9107" s="2"/>
    </row>
    <row r="9108" spans="5:6" ht="12.75">
      <c r="E9108" s="2"/>
      <c r="F9108" s="2"/>
    </row>
    <row r="9109" spans="5:6" ht="12.75">
      <c r="E9109" s="2"/>
      <c r="F9109" s="2"/>
    </row>
    <row r="9110" spans="5:6" ht="12.75">
      <c r="E9110" s="2"/>
      <c r="F9110" s="2"/>
    </row>
    <row r="9111" spans="5:6" ht="12.75">
      <c r="E9111" s="2"/>
      <c r="F9111" s="2"/>
    </row>
    <row r="9112" spans="5:6" ht="12.75">
      <c r="E9112" s="2"/>
      <c r="F9112" s="2"/>
    </row>
    <row r="9113" spans="5:6" ht="12.75">
      <c r="E9113" s="2"/>
      <c r="F9113" s="2"/>
    </row>
    <row r="9114" spans="5:6" ht="12.75">
      <c r="E9114" s="2"/>
      <c r="F9114" s="2"/>
    </row>
    <row r="9115" spans="5:6" ht="12.75">
      <c r="E9115" s="2"/>
      <c r="F9115" s="2"/>
    </row>
    <row r="9116" spans="5:6" ht="12.75">
      <c r="E9116" s="2"/>
      <c r="F9116" s="2"/>
    </row>
    <row r="9117" spans="5:6" ht="12.75">
      <c r="E9117" s="2"/>
      <c r="F9117" s="2"/>
    </row>
    <row r="9118" spans="5:6" ht="12.75">
      <c r="E9118" s="2"/>
      <c r="F9118" s="2"/>
    </row>
    <row r="9119" spans="5:6" ht="12.75">
      <c r="E9119" s="2"/>
      <c r="F9119" s="2"/>
    </row>
    <row r="9120" spans="5:6" ht="12.75">
      <c r="E9120" s="2"/>
      <c r="F9120" s="2"/>
    </row>
    <row r="9121" spans="5:6" ht="12.75">
      <c r="E9121" s="2"/>
      <c r="F9121" s="2"/>
    </row>
    <row r="9122" spans="5:6" ht="12.75">
      <c r="E9122" s="2"/>
      <c r="F9122" s="2"/>
    </row>
    <row r="9123" spans="5:6" ht="12.75">
      <c r="E9123" s="2"/>
      <c r="F9123" s="2"/>
    </row>
    <row r="9124" spans="5:6" ht="12.75">
      <c r="E9124" s="2"/>
      <c r="F9124" s="2"/>
    </row>
    <row r="9125" spans="5:6" ht="12.75">
      <c r="E9125" s="2"/>
      <c r="F9125" s="2"/>
    </row>
    <row r="9126" spans="5:6" ht="12.75">
      <c r="E9126" s="2"/>
      <c r="F9126" s="2"/>
    </row>
    <row r="9127" spans="5:6" ht="12.75">
      <c r="E9127" s="2"/>
      <c r="F9127" s="2"/>
    </row>
    <row r="9128" spans="5:6" ht="12.75">
      <c r="E9128" s="2"/>
      <c r="F9128" s="2"/>
    </row>
    <row r="9129" spans="5:6" ht="12.75">
      <c r="E9129" s="2"/>
      <c r="F9129" s="2"/>
    </row>
    <row r="9130" spans="5:6" ht="12.75">
      <c r="E9130" s="2"/>
      <c r="F9130" s="2"/>
    </row>
    <row r="9131" spans="5:6" ht="12.75">
      <c r="E9131" s="2"/>
      <c r="F9131" s="2"/>
    </row>
    <row r="9132" spans="5:6" ht="12.75">
      <c r="E9132" s="2"/>
      <c r="F9132" s="2"/>
    </row>
    <row r="9133" spans="5:6" ht="12.75">
      <c r="E9133" s="2"/>
      <c r="F9133" s="2"/>
    </row>
    <row r="9134" spans="5:6" ht="12.75">
      <c r="E9134" s="2"/>
      <c r="F9134" s="2"/>
    </row>
    <row r="9135" spans="5:6" ht="12.75">
      <c r="E9135" s="2"/>
      <c r="F9135" s="2"/>
    </row>
    <row r="9136" spans="5:6" ht="12.75">
      <c r="E9136" s="2"/>
      <c r="F9136" s="2"/>
    </row>
    <row r="9137" spans="5:6" ht="12.75">
      <c r="E9137" s="2"/>
      <c r="F9137" s="2"/>
    </row>
    <row r="9138" spans="5:6" ht="12.75">
      <c r="E9138" s="2"/>
      <c r="F9138" s="2"/>
    </row>
    <row r="9139" spans="5:6" ht="12.75">
      <c r="E9139" s="2"/>
      <c r="F9139" s="2"/>
    </row>
    <row r="9140" spans="5:6" ht="12.75">
      <c r="E9140" s="2"/>
      <c r="F9140" s="2"/>
    </row>
    <row r="9141" spans="5:6" ht="12.75">
      <c r="E9141" s="2"/>
      <c r="F9141" s="2"/>
    </row>
    <row r="9142" spans="5:6" ht="12.75">
      <c r="E9142" s="2"/>
      <c r="F9142" s="2"/>
    </row>
    <row r="9143" spans="5:6" ht="12.75">
      <c r="E9143" s="2"/>
      <c r="F9143" s="2"/>
    </row>
    <row r="9144" spans="5:6" ht="12.75">
      <c r="E9144" s="2"/>
      <c r="F9144" s="2"/>
    </row>
    <row r="9145" spans="5:6" ht="12.75">
      <c r="E9145" s="2"/>
      <c r="F9145" s="2"/>
    </row>
    <row r="9146" spans="5:6" ht="12.75">
      <c r="E9146" s="2"/>
      <c r="F9146" s="2"/>
    </row>
    <row r="9147" spans="5:6" ht="12.75">
      <c r="E9147" s="2"/>
      <c r="F9147" s="2"/>
    </row>
    <row r="9148" spans="5:6" ht="12.75">
      <c r="E9148" s="2"/>
      <c r="F9148" s="2"/>
    </row>
    <row r="9149" spans="5:6" ht="12.75">
      <c r="E9149" s="2"/>
      <c r="F9149" s="2"/>
    </row>
    <row r="9150" spans="5:6" ht="12.75">
      <c r="E9150" s="2"/>
      <c r="F9150" s="2"/>
    </row>
    <row r="9151" spans="5:6" ht="12.75">
      <c r="E9151" s="2"/>
      <c r="F9151" s="2"/>
    </row>
    <row r="9152" spans="5:6" ht="12.75">
      <c r="E9152" s="2"/>
      <c r="F9152" s="2"/>
    </row>
    <row r="9153" spans="5:6" ht="12.75">
      <c r="E9153" s="2"/>
      <c r="F9153" s="2"/>
    </row>
    <row r="9154" spans="5:6" ht="12.75">
      <c r="E9154" s="2"/>
      <c r="F9154" s="2"/>
    </row>
    <row r="9155" spans="5:6" ht="12.75">
      <c r="E9155" s="2"/>
      <c r="F9155" s="2"/>
    </row>
    <row r="9156" spans="5:6" ht="12.75">
      <c r="E9156" s="2"/>
      <c r="F9156" s="2"/>
    </row>
    <row r="9157" spans="5:6" ht="12.75">
      <c r="E9157" s="2"/>
      <c r="F9157" s="2"/>
    </row>
    <row r="9158" spans="5:6" ht="12.75">
      <c r="E9158" s="2"/>
      <c r="F9158" s="2"/>
    </row>
    <row r="9159" spans="5:6" ht="12.75">
      <c r="E9159" s="2"/>
      <c r="F9159" s="2"/>
    </row>
    <row r="9160" spans="5:6" ht="12.75">
      <c r="E9160" s="2"/>
      <c r="F9160" s="2"/>
    </row>
    <row r="9161" spans="5:6" ht="12.75">
      <c r="E9161" s="2"/>
      <c r="F9161" s="2"/>
    </row>
    <row r="9162" spans="5:6" ht="12.75">
      <c r="E9162" s="2"/>
      <c r="F9162" s="2"/>
    </row>
    <row r="9163" spans="5:6" ht="12.75">
      <c r="E9163" s="2"/>
      <c r="F9163" s="2"/>
    </row>
    <row r="9164" spans="5:6" ht="12.75">
      <c r="E9164" s="2"/>
      <c r="F9164" s="2"/>
    </row>
    <row r="9165" spans="5:6" ht="12.75">
      <c r="E9165" s="2"/>
      <c r="F9165" s="2"/>
    </row>
    <row r="9166" spans="5:6" ht="12.75">
      <c r="E9166" s="2"/>
      <c r="F9166" s="2"/>
    </row>
    <row r="9167" spans="5:6" ht="12.75">
      <c r="E9167" s="2"/>
      <c r="F9167" s="2"/>
    </row>
    <row r="9168" spans="5:6" ht="12.75">
      <c r="E9168" s="2"/>
      <c r="F9168" s="2"/>
    </row>
    <row r="9169" spans="5:6" ht="12.75">
      <c r="E9169" s="2"/>
      <c r="F9169" s="2"/>
    </row>
    <row r="9170" spans="5:6" ht="12.75">
      <c r="E9170" s="2"/>
      <c r="F9170" s="2"/>
    </row>
    <row r="9171" spans="5:6" ht="12.75">
      <c r="E9171" s="2"/>
      <c r="F9171" s="2"/>
    </row>
    <row r="9172" spans="5:6" ht="12.75">
      <c r="E9172" s="2"/>
      <c r="F9172" s="2"/>
    </row>
    <row r="9173" spans="5:6" ht="12.75">
      <c r="E9173" s="2"/>
      <c r="F9173" s="2"/>
    </row>
    <row r="9174" spans="5:6" ht="12.75">
      <c r="E9174" s="2"/>
      <c r="F9174" s="2"/>
    </row>
    <row r="9175" spans="5:6" ht="12.75">
      <c r="E9175" s="2"/>
      <c r="F9175" s="2"/>
    </row>
    <row r="9176" spans="5:6" ht="12.75">
      <c r="E9176" s="2"/>
      <c r="F9176" s="2"/>
    </row>
    <row r="9177" spans="5:6" ht="12.75">
      <c r="E9177" s="2"/>
      <c r="F9177" s="2"/>
    </row>
    <row r="9178" spans="5:6" ht="12.75">
      <c r="E9178" s="2"/>
      <c r="F9178" s="2"/>
    </row>
    <row r="9179" spans="5:6" ht="12.75">
      <c r="E9179" s="2"/>
      <c r="F9179" s="2"/>
    </row>
    <row r="9180" spans="5:6" ht="12.75">
      <c r="E9180" s="2"/>
      <c r="F9180" s="2"/>
    </row>
    <row r="9181" spans="5:6" ht="12.75">
      <c r="E9181" s="2"/>
      <c r="F9181" s="2"/>
    </row>
    <row r="9182" spans="5:6" ht="12.75">
      <c r="E9182" s="2"/>
      <c r="F9182" s="2"/>
    </row>
    <row r="9183" spans="5:6" ht="12.75">
      <c r="E9183" s="2"/>
      <c r="F9183" s="2"/>
    </row>
    <row r="9184" spans="5:6" ht="12.75">
      <c r="E9184" s="2"/>
      <c r="F9184" s="2"/>
    </row>
    <row r="9185" spans="5:6" ht="12.75">
      <c r="E9185" s="2"/>
      <c r="F9185" s="2"/>
    </row>
    <row r="9186" spans="5:6" ht="12.75">
      <c r="E9186" s="2"/>
      <c r="F9186" s="2"/>
    </row>
    <row r="9187" spans="5:6" ht="12.75">
      <c r="E9187" s="2"/>
      <c r="F9187" s="2"/>
    </row>
    <row r="9188" spans="5:6" ht="12.75">
      <c r="E9188" s="2"/>
      <c r="F9188" s="2"/>
    </row>
    <row r="9189" spans="5:6" ht="12.75">
      <c r="E9189" s="2"/>
      <c r="F9189" s="2"/>
    </row>
    <row r="9190" spans="5:6" ht="12.75">
      <c r="E9190" s="2"/>
      <c r="F9190" s="2"/>
    </row>
    <row r="9191" spans="5:6" ht="12.75">
      <c r="E9191" s="2"/>
      <c r="F9191" s="2"/>
    </row>
    <row r="9192" spans="5:6" ht="12.75">
      <c r="E9192" s="2"/>
      <c r="F9192" s="2"/>
    </row>
    <row r="9193" spans="5:6" ht="12.75">
      <c r="E9193" s="2"/>
      <c r="F9193" s="2"/>
    </row>
    <row r="9194" spans="5:6" ht="12.75">
      <c r="E9194" s="2"/>
      <c r="F9194" s="2"/>
    </row>
    <row r="9195" spans="5:6" ht="12.75">
      <c r="E9195" s="2"/>
      <c r="F9195" s="2"/>
    </row>
    <row r="9196" spans="5:6" ht="12.75">
      <c r="E9196" s="2"/>
      <c r="F9196" s="2"/>
    </row>
    <row r="9197" spans="5:6" ht="12.75">
      <c r="E9197" s="2"/>
      <c r="F9197" s="2"/>
    </row>
    <row r="9198" spans="5:6" ht="12.75">
      <c r="E9198" s="2"/>
      <c r="F9198" s="2"/>
    </row>
    <row r="9199" spans="5:6" ht="12.75">
      <c r="E9199" s="2"/>
      <c r="F9199" s="2"/>
    </row>
    <row r="9200" spans="5:6" ht="12.75">
      <c r="E9200" s="2"/>
      <c r="F9200" s="2"/>
    </row>
    <row r="9201" spans="5:6" ht="12.75">
      <c r="E9201" s="2"/>
      <c r="F9201" s="2"/>
    </row>
    <row r="9202" spans="5:6" ht="12.75">
      <c r="E9202" s="2"/>
      <c r="F9202" s="2"/>
    </row>
    <row r="9203" spans="5:6" ht="12.75">
      <c r="E9203" s="2"/>
      <c r="F9203" s="2"/>
    </row>
    <row r="9204" spans="5:6" ht="12.75">
      <c r="E9204" s="2"/>
      <c r="F9204" s="2"/>
    </row>
    <row r="9205" spans="5:6" ht="12.75">
      <c r="E9205" s="2"/>
      <c r="F9205" s="2"/>
    </row>
    <row r="9206" spans="5:6" ht="12.75">
      <c r="E9206" s="2"/>
      <c r="F9206" s="2"/>
    </row>
    <row r="9207" spans="5:6" ht="12.75">
      <c r="E9207" s="2"/>
      <c r="F9207" s="2"/>
    </row>
    <row r="9208" spans="5:6" ht="12.75">
      <c r="E9208" s="2"/>
      <c r="F9208" s="2"/>
    </row>
    <row r="9209" spans="5:6" ht="12.75">
      <c r="E9209" s="2"/>
      <c r="F9209" s="2"/>
    </row>
    <row r="9210" spans="5:6" ht="12.75">
      <c r="E9210" s="2"/>
      <c r="F9210" s="2"/>
    </row>
    <row r="9211" spans="5:6" ht="12.75">
      <c r="E9211" s="2"/>
      <c r="F9211" s="2"/>
    </row>
    <row r="9212" spans="5:6" ht="12.75">
      <c r="E9212" s="2"/>
      <c r="F9212" s="2"/>
    </row>
    <row r="9213" spans="5:6" ht="12.75">
      <c r="E9213" s="2"/>
      <c r="F9213" s="2"/>
    </row>
    <row r="9214" spans="5:6" ht="12.75">
      <c r="E9214" s="2"/>
      <c r="F9214" s="2"/>
    </row>
    <row r="9215" spans="5:6" ht="12.75">
      <c r="E9215" s="2"/>
      <c r="F9215" s="2"/>
    </row>
    <row r="9216" spans="5:6" ht="12.75">
      <c r="E9216" s="2"/>
      <c r="F9216" s="2"/>
    </row>
    <row r="9217" spans="5:6" ht="12.75">
      <c r="E9217" s="2"/>
      <c r="F9217" s="2"/>
    </row>
    <row r="9218" spans="5:6" ht="12.75">
      <c r="E9218" s="2"/>
      <c r="F9218" s="2"/>
    </row>
    <row r="9219" spans="5:6" ht="12.75">
      <c r="E9219" s="2"/>
      <c r="F9219" s="2"/>
    </row>
    <row r="9220" spans="5:6" ht="12.75">
      <c r="E9220" s="2"/>
      <c r="F9220" s="2"/>
    </row>
    <row r="9221" spans="5:6" ht="12.75">
      <c r="E9221" s="2"/>
      <c r="F9221" s="2"/>
    </row>
    <row r="9222" spans="5:6" ht="12.75">
      <c r="E9222" s="2"/>
      <c r="F9222" s="2"/>
    </row>
    <row r="9223" spans="5:6" ht="12.75">
      <c r="E9223" s="2"/>
      <c r="F9223" s="2"/>
    </row>
    <row r="9224" spans="5:6" ht="12.75">
      <c r="E9224" s="2"/>
      <c r="F9224" s="2"/>
    </row>
    <row r="9225" spans="5:6" ht="12.75">
      <c r="E9225" s="2"/>
      <c r="F9225" s="2"/>
    </row>
    <row r="9226" spans="5:6" ht="12.75">
      <c r="E9226" s="2"/>
      <c r="F9226" s="2"/>
    </row>
    <row r="9227" spans="5:6" ht="12.75">
      <c r="E9227" s="2"/>
      <c r="F9227" s="2"/>
    </row>
    <row r="9228" spans="5:6" ht="12.75">
      <c r="E9228" s="2"/>
      <c r="F9228" s="2"/>
    </row>
    <row r="9229" spans="5:6" ht="12.75">
      <c r="E9229" s="2"/>
      <c r="F9229" s="2"/>
    </row>
    <row r="9230" spans="5:6" ht="12.75">
      <c r="E9230" s="2"/>
      <c r="F9230" s="2"/>
    </row>
    <row r="9231" spans="5:6" ht="12.75">
      <c r="E9231" s="2"/>
      <c r="F9231" s="2"/>
    </row>
    <row r="9232" spans="5:6" ht="12.75">
      <c r="E9232" s="2"/>
      <c r="F9232" s="2"/>
    </row>
    <row r="9233" spans="5:6" ht="12.75">
      <c r="E9233" s="2"/>
      <c r="F9233" s="2"/>
    </row>
    <row r="9234" spans="5:6" ht="12.75">
      <c r="E9234" s="2"/>
      <c r="F9234" s="2"/>
    </row>
    <row r="9235" spans="5:6" ht="12.75">
      <c r="E9235" s="2"/>
      <c r="F9235" s="2"/>
    </row>
    <row r="9236" spans="5:6" ht="12.75">
      <c r="E9236" s="2"/>
      <c r="F9236" s="2"/>
    </row>
    <row r="9237" spans="5:6" ht="12.75">
      <c r="E9237" s="2"/>
      <c r="F9237" s="2"/>
    </row>
    <row r="9238" spans="5:6" ht="12.75">
      <c r="E9238" s="2"/>
      <c r="F9238" s="2"/>
    </row>
    <row r="9239" spans="5:6" ht="12.75">
      <c r="E9239" s="2"/>
      <c r="F9239" s="2"/>
    </row>
    <row r="9240" spans="5:6" ht="12.75">
      <c r="E9240" s="2"/>
      <c r="F9240" s="2"/>
    </row>
    <row r="9241" spans="5:6" ht="12.75">
      <c r="E9241" s="2"/>
      <c r="F9241" s="2"/>
    </row>
    <row r="9242" spans="5:6" ht="12.75">
      <c r="E9242" s="2"/>
      <c r="F9242" s="2"/>
    </row>
    <row r="9243" spans="5:6" ht="12.75">
      <c r="E9243" s="2"/>
      <c r="F9243" s="2"/>
    </row>
    <row r="9244" spans="5:6" ht="12.75">
      <c r="E9244" s="2"/>
      <c r="F9244" s="2"/>
    </row>
    <row r="9245" spans="5:6" ht="12.75">
      <c r="E9245" s="2"/>
      <c r="F9245" s="2"/>
    </row>
    <row r="9246" spans="5:6" ht="12.75">
      <c r="E9246" s="2"/>
      <c r="F9246" s="2"/>
    </row>
    <row r="9247" spans="5:6" ht="12.75">
      <c r="E9247" s="2"/>
      <c r="F9247" s="2"/>
    </row>
    <row r="9248" spans="5:6" ht="12.75">
      <c r="E9248" s="2"/>
      <c r="F9248" s="2"/>
    </row>
    <row r="9249" spans="5:6" ht="12.75">
      <c r="E9249" s="2"/>
      <c r="F9249" s="2"/>
    </row>
    <row r="9250" spans="5:6" ht="12.75">
      <c r="E9250" s="2"/>
      <c r="F9250" s="2"/>
    </row>
    <row r="9251" spans="5:6" ht="12.75">
      <c r="E9251" s="2"/>
      <c r="F9251" s="2"/>
    </row>
    <row r="9252" spans="5:6" ht="12.75">
      <c r="E9252" s="2"/>
      <c r="F9252" s="2"/>
    </row>
    <row r="9253" spans="5:6" ht="12.75">
      <c r="E9253" s="2"/>
      <c r="F9253" s="2"/>
    </row>
    <row r="9254" spans="5:6" ht="12.75">
      <c r="E9254" s="2"/>
      <c r="F9254" s="2"/>
    </row>
    <row r="9255" spans="5:6" ht="12.75">
      <c r="E9255" s="2"/>
      <c r="F9255" s="2"/>
    </row>
    <row r="9256" spans="5:6" ht="12.75">
      <c r="E9256" s="2"/>
      <c r="F9256" s="2"/>
    </row>
    <row r="9257" spans="5:6" ht="12.75">
      <c r="E9257" s="2"/>
      <c r="F9257" s="2"/>
    </row>
    <row r="9258" spans="5:6" ht="12.75">
      <c r="E9258" s="2"/>
      <c r="F9258" s="2"/>
    </row>
    <row r="9259" spans="5:6" ht="12.75">
      <c r="E9259" s="2"/>
      <c r="F9259" s="2"/>
    </row>
    <row r="9260" spans="5:6" ht="12.75">
      <c r="E9260" s="2"/>
      <c r="F9260" s="2"/>
    </row>
    <row r="9261" spans="5:6" ht="12.75">
      <c r="E9261" s="2"/>
      <c r="F9261" s="2"/>
    </row>
    <row r="9262" spans="5:6" ht="12.75">
      <c r="E9262" s="2"/>
      <c r="F9262" s="2"/>
    </row>
    <row r="9263" spans="5:6" ht="12.75">
      <c r="E9263" s="2"/>
      <c r="F9263" s="2"/>
    </row>
    <row r="9264" spans="5:6" ht="12.75">
      <c r="E9264" s="2"/>
      <c r="F9264" s="2"/>
    </row>
    <row r="9265" spans="5:6" ht="12.75">
      <c r="E9265" s="2"/>
      <c r="F9265" s="2"/>
    </row>
    <row r="9266" spans="5:6" ht="12.75">
      <c r="E9266" s="2"/>
      <c r="F9266" s="2"/>
    </row>
    <row r="9267" spans="5:6" ht="12.75">
      <c r="E9267" s="2"/>
      <c r="F9267" s="2"/>
    </row>
    <row r="9268" spans="5:6" ht="12.75">
      <c r="E9268" s="2"/>
      <c r="F9268" s="2"/>
    </row>
    <row r="9269" spans="5:6" ht="12.75">
      <c r="E9269" s="2"/>
      <c r="F9269" s="2"/>
    </row>
    <row r="9270" spans="5:6" ht="12.75">
      <c r="E9270" s="2"/>
      <c r="F9270" s="2"/>
    </row>
    <row r="9271" spans="5:6" ht="12.75">
      <c r="E9271" s="2"/>
      <c r="F9271" s="2"/>
    </row>
    <row r="9272" spans="5:6" ht="12.75">
      <c r="E9272" s="2"/>
      <c r="F9272" s="2"/>
    </row>
    <row r="9273" spans="5:6" ht="12.75">
      <c r="E9273" s="2"/>
      <c r="F9273" s="2"/>
    </row>
    <row r="9274" spans="5:6" ht="12.75">
      <c r="E9274" s="2"/>
      <c r="F9274" s="2"/>
    </row>
    <row r="9275" spans="5:6" ht="12.75">
      <c r="E9275" s="2"/>
      <c r="F9275" s="2"/>
    </row>
    <row r="9276" spans="5:6" ht="12.75">
      <c r="E9276" s="2"/>
      <c r="F9276" s="2"/>
    </row>
    <row r="9277" spans="5:6" ht="12.75">
      <c r="E9277" s="2"/>
      <c r="F9277" s="2"/>
    </row>
    <row r="9278" spans="5:6" ht="12.75">
      <c r="E9278" s="2"/>
      <c r="F9278" s="2"/>
    </row>
    <row r="9279" spans="5:6" ht="12.75">
      <c r="E9279" s="2"/>
      <c r="F9279" s="2"/>
    </row>
    <row r="9280" spans="5:6" ht="12.75">
      <c r="E9280" s="2"/>
      <c r="F9280" s="2"/>
    </row>
    <row r="9281" spans="5:6" ht="12.75">
      <c r="E9281" s="2"/>
      <c r="F9281" s="2"/>
    </row>
    <row r="9282" spans="5:6" ht="12.75">
      <c r="E9282" s="2"/>
      <c r="F9282" s="2"/>
    </row>
    <row r="9283" spans="5:6" ht="12.75">
      <c r="E9283" s="2"/>
      <c r="F9283" s="2"/>
    </row>
    <row r="9284" spans="5:6" ht="12.75">
      <c r="E9284" s="2"/>
      <c r="F9284" s="2"/>
    </row>
    <row r="9285" spans="5:6" ht="12.75">
      <c r="E9285" s="2"/>
      <c r="F9285" s="2"/>
    </row>
    <row r="9286" spans="5:6" ht="12.75">
      <c r="E9286" s="2"/>
      <c r="F9286" s="2"/>
    </row>
    <row r="9287" spans="5:6" ht="12.75">
      <c r="E9287" s="2"/>
      <c r="F9287" s="2"/>
    </row>
    <row r="9288" spans="5:6" ht="12.75">
      <c r="E9288" s="2"/>
      <c r="F9288" s="2"/>
    </row>
    <row r="9289" spans="5:6" ht="12.75">
      <c r="E9289" s="2"/>
      <c r="F9289" s="2"/>
    </row>
    <row r="9290" spans="5:6" ht="12.75">
      <c r="E9290" s="2"/>
      <c r="F9290" s="2"/>
    </row>
    <row r="9291" spans="5:6" ht="12.75">
      <c r="E9291" s="2"/>
      <c r="F9291" s="2"/>
    </row>
    <row r="9292" spans="5:6" ht="12.75">
      <c r="E9292" s="2"/>
      <c r="F9292" s="2"/>
    </row>
    <row r="9293" spans="5:6" ht="12.75">
      <c r="E9293" s="2"/>
      <c r="F9293" s="2"/>
    </row>
    <row r="9294" spans="5:6" ht="12.75">
      <c r="E9294" s="2"/>
      <c r="F9294" s="2"/>
    </row>
    <row r="9295" spans="5:6" ht="12.75">
      <c r="E9295" s="2"/>
      <c r="F9295" s="2"/>
    </row>
    <row r="9296" spans="5:6" ht="12.75">
      <c r="E9296" s="2"/>
      <c r="F9296" s="2"/>
    </row>
    <row r="9297" spans="5:6" ht="12.75">
      <c r="E9297" s="2"/>
      <c r="F9297" s="2"/>
    </row>
    <row r="9298" spans="5:6" ht="12.75">
      <c r="E9298" s="2"/>
      <c r="F9298" s="2"/>
    </row>
    <row r="9299" spans="5:6" ht="12.75">
      <c r="E9299" s="2"/>
      <c r="F9299" s="2"/>
    </row>
    <row r="9300" spans="5:6" ht="12.75">
      <c r="E9300" s="2"/>
      <c r="F9300" s="2"/>
    </row>
    <row r="9301" spans="5:6" ht="12.75">
      <c r="E9301" s="2"/>
      <c r="F9301" s="2"/>
    </row>
    <row r="9302" spans="5:6" ht="12.75">
      <c r="E9302" s="2"/>
      <c r="F9302" s="2"/>
    </row>
    <row r="9303" spans="5:6" ht="12.75">
      <c r="E9303" s="2"/>
      <c r="F9303" s="2"/>
    </row>
    <row r="9304" spans="5:6" ht="12.75">
      <c r="E9304" s="2"/>
      <c r="F9304" s="2"/>
    </row>
    <row r="9305" spans="5:6" ht="12.75">
      <c r="E9305" s="2"/>
      <c r="F9305" s="2"/>
    </row>
    <row r="9306" spans="5:6" ht="12.75">
      <c r="E9306" s="2"/>
      <c r="F9306" s="2"/>
    </row>
    <row r="9307" spans="5:6" ht="12.75">
      <c r="E9307" s="2"/>
      <c r="F9307" s="2"/>
    </row>
    <row r="9308" spans="5:6" ht="12.75">
      <c r="E9308" s="2"/>
      <c r="F9308" s="2"/>
    </row>
    <row r="9309" spans="5:6" ht="12.75">
      <c r="E9309" s="2"/>
      <c r="F9309" s="2"/>
    </row>
    <row r="9310" spans="5:6" ht="12.75">
      <c r="E9310" s="2"/>
      <c r="F9310" s="2"/>
    </row>
    <row r="9311" spans="5:6" ht="12.75">
      <c r="E9311" s="2"/>
      <c r="F9311" s="2"/>
    </row>
    <row r="9312" spans="5:6" ht="12.75">
      <c r="E9312" s="2"/>
      <c r="F9312" s="2"/>
    </row>
    <row r="9313" spans="5:6" ht="12.75">
      <c r="E9313" s="2"/>
      <c r="F9313" s="2"/>
    </row>
    <row r="9314" spans="5:6" ht="12.75">
      <c r="E9314" s="2"/>
      <c r="F9314" s="2"/>
    </row>
    <row r="9315" spans="5:6" ht="12.75">
      <c r="E9315" s="2"/>
      <c r="F9315" s="2"/>
    </row>
    <row r="9316" spans="5:6" ht="12.75">
      <c r="E9316" s="2"/>
      <c r="F9316" s="2"/>
    </row>
    <row r="9317" spans="5:6" ht="12.75">
      <c r="E9317" s="2"/>
      <c r="F9317" s="2"/>
    </row>
    <row r="9318" spans="5:6" ht="12.75">
      <c r="E9318" s="2"/>
      <c r="F9318" s="2"/>
    </row>
    <row r="9319" spans="5:6" ht="12.75">
      <c r="E9319" s="2"/>
      <c r="F9319" s="2"/>
    </row>
    <row r="9320" spans="5:6" ht="12.75">
      <c r="E9320" s="2"/>
      <c r="F9320" s="2"/>
    </row>
    <row r="9321" spans="5:6" ht="12.75">
      <c r="E9321" s="2"/>
      <c r="F9321" s="2"/>
    </row>
    <row r="9322" spans="5:6" ht="12.75">
      <c r="E9322" s="2"/>
      <c r="F9322" s="2"/>
    </row>
    <row r="9323" spans="5:6" ht="12.75">
      <c r="E9323" s="2"/>
      <c r="F9323" s="2"/>
    </row>
    <row r="9324" spans="5:6" ht="12.75">
      <c r="E9324" s="2"/>
      <c r="F9324" s="2"/>
    </row>
    <row r="9325" spans="5:6" ht="12.75">
      <c r="E9325" s="2"/>
      <c r="F9325" s="2"/>
    </row>
    <row r="9326" spans="5:6" ht="12.75">
      <c r="E9326" s="2"/>
      <c r="F9326" s="2"/>
    </row>
    <row r="9327" spans="5:6" ht="12.75">
      <c r="E9327" s="2"/>
      <c r="F9327" s="2"/>
    </row>
    <row r="9328" spans="5:6" ht="12.75">
      <c r="E9328" s="2"/>
      <c r="F9328" s="2"/>
    </row>
    <row r="9329" spans="5:6" ht="12.75">
      <c r="E9329" s="2"/>
      <c r="F9329" s="2"/>
    </row>
    <row r="9330" spans="5:6" ht="12.75">
      <c r="E9330" s="2"/>
      <c r="F9330" s="2"/>
    </row>
    <row r="9331" spans="5:6" ht="12.75">
      <c r="E9331" s="2"/>
      <c r="F9331" s="2"/>
    </row>
    <row r="9332" spans="5:6" ht="12.75">
      <c r="E9332" s="2"/>
      <c r="F9332" s="2"/>
    </row>
    <row r="9333" spans="5:6" ht="12.75">
      <c r="E9333" s="2"/>
      <c r="F9333" s="2"/>
    </row>
    <row r="9334" spans="5:6" ht="12.75">
      <c r="E9334" s="2"/>
      <c r="F9334" s="2"/>
    </row>
    <row r="9335" spans="5:6" ht="12.75">
      <c r="E9335" s="2"/>
      <c r="F9335" s="2"/>
    </row>
    <row r="9336" spans="5:6" ht="12.75">
      <c r="E9336" s="2"/>
      <c r="F9336" s="2"/>
    </row>
    <row r="9337" spans="5:6" ht="12.75">
      <c r="E9337" s="2"/>
      <c r="F9337" s="2"/>
    </row>
    <row r="9338" spans="5:6" ht="12.75">
      <c r="E9338" s="2"/>
      <c r="F9338" s="2"/>
    </row>
    <row r="9339" spans="5:6" ht="12.75">
      <c r="E9339" s="2"/>
      <c r="F9339" s="2"/>
    </row>
    <row r="9340" spans="5:6" ht="12.75">
      <c r="E9340" s="2"/>
      <c r="F9340" s="2"/>
    </row>
    <row r="9341" spans="5:6" ht="12.75">
      <c r="E9341" s="2"/>
      <c r="F9341" s="2"/>
    </row>
    <row r="9342" spans="5:6" ht="12.75">
      <c r="E9342" s="2"/>
      <c r="F9342" s="2"/>
    </row>
    <row r="9343" spans="5:6" ht="12.75">
      <c r="E9343" s="2"/>
      <c r="F9343" s="2"/>
    </row>
    <row r="9344" spans="5:6" ht="12.75">
      <c r="E9344" s="2"/>
      <c r="F9344" s="2"/>
    </row>
    <row r="9345" spans="5:6" ht="12.75">
      <c r="E9345" s="2"/>
      <c r="F9345" s="2"/>
    </row>
    <row r="9346" spans="5:6" ht="12.75">
      <c r="E9346" s="2"/>
      <c r="F9346" s="2"/>
    </row>
    <row r="9347" spans="5:6" ht="12.75">
      <c r="E9347" s="2"/>
      <c r="F9347" s="2"/>
    </row>
    <row r="9348" spans="5:6" ht="12.75">
      <c r="E9348" s="2"/>
      <c r="F9348" s="2"/>
    </row>
    <row r="9349" spans="5:6" ht="12.75">
      <c r="E9349" s="2"/>
      <c r="F9349" s="2"/>
    </row>
    <row r="9350" spans="5:6" ht="12.75">
      <c r="E9350" s="2"/>
      <c r="F9350" s="2"/>
    </row>
    <row r="9351" spans="5:6" ht="12.75">
      <c r="E9351" s="2"/>
      <c r="F9351" s="2"/>
    </row>
    <row r="9352" spans="5:6" ht="12.75">
      <c r="E9352" s="2"/>
      <c r="F9352" s="2"/>
    </row>
    <row r="9353" spans="5:6" ht="12.75">
      <c r="E9353" s="2"/>
      <c r="F9353" s="2"/>
    </row>
    <row r="9354" spans="5:6" ht="12.75">
      <c r="E9354" s="2"/>
      <c r="F9354" s="2"/>
    </row>
    <row r="9355" spans="5:6" ht="12.75">
      <c r="E9355" s="2"/>
      <c r="F9355" s="2"/>
    </row>
    <row r="9356" spans="5:6" ht="12.75">
      <c r="E9356" s="2"/>
      <c r="F9356" s="2"/>
    </row>
    <row r="9357" spans="5:6" ht="12.75">
      <c r="E9357" s="2"/>
      <c r="F9357" s="2"/>
    </row>
    <row r="9358" spans="5:6" ht="12.75">
      <c r="E9358" s="2"/>
      <c r="F9358" s="2"/>
    </row>
    <row r="9359" spans="5:6" ht="12.75">
      <c r="E9359" s="2"/>
      <c r="F9359" s="2"/>
    </row>
    <row r="9360" spans="5:6" ht="12.75">
      <c r="E9360" s="2"/>
      <c r="F9360" s="2"/>
    </row>
    <row r="9361" spans="5:6" ht="12.75">
      <c r="E9361" s="2"/>
      <c r="F9361" s="2"/>
    </row>
    <row r="9362" spans="5:6" ht="12.75">
      <c r="E9362" s="2"/>
      <c r="F9362" s="2"/>
    </row>
    <row r="9363" spans="5:6" ht="12.75">
      <c r="E9363" s="2"/>
      <c r="F9363" s="2"/>
    </row>
    <row r="9364" spans="5:6" ht="12.75">
      <c r="E9364" s="2"/>
      <c r="F9364" s="2"/>
    </row>
    <row r="9365" spans="5:6" ht="12.75">
      <c r="E9365" s="2"/>
      <c r="F9365" s="2"/>
    </row>
    <row r="9366" spans="5:6" ht="12.75">
      <c r="E9366" s="2"/>
      <c r="F9366" s="2"/>
    </row>
    <row r="9367" spans="5:6" ht="12.75">
      <c r="E9367" s="2"/>
      <c r="F9367" s="2"/>
    </row>
    <row r="9368" spans="5:6" ht="12.75">
      <c r="E9368" s="2"/>
      <c r="F9368" s="2"/>
    </row>
    <row r="9369" spans="5:6" ht="12.75">
      <c r="E9369" s="2"/>
      <c r="F9369" s="2"/>
    </row>
    <row r="9370" spans="5:6" ht="12.75">
      <c r="E9370" s="2"/>
      <c r="F9370" s="2"/>
    </row>
    <row r="9371" spans="5:6" ht="12.75">
      <c r="E9371" s="2"/>
      <c r="F9371" s="2"/>
    </row>
    <row r="9372" spans="5:6" ht="12.75">
      <c r="E9372" s="2"/>
      <c r="F9372" s="2"/>
    </row>
    <row r="9373" spans="5:6" ht="12.75">
      <c r="E9373" s="2"/>
      <c r="F9373" s="2"/>
    </row>
    <row r="9374" spans="5:6" ht="12.75">
      <c r="E9374" s="2"/>
      <c r="F9374" s="2"/>
    </row>
    <row r="9375" spans="5:6" ht="12.75">
      <c r="E9375" s="2"/>
      <c r="F9375" s="2"/>
    </row>
    <row r="9376" spans="5:6" ht="12.75">
      <c r="E9376" s="2"/>
      <c r="F9376" s="2"/>
    </row>
    <row r="9377" spans="5:6" ht="12.75">
      <c r="E9377" s="2"/>
      <c r="F9377" s="2"/>
    </row>
    <row r="9378" spans="5:6" ht="12.75">
      <c r="E9378" s="2"/>
      <c r="F9378" s="2"/>
    </row>
    <row r="9379" spans="5:6" ht="12.75">
      <c r="E9379" s="2"/>
      <c r="F9379" s="2"/>
    </row>
    <row r="9380" spans="5:6" ht="12.75">
      <c r="E9380" s="2"/>
      <c r="F9380" s="2"/>
    </row>
    <row r="9381" spans="5:6" ht="12.75">
      <c r="E9381" s="2"/>
      <c r="F9381" s="2"/>
    </row>
    <row r="9382" spans="5:6" ht="12.75">
      <c r="E9382" s="2"/>
      <c r="F9382" s="2"/>
    </row>
    <row r="9383" spans="5:6" ht="12.75">
      <c r="E9383" s="2"/>
      <c r="F9383" s="2"/>
    </row>
    <row r="9384" spans="5:6" ht="12.75">
      <c r="E9384" s="2"/>
      <c r="F9384" s="2"/>
    </row>
    <row r="9385" spans="5:6" ht="12.75">
      <c r="E9385" s="2"/>
      <c r="F9385" s="2"/>
    </row>
    <row r="9386" spans="5:6" ht="12.75">
      <c r="E9386" s="2"/>
      <c r="F9386" s="2"/>
    </row>
    <row r="9387" spans="5:6" ht="12.75">
      <c r="E9387" s="2"/>
      <c r="F9387" s="2"/>
    </row>
    <row r="9388" spans="5:6" ht="12.75">
      <c r="E9388" s="2"/>
      <c r="F9388" s="2"/>
    </row>
    <row r="9389" spans="5:6" ht="12.75">
      <c r="E9389" s="2"/>
      <c r="F9389" s="2"/>
    </row>
    <row r="9390" spans="5:6" ht="12.75">
      <c r="E9390" s="2"/>
      <c r="F9390" s="2"/>
    </row>
    <row r="9391" spans="5:6" ht="12.75">
      <c r="E9391" s="2"/>
      <c r="F9391" s="2"/>
    </row>
    <row r="9392" spans="5:6" ht="12.75">
      <c r="E9392" s="2"/>
      <c r="F9392" s="2"/>
    </row>
    <row r="9393" spans="5:6" ht="12.75">
      <c r="E9393" s="2"/>
      <c r="F9393" s="2"/>
    </row>
    <row r="9394" spans="5:6" ht="12.75">
      <c r="E9394" s="2"/>
      <c r="F9394" s="2"/>
    </row>
    <row r="9395" spans="5:6" ht="12.75">
      <c r="E9395" s="2"/>
      <c r="F9395" s="2"/>
    </row>
    <row r="9396" spans="5:6" ht="12.75">
      <c r="E9396" s="2"/>
      <c r="F9396" s="2"/>
    </row>
    <row r="9397" spans="5:6" ht="12.75">
      <c r="E9397" s="2"/>
      <c r="F9397" s="2"/>
    </row>
    <row r="9398" spans="5:6" ht="12.75">
      <c r="E9398" s="2"/>
      <c r="F9398" s="2"/>
    </row>
    <row r="9399" spans="5:6" ht="12.75">
      <c r="E9399" s="2"/>
      <c r="F9399" s="2"/>
    </row>
    <row r="9400" spans="5:6" ht="12.75">
      <c r="E9400" s="2"/>
      <c r="F9400" s="2"/>
    </row>
    <row r="9401" spans="5:6" ht="12.75">
      <c r="E9401" s="2"/>
      <c r="F9401" s="2"/>
    </row>
    <row r="9402" spans="5:6" ht="12.75">
      <c r="E9402" s="2"/>
      <c r="F9402" s="2"/>
    </row>
    <row r="9403" spans="5:6" ht="12.75">
      <c r="E9403" s="2"/>
      <c r="F9403" s="2"/>
    </row>
    <row r="9404" spans="5:6" ht="12.75">
      <c r="E9404" s="2"/>
      <c r="F9404" s="2"/>
    </row>
    <row r="9405" spans="5:6" ht="12.75">
      <c r="E9405" s="2"/>
      <c r="F9405" s="2"/>
    </row>
    <row r="9406" spans="5:6" ht="12.75">
      <c r="E9406" s="2"/>
      <c r="F9406" s="2"/>
    </row>
    <row r="9407" spans="5:6" ht="12.75">
      <c r="E9407" s="2"/>
      <c r="F9407" s="2"/>
    </row>
    <row r="9408" spans="5:6" ht="12.75">
      <c r="E9408" s="2"/>
      <c r="F9408" s="2"/>
    </row>
    <row r="9409" spans="5:6" ht="12.75">
      <c r="E9409" s="2"/>
      <c r="F9409" s="2"/>
    </row>
    <row r="9410" spans="5:6" ht="12.75">
      <c r="E9410" s="2"/>
      <c r="F9410" s="2"/>
    </row>
    <row r="9411" spans="5:6" ht="12.75">
      <c r="E9411" s="2"/>
      <c r="F9411" s="2"/>
    </row>
    <row r="9412" spans="5:6" ht="12.75">
      <c r="E9412" s="2"/>
      <c r="F9412" s="2"/>
    </row>
    <row r="9413" spans="5:6" ht="12.75">
      <c r="E9413" s="2"/>
      <c r="F9413" s="2"/>
    </row>
    <row r="9414" spans="5:6" ht="12.75">
      <c r="E9414" s="2"/>
      <c r="F9414" s="2"/>
    </row>
    <row r="9415" spans="5:6" ht="12.75">
      <c r="E9415" s="2"/>
      <c r="F9415" s="2"/>
    </row>
    <row r="9416" spans="5:6" ht="12.75">
      <c r="E9416" s="2"/>
      <c r="F9416" s="2"/>
    </row>
    <row r="9417" spans="5:6" ht="12.75">
      <c r="E9417" s="2"/>
      <c r="F9417" s="2"/>
    </row>
    <row r="9418" spans="5:6" ht="12.75">
      <c r="E9418" s="2"/>
      <c r="F9418" s="2"/>
    </row>
    <row r="9419" spans="5:6" ht="12.75">
      <c r="E9419" s="2"/>
      <c r="F9419" s="2"/>
    </row>
    <row r="9420" spans="5:6" ht="12.75">
      <c r="E9420" s="2"/>
      <c r="F9420" s="2"/>
    </row>
    <row r="9421" spans="5:6" ht="12.75">
      <c r="E9421" s="2"/>
      <c r="F9421" s="2"/>
    </row>
    <row r="9422" spans="5:6" ht="12.75">
      <c r="E9422" s="2"/>
      <c r="F9422" s="2"/>
    </row>
    <row r="9423" spans="5:6" ht="12.75">
      <c r="E9423" s="2"/>
      <c r="F9423" s="2"/>
    </row>
    <row r="9424" spans="5:6" ht="12.75">
      <c r="E9424" s="2"/>
      <c r="F9424" s="2"/>
    </row>
    <row r="9425" spans="5:6" ht="12.75">
      <c r="E9425" s="2"/>
      <c r="F9425" s="2"/>
    </row>
    <row r="9426" spans="5:6" ht="12.75">
      <c r="E9426" s="2"/>
      <c r="F9426" s="2"/>
    </row>
    <row r="9427" spans="5:6" ht="12.75">
      <c r="E9427" s="2"/>
      <c r="F9427" s="2"/>
    </row>
    <row r="9428" spans="5:6" ht="12.75">
      <c r="E9428" s="2"/>
      <c r="F9428" s="2"/>
    </row>
    <row r="9429" spans="5:6" ht="12.75">
      <c r="E9429" s="2"/>
      <c r="F9429" s="2"/>
    </row>
    <row r="9430" spans="5:6" ht="12.75">
      <c r="E9430" s="2"/>
      <c r="F9430" s="2"/>
    </row>
    <row r="9431" spans="5:6" ht="12.75">
      <c r="E9431" s="2"/>
      <c r="F9431" s="2"/>
    </row>
    <row r="9432" spans="5:6" ht="12.75">
      <c r="E9432" s="2"/>
      <c r="F9432" s="2"/>
    </row>
    <row r="9433" spans="5:6" ht="12.75">
      <c r="E9433" s="2"/>
      <c r="F9433" s="2"/>
    </row>
    <row r="9434" spans="5:6" ht="12.75">
      <c r="E9434" s="2"/>
      <c r="F9434" s="2"/>
    </row>
    <row r="9435" spans="5:6" ht="12.75">
      <c r="E9435" s="2"/>
      <c r="F9435" s="2"/>
    </row>
    <row r="9436" spans="5:6" ht="12.75">
      <c r="E9436" s="2"/>
      <c r="F9436" s="2"/>
    </row>
    <row r="9437" spans="5:6" ht="12.75">
      <c r="E9437" s="2"/>
      <c r="F9437" s="2"/>
    </row>
    <row r="9438" spans="5:6" ht="12.75">
      <c r="E9438" s="2"/>
      <c r="F9438" s="2"/>
    </row>
    <row r="9439" spans="5:6" ht="12.75">
      <c r="E9439" s="2"/>
      <c r="F9439" s="2"/>
    </row>
    <row r="9440" spans="5:6" ht="12.75">
      <c r="E9440" s="2"/>
      <c r="F9440" s="2"/>
    </row>
    <row r="9441" spans="5:6" ht="12.75">
      <c r="E9441" s="2"/>
      <c r="F9441" s="2"/>
    </row>
    <row r="9442" spans="5:6" ht="12.75">
      <c r="E9442" s="2"/>
      <c r="F9442" s="2"/>
    </row>
    <row r="9443" spans="5:6" ht="12.75">
      <c r="E9443" s="2"/>
      <c r="F9443" s="2"/>
    </row>
    <row r="9444" spans="5:6" ht="12.75">
      <c r="E9444" s="2"/>
      <c r="F9444" s="2"/>
    </row>
    <row r="9445" spans="5:6" ht="12.75">
      <c r="E9445" s="2"/>
      <c r="F9445" s="2"/>
    </row>
    <row r="9446" spans="5:6" ht="12.75">
      <c r="E9446" s="2"/>
      <c r="F9446" s="2"/>
    </row>
    <row r="9447" spans="5:6" ht="12.75">
      <c r="E9447" s="2"/>
      <c r="F9447" s="2"/>
    </row>
    <row r="9448" spans="5:6" ht="12.75">
      <c r="E9448" s="2"/>
      <c r="F9448" s="2"/>
    </row>
    <row r="9449" spans="5:6" ht="12.75">
      <c r="E9449" s="2"/>
      <c r="F9449" s="2"/>
    </row>
    <row r="9450" spans="5:6" ht="12.75">
      <c r="E9450" s="2"/>
      <c r="F9450" s="2"/>
    </row>
    <row r="9451" spans="5:6" ht="12.75">
      <c r="E9451" s="2"/>
      <c r="F9451" s="2"/>
    </row>
    <row r="9452" spans="5:6" ht="12.75">
      <c r="E9452" s="2"/>
      <c r="F9452" s="2"/>
    </row>
    <row r="9453" spans="5:6" ht="12.75">
      <c r="E9453" s="2"/>
      <c r="F9453" s="2"/>
    </row>
    <row r="9454" spans="5:6" ht="12.75">
      <c r="E9454" s="2"/>
      <c r="F9454" s="2"/>
    </row>
    <row r="9455" spans="5:6" ht="12.75">
      <c r="E9455" s="2"/>
      <c r="F9455" s="2"/>
    </row>
    <row r="9456" spans="5:6" ht="12.75">
      <c r="E9456" s="2"/>
      <c r="F9456" s="2"/>
    </row>
    <row r="9457" spans="5:6" ht="12.75">
      <c r="E9457" s="2"/>
      <c r="F9457" s="2"/>
    </row>
    <row r="9458" spans="5:6" ht="12.75">
      <c r="E9458" s="2"/>
      <c r="F9458" s="2"/>
    </row>
    <row r="9459" spans="5:6" ht="12.75">
      <c r="E9459" s="2"/>
      <c r="F9459" s="2"/>
    </row>
    <row r="9460" spans="5:6" ht="12.75">
      <c r="E9460" s="2"/>
      <c r="F9460" s="2"/>
    </row>
    <row r="9461" spans="5:6" ht="12.75">
      <c r="E9461" s="2"/>
      <c r="F9461" s="2"/>
    </row>
    <row r="9462" spans="5:6" ht="12.75">
      <c r="E9462" s="2"/>
      <c r="F9462" s="2"/>
    </row>
    <row r="9463" spans="5:6" ht="12.75">
      <c r="E9463" s="2"/>
      <c r="F9463" s="2"/>
    </row>
    <row r="9464" spans="5:6" ht="12.75">
      <c r="E9464" s="2"/>
      <c r="F9464" s="2"/>
    </row>
    <row r="9465" spans="5:6" ht="12.75">
      <c r="E9465" s="2"/>
      <c r="F9465" s="2"/>
    </row>
    <row r="9466" spans="5:6" ht="12.75">
      <c r="E9466" s="2"/>
      <c r="F9466" s="2"/>
    </row>
    <row r="9467" spans="5:6" ht="12.75">
      <c r="E9467" s="2"/>
      <c r="F9467" s="2"/>
    </row>
    <row r="9468" spans="5:6" ht="12.75">
      <c r="E9468" s="2"/>
      <c r="F9468" s="2"/>
    </row>
    <row r="9469" spans="5:6" ht="12.75">
      <c r="E9469" s="2"/>
      <c r="F9469" s="2"/>
    </row>
    <row r="9470" spans="5:6" ht="12.75">
      <c r="E9470" s="2"/>
      <c r="F9470" s="2"/>
    </row>
    <row r="9471" spans="5:6" ht="12.75">
      <c r="E9471" s="2"/>
      <c r="F9471" s="2"/>
    </row>
    <row r="9472" spans="5:6" ht="12.75">
      <c r="E9472" s="2"/>
      <c r="F9472" s="2"/>
    </row>
    <row r="9473" spans="5:6" ht="12.75">
      <c r="E9473" s="2"/>
      <c r="F9473" s="2"/>
    </row>
    <row r="9474" spans="5:6" ht="12.75">
      <c r="E9474" s="2"/>
      <c r="F9474" s="2"/>
    </row>
    <row r="9475" spans="5:6" ht="12.75">
      <c r="E9475" s="2"/>
      <c r="F9475" s="2"/>
    </row>
    <row r="9476" spans="5:6" ht="12.75">
      <c r="E9476" s="2"/>
      <c r="F9476" s="2"/>
    </row>
    <row r="9477" spans="5:6" ht="12.75">
      <c r="E9477" s="2"/>
      <c r="F9477" s="2"/>
    </row>
    <row r="9478" spans="5:6" ht="12.75">
      <c r="E9478" s="2"/>
      <c r="F9478" s="2"/>
    </row>
    <row r="9479" spans="5:6" ht="12.75">
      <c r="E9479" s="2"/>
      <c r="F9479" s="2"/>
    </row>
    <row r="9480" spans="5:6" ht="12.75">
      <c r="E9480" s="2"/>
      <c r="F9480" s="2"/>
    </row>
    <row r="9481" spans="5:6" ht="12.75">
      <c r="E9481" s="2"/>
      <c r="F9481" s="2"/>
    </row>
    <row r="9482" spans="5:6" ht="12.75">
      <c r="E9482" s="2"/>
      <c r="F9482" s="2"/>
    </row>
    <row r="9483" spans="5:6" ht="12.75">
      <c r="E9483" s="2"/>
      <c r="F9483" s="2"/>
    </row>
    <row r="9484" spans="5:6" ht="12.75">
      <c r="E9484" s="2"/>
      <c r="F9484" s="2"/>
    </row>
    <row r="9485" spans="5:6" ht="12.75">
      <c r="E9485" s="2"/>
      <c r="F9485" s="2"/>
    </row>
    <row r="9486" spans="5:6" ht="12.75">
      <c r="E9486" s="2"/>
      <c r="F9486" s="2"/>
    </row>
    <row r="9487" spans="5:6" ht="12.75">
      <c r="E9487" s="2"/>
      <c r="F9487" s="2"/>
    </row>
    <row r="9488" spans="5:6" ht="12.75">
      <c r="E9488" s="2"/>
      <c r="F9488" s="2"/>
    </row>
    <row r="9489" spans="5:6" ht="12.75">
      <c r="E9489" s="2"/>
      <c r="F9489" s="2"/>
    </row>
    <row r="9490" spans="5:6" ht="12.75">
      <c r="E9490" s="2"/>
      <c r="F9490" s="2"/>
    </row>
    <row r="9491" spans="5:6" ht="12.75">
      <c r="E9491" s="2"/>
      <c r="F9491" s="2"/>
    </row>
    <row r="9492" spans="5:6" ht="12.75">
      <c r="E9492" s="2"/>
      <c r="F9492" s="2"/>
    </row>
    <row r="9493" spans="5:6" ht="12.75">
      <c r="E9493" s="2"/>
      <c r="F9493" s="2"/>
    </row>
    <row r="9494" spans="5:6" ht="12.75">
      <c r="E9494" s="2"/>
      <c r="F9494" s="2"/>
    </row>
    <row r="9495" spans="5:6" ht="12.75">
      <c r="E9495" s="2"/>
      <c r="F9495" s="2"/>
    </row>
    <row r="9496" spans="5:6" ht="12.75">
      <c r="E9496" s="2"/>
      <c r="F9496" s="2"/>
    </row>
    <row r="9497" spans="5:6" ht="12.75">
      <c r="E9497" s="2"/>
      <c r="F9497" s="2"/>
    </row>
    <row r="9498" spans="5:6" ht="12.75">
      <c r="E9498" s="2"/>
      <c r="F9498" s="2"/>
    </row>
    <row r="9499" spans="5:6" ht="12.75">
      <c r="E9499" s="2"/>
      <c r="F9499" s="2"/>
    </row>
    <row r="9500" spans="5:6" ht="12.75">
      <c r="E9500" s="2"/>
      <c r="F9500" s="2"/>
    </row>
    <row r="9501" spans="5:6" ht="12.75">
      <c r="E9501" s="2"/>
      <c r="F9501" s="2"/>
    </row>
    <row r="9502" spans="5:6" ht="12.75">
      <c r="E9502" s="2"/>
      <c r="F9502" s="2"/>
    </row>
    <row r="9503" spans="5:6" ht="12.75">
      <c r="E9503" s="2"/>
      <c r="F9503" s="2"/>
    </row>
    <row r="9504" spans="5:6" ht="12.75">
      <c r="E9504" s="2"/>
      <c r="F9504" s="2"/>
    </row>
    <row r="9505" spans="5:6" ht="12.75">
      <c r="E9505" s="2"/>
      <c r="F9505" s="2"/>
    </row>
    <row r="9506" spans="5:6" ht="12.75">
      <c r="E9506" s="2"/>
      <c r="F9506" s="2"/>
    </row>
    <row r="9507" spans="5:6" ht="12.75">
      <c r="E9507" s="2"/>
      <c r="F9507" s="2"/>
    </row>
    <row r="9508" spans="5:6" ht="12.75">
      <c r="E9508" s="2"/>
      <c r="F9508" s="2"/>
    </row>
    <row r="9509" spans="5:6" ht="12.75">
      <c r="E9509" s="2"/>
      <c r="F9509" s="2"/>
    </row>
    <row r="9510" spans="5:6" ht="12.75">
      <c r="E9510" s="2"/>
      <c r="F9510" s="2"/>
    </row>
    <row r="9511" spans="5:6" ht="12.75">
      <c r="E9511" s="2"/>
      <c r="F9511" s="2"/>
    </row>
    <row r="9512" spans="5:6" ht="12.75">
      <c r="E9512" s="2"/>
      <c r="F9512" s="2"/>
    </row>
    <row r="9513" spans="5:6" ht="12.75">
      <c r="E9513" s="2"/>
      <c r="F9513" s="2"/>
    </row>
    <row r="9514" spans="5:6" ht="12.75">
      <c r="E9514" s="2"/>
      <c r="F9514" s="2"/>
    </row>
    <row r="9515" spans="5:6" ht="12.75">
      <c r="E9515" s="2"/>
      <c r="F9515" s="2"/>
    </row>
    <row r="9516" spans="5:6" ht="12.75">
      <c r="E9516" s="2"/>
      <c r="F9516" s="2"/>
    </row>
    <row r="9517" spans="5:6" ht="12.75">
      <c r="E9517" s="2"/>
      <c r="F9517" s="2"/>
    </row>
    <row r="9518" spans="5:6" ht="12.75">
      <c r="E9518" s="2"/>
      <c r="F9518" s="2"/>
    </row>
    <row r="9519" spans="5:6" ht="12.75">
      <c r="E9519" s="2"/>
      <c r="F9519" s="2"/>
    </row>
    <row r="9520" spans="5:6" ht="12.75">
      <c r="E9520" s="2"/>
      <c r="F9520" s="2"/>
    </row>
    <row r="9521" spans="5:6" ht="12.75">
      <c r="E9521" s="2"/>
      <c r="F9521" s="2"/>
    </row>
    <row r="9522" spans="5:6" ht="12.75">
      <c r="E9522" s="2"/>
      <c r="F9522" s="2"/>
    </row>
    <row r="9523" spans="5:6" ht="12.75">
      <c r="E9523" s="2"/>
      <c r="F9523" s="2"/>
    </row>
    <row r="9524" spans="5:6" ht="12.75">
      <c r="E9524" s="2"/>
      <c r="F9524" s="2"/>
    </row>
    <row r="9525" spans="5:6" ht="12.75">
      <c r="E9525" s="2"/>
      <c r="F9525" s="2"/>
    </row>
    <row r="9526" spans="5:6" ht="12.75">
      <c r="E9526" s="2"/>
      <c r="F9526" s="2"/>
    </row>
    <row r="9527" spans="5:6" ht="12.75">
      <c r="E9527" s="2"/>
      <c r="F9527" s="2"/>
    </row>
    <row r="9528" spans="5:6" ht="12.75">
      <c r="E9528" s="2"/>
      <c r="F9528" s="2"/>
    </row>
    <row r="9529" spans="5:6" ht="12.75">
      <c r="E9529" s="2"/>
      <c r="F9529" s="2"/>
    </row>
    <row r="9530" spans="5:6" ht="12.75">
      <c r="E9530" s="2"/>
      <c r="F9530" s="2"/>
    </row>
    <row r="9531" spans="5:6" ht="12.75">
      <c r="E9531" s="2"/>
      <c r="F9531" s="2"/>
    </row>
    <row r="9532" spans="5:6" ht="12.75">
      <c r="E9532" s="2"/>
      <c r="F9532" s="2"/>
    </row>
    <row r="9533" spans="5:6" ht="12.75">
      <c r="E9533" s="2"/>
      <c r="F9533" s="2"/>
    </row>
    <row r="9534" spans="5:6" ht="12.75">
      <c r="E9534" s="2"/>
      <c r="F9534" s="2"/>
    </row>
    <row r="9535" spans="5:6" ht="12.75">
      <c r="E9535" s="2"/>
      <c r="F9535" s="2"/>
    </row>
    <row r="9536" spans="5:6" ht="12.75">
      <c r="E9536" s="2"/>
      <c r="F9536" s="2"/>
    </row>
    <row r="9537" spans="5:6" ht="12.75">
      <c r="E9537" s="2"/>
      <c r="F9537" s="2"/>
    </row>
    <row r="9538" spans="5:6" ht="12.75">
      <c r="E9538" s="2"/>
      <c r="F9538" s="2"/>
    </row>
    <row r="9539" spans="5:6" ht="12.75">
      <c r="E9539" s="2"/>
      <c r="F9539" s="2"/>
    </row>
    <row r="9540" spans="5:6" ht="12.75">
      <c r="E9540" s="2"/>
      <c r="F9540" s="2"/>
    </row>
    <row r="9541" spans="5:6" ht="12.75">
      <c r="E9541" s="2"/>
      <c r="F9541" s="2"/>
    </row>
    <row r="9542" spans="5:6" ht="12.75">
      <c r="E9542" s="2"/>
      <c r="F9542" s="2"/>
    </row>
    <row r="9543" spans="5:6" ht="12.75">
      <c r="E9543" s="2"/>
      <c r="F9543" s="2"/>
    </row>
    <row r="9544" spans="5:6" ht="12.75">
      <c r="E9544" s="2"/>
      <c r="F9544" s="2"/>
    </row>
    <row r="9545" spans="5:6" ht="12.75">
      <c r="E9545" s="2"/>
      <c r="F9545" s="2"/>
    </row>
    <row r="9546" spans="5:6" ht="12.75">
      <c r="E9546" s="2"/>
      <c r="F9546" s="2"/>
    </row>
    <row r="9547" spans="5:6" ht="12.75">
      <c r="E9547" s="2"/>
      <c r="F9547" s="2"/>
    </row>
    <row r="9548" spans="5:6" ht="12.75">
      <c r="E9548" s="2"/>
      <c r="F9548" s="2"/>
    </row>
    <row r="9549" spans="5:6" ht="12.75">
      <c r="E9549" s="2"/>
      <c r="F9549" s="2"/>
    </row>
    <row r="9550" spans="5:6" ht="12.75">
      <c r="E9550" s="2"/>
      <c r="F9550" s="2"/>
    </row>
    <row r="9551" spans="5:6" ht="12.75">
      <c r="E9551" s="2"/>
      <c r="F9551" s="2"/>
    </row>
    <row r="9552" spans="5:6" ht="12.75">
      <c r="E9552" s="2"/>
      <c r="F9552" s="2"/>
    </row>
    <row r="9553" spans="5:6" ht="12.75">
      <c r="E9553" s="2"/>
      <c r="F9553" s="2"/>
    </row>
    <row r="9554" spans="5:6" ht="12.75">
      <c r="E9554" s="2"/>
      <c r="F9554" s="2"/>
    </row>
    <row r="9555" spans="5:6" ht="12.75">
      <c r="E9555" s="2"/>
      <c r="F9555" s="2"/>
    </row>
    <row r="9556" spans="5:6" ht="12.75">
      <c r="E9556" s="2"/>
      <c r="F9556" s="2"/>
    </row>
    <row r="9557" spans="5:6" ht="12.75">
      <c r="E9557" s="2"/>
      <c r="F9557" s="2"/>
    </row>
    <row r="9558" spans="5:6" ht="12.75">
      <c r="E9558" s="2"/>
      <c r="F9558" s="2"/>
    </row>
    <row r="9559" spans="5:6" ht="12.75">
      <c r="E9559" s="2"/>
      <c r="F9559" s="2"/>
    </row>
    <row r="9560" spans="5:6" ht="12.75">
      <c r="E9560" s="2"/>
      <c r="F9560" s="2"/>
    </row>
    <row r="9561" spans="5:6" ht="12.75">
      <c r="E9561" s="2"/>
      <c r="F9561" s="2"/>
    </row>
    <row r="9562" spans="5:6" ht="12.75">
      <c r="E9562" s="2"/>
      <c r="F9562" s="2"/>
    </row>
    <row r="9563" spans="5:6" ht="12.75">
      <c r="E9563" s="2"/>
      <c r="F9563" s="2"/>
    </row>
    <row r="9564" spans="5:6" ht="12.75">
      <c r="E9564" s="2"/>
      <c r="F9564" s="2"/>
    </row>
    <row r="9565" spans="5:6" ht="12.75">
      <c r="E9565" s="2"/>
      <c r="F9565" s="2"/>
    </row>
    <row r="9566" spans="5:6" ht="12.75">
      <c r="E9566" s="2"/>
      <c r="F9566" s="2"/>
    </row>
    <row r="9567" spans="5:6" ht="12.75">
      <c r="E9567" s="2"/>
      <c r="F9567" s="2"/>
    </row>
    <row r="9568" spans="5:6" ht="12.75">
      <c r="E9568" s="2"/>
      <c r="F9568" s="2"/>
    </row>
    <row r="9569" spans="5:6" ht="12.75">
      <c r="E9569" s="2"/>
      <c r="F9569" s="2"/>
    </row>
    <row r="9570" spans="5:6" ht="12.75">
      <c r="E9570" s="2"/>
      <c r="F9570" s="2"/>
    </row>
    <row r="9571" spans="5:6" ht="12.75">
      <c r="E9571" s="2"/>
      <c r="F9571" s="2"/>
    </row>
    <row r="9572" spans="5:6" ht="12.75">
      <c r="E9572" s="2"/>
      <c r="F9572" s="2"/>
    </row>
    <row r="9573" spans="5:6" ht="12.75">
      <c r="E9573" s="2"/>
      <c r="F9573" s="2"/>
    </row>
    <row r="9574" spans="5:6" ht="12.75">
      <c r="E9574" s="2"/>
      <c r="F9574" s="2"/>
    </row>
    <row r="9575" spans="5:6" ht="12.75">
      <c r="E9575" s="2"/>
      <c r="F9575" s="2"/>
    </row>
    <row r="9576" spans="5:6" ht="12.75">
      <c r="E9576" s="2"/>
      <c r="F9576" s="2"/>
    </row>
    <row r="9577" spans="5:6" ht="12.75">
      <c r="E9577" s="2"/>
      <c r="F9577" s="2"/>
    </row>
    <row r="9578" spans="5:6" ht="12.75">
      <c r="E9578" s="2"/>
      <c r="F9578" s="2"/>
    </row>
    <row r="9579" spans="5:6" ht="12.75">
      <c r="E9579" s="2"/>
      <c r="F9579" s="2"/>
    </row>
    <row r="9580" spans="5:6" ht="12.75">
      <c r="E9580" s="2"/>
      <c r="F9580" s="2"/>
    </row>
    <row r="9581" spans="5:6" ht="12.75">
      <c r="E9581" s="2"/>
      <c r="F9581" s="2"/>
    </row>
    <row r="9582" spans="5:6" ht="12.75">
      <c r="E9582" s="2"/>
      <c r="F9582" s="2"/>
    </row>
    <row r="9583" spans="5:6" ht="12.75">
      <c r="E9583" s="2"/>
      <c r="F9583" s="2"/>
    </row>
    <row r="9584" spans="5:6" ht="12.75">
      <c r="E9584" s="2"/>
      <c r="F9584" s="2"/>
    </row>
    <row r="9585" spans="5:6" ht="12.75">
      <c r="E9585" s="2"/>
      <c r="F9585" s="2"/>
    </row>
    <row r="9586" spans="5:6" ht="12.75">
      <c r="E9586" s="2"/>
      <c r="F9586" s="2"/>
    </row>
    <row r="9587" spans="5:6" ht="12.75">
      <c r="E9587" s="2"/>
      <c r="F9587" s="2"/>
    </row>
    <row r="9588" spans="5:6" ht="12.75">
      <c r="E9588" s="2"/>
      <c r="F9588" s="2"/>
    </row>
    <row r="9589" spans="5:6" ht="12.75">
      <c r="E9589" s="2"/>
      <c r="F9589" s="2"/>
    </row>
    <row r="9590" spans="5:6" ht="12.75">
      <c r="E9590" s="2"/>
      <c r="F9590" s="2"/>
    </row>
    <row r="9591" spans="5:6" ht="12.75">
      <c r="E9591" s="2"/>
      <c r="F9591" s="2"/>
    </row>
    <row r="9592" spans="5:6" ht="12.75">
      <c r="E9592" s="2"/>
      <c r="F9592" s="2"/>
    </row>
    <row r="9593" spans="5:6" ht="12.75">
      <c r="E9593" s="2"/>
      <c r="F9593" s="2"/>
    </row>
    <row r="9594" spans="5:6" ht="12.75">
      <c r="E9594" s="2"/>
      <c r="F9594" s="2"/>
    </row>
    <row r="9595" spans="5:6" ht="12.75">
      <c r="E9595" s="2"/>
      <c r="F9595" s="2"/>
    </row>
    <row r="9596" spans="5:6" ht="12.75">
      <c r="E9596" s="2"/>
      <c r="F9596" s="2"/>
    </row>
    <row r="9597" spans="5:6" ht="12.75">
      <c r="E9597" s="2"/>
      <c r="F9597" s="2"/>
    </row>
    <row r="9598" spans="5:6" ht="12.75">
      <c r="E9598" s="2"/>
      <c r="F9598" s="2"/>
    </row>
    <row r="9599" spans="5:6" ht="12.75">
      <c r="E9599" s="2"/>
      <c r="F9599" s="2"/>
    </row>
    <row r="9600" spans="5:6" ht="12.75">
      <c r="E9600" s="2"/>
      <c r="F9600" s="2"/>
    </row>
    <row r="9601" spans="5:6" ht="12.75">
      <c r="E9601" s="2"/>
      <c r="F9601" s="2"/>
    </row>
    <row r="9602" spans="5:6" ht="12.75">
      <c r="E9602" s="2"/>
      <c r="F9602" s="2"/>
    </row>
    <row r="9603" spans="5:6" ht="12.75">
      <c r="E9603" s="2"/>
      <c r="F9603" s="2"/>
    </row>
    <row r="9604" spans="5:6" ht="12.75">
      <c r="E9604" s="2"/>
      <c r="F9604" s="2"/>
    </row>
    <row r="9605" spans="5:6" ht="12.75">
      <c r="E9605" s="2"/>
      <c r="F9605" s="2"/>
    </row>
    <row r="9606" spans="5:6" ht="12.75">
      <c r="E9606" s="2"/>
      <c r="F9606" s="2"/>
    </row>
    <row r="9607" spans="5:6" ht="12.75">
      <c r="E9607" s="2"/>
      <c r="F9607" s="2"/>
    </row>
    <row r="9608" spans="5:6" ht="12.75">
      <c r="E9608" s="2"/>
      <c r="F9608" s="2"/>
    </row>
    <row r="9609" spans="5:6" ht="12.75">
      <c r="E9609" s="2"/>
      <c r="F9609" s="2"/>
    </row>
    <row r="9610" spans="5:6" ht="12.75">
      <c r="E9610" s="2"/>
      <c r="F9610" s="2"/>
    </row>
    <row r="9611" spans="5:6" ht="12.75">
      <c r="E9611" s="2"/>
      <c r="F9611" s="2"/>
    </row>
    <row r="9612" spans="5:6" ht="12.75">
      <c r="E9612" s="2"/>
      <c r="F9612" s="2"/>
    </row>
    <row r="9613" spans="5:6" ht="12.75">
      <c r="E9613" s="2"/>
      <c r="F9613" s="2"/>
    </row>
    <row r="9614" spans="5:6" ht="12.75">
      <c r="E9614" s="2"/>
      <c r="F9614" s="2"/>
    </row>
    <row r="9615" spans="5:6" ht="12.75">
      <c r="E9615" s="2"/>
      <c r="F9615" s="2"/>
    </row>
    <row r="9616" spans="5:6" ht="12.75">
      <c r="E9616" s="2"/>
      <c r="F9616" s="2"/>
    </row>
    <row r="9617" spans="5:6" ht="12.75">
      <c r="E9617" s="2"/>
      <c r="F9617" s="2"/>
    </row>
    <row r="9618" spans="5:6" ht="12.75">
      <c r="E9618" s="2"/>
      <c r="F9618" s="2"/>
    </row>
    <row r="9619" spans="5:6" ht="12.75">
      <c r="E9619" s="2"/>
      <c r="F9619" s="2"/>
    </row>
    <row r="9620" spans="5:6" ht="12.75">
      <c r="E9620" s="2"/>
      <c r="F9620" s="2"/>
    </row>
    <row r="9621" spans="5:6" ht="12.75">
      <c r="E9621" s="2"/>
      <c r="F9621" s="2"/>
    </row>
    <row r="9622" spans="5:6" ht="12.75">
      <c r="E9622" s="2"/>
      <c r="F9622" s="2"/>
    </row>
    <row r="9623" spans="5:6" ht="12.75">
      <c r="E9623" s="2"/>
      <c r="F9623" s="2"/>
    </row>
    <row r="9624" spans="5:6" ht="12.75">
      <c r="E9624" s="2"/>
      <c r="F9624" s="2"/>
    </row>
    <row r="9625" spans="5:6" ht="12.75">
      <c r="E9625" s="2"/>
      <c r="F9625" s="2"/>
    </row>
    <row r="9626" spans="5:6" ht="12.75">
      <c r="E9626" s="2"/>
      <c r="F9626" s="2"/>
    </row>
    <row r="9627" spans="5:6" ht="12.75">
      <c r="E9627" s="2"/>
      <c r="F9627" s="2"/>
    </row>
    <row r="9628" spans="5:6" ht="12.75">
      <c r="E9628" s="2"/>
      <c r="F9628" s="2"/>
    </row>
    <row r="9629" spans="5:6" ht="12.75">
      <c r="E9629" s="2"/>
      <c r="F9629" s="2"/>
    </row>
    <row r="9630" spans="5:6" ht="12.75">
      <c r="E9630" s="2"/>
      <c r="F9630" s="2"/>
    </row>
    <row r="9631" spans="5:6" ht="12.75">
      <c r="E9631" s="2"/>
      <c r="F9631" s="2"/>
    </row>
    <row r="9632" spans="5:6" ht="12.75">
      <c r="E9632" s="2"/>
      <c r="F9632" s="2"/>
    </row>
    <row r="9633" spans="5:6" ht="12.75">
      <c r="E9633" s="2"/>
      <c r="F9633" s="2"/>
    </row>
    <row r="9634" spans="5:6" ht="12.75">
      <c r="E9634" s="2"/>
      <c r="F9634" s="2"/>
    </row>
    <row r="9635" spans="5:6" ht="12.75">
      <c r="E9635" s="2"/>
      <c r="F9635" s="2"/>
    </row>
    <row r="9636" spans="5:6" ht="12.75">
      <c r="E9636" s="2"/>
      <c r="F9636" s="2"/>
    </row>
    <row r="9637" spans="5:6" ht="12.75">
      <c r="E9637" s="2"/>
      <c r="F9637" s="2"/>
    </row>
    <row r="9638" spans="5:6" ht="12.75">
      <c r="E9638" s="2"/>
      <c r="F9638" s="2"/>
    </row>
    <row r="9639" spans="5:6" ht="12.75">
      <c r="E9639" s="2"/>
      <c r="F9639" s="2"/>
    </row>
    <row r="9640" spans="5:6" ht="12.75">
      <c r="E9640" s="2"/>
      <c r="F9640" s="2"/>
    </row>
    <row r="9641" spans="5:6" ht="12.75">
      <c r="E9641" s="2"/>
      <c r="F9641" s="2"/>
    </row>
    <row r="9642" spans="5:6" ht="12.75">
      <c r="E9642" s="2"/>
      <c r="F9642" s="2"/>
    </row>
    <row r="9643" spans="5:6" ht="12.75">
      <c r="E9643" s="2"/>
      <c r="F9643" s="2"/>
    </row>
    <row r="9644" spans="5:6" ht="12.75">
      <c r="E9644" s="2"/>
      <c r="F9644" s="2"/>
    </row>
    <row r="9645" spans="5:6" ht="12.75">
      <c r="E9645" s="2"/>
      <c r="F9645" s="2"/>
    </row>
    <row r="9646" spans="5:6" ht="12.75">
      <c r="E9646" s="2"/>
      <c r="F9646" s="2"/>
    </row>
    <row r="9647" spans="5:6" ht="12.75">
      <c r="E9647" s="2"/>
      <c r="F9647" s="2"/>
    </row>
    <row r="9648" spans="5:6" ht="12.75">
      <c r="E9648" s="2"/>
      <c r="F9648" s="2"/>
    </row>
    <row r="9649" spans="5:6" ht="12.75">
      <c r="E9649" s="2"/>
      <c r="F9649" s="2"/>
    </row>
    <row r="9650" spans="5:6" ht="12.75">
      <c r="E9650" s="2"/>
      <c r="F9650" s="2"/>
    </row>
    <row r="9651" spans="5:6" ht="12.75">
      <c r="E9651" s="2"/>
      <c r="F9651" s="2"/>
    </row>
    <row r="9652" spans="5:6" ht="12.75">
      <c r="E9652" s="2"/>
      <c r="F9652" s="2"/>
    </row>
    <row r="9653" spans="5:6" ht="12.75">
      <c r="E9653" s="2"/>
      <c r="F9653" s="2"/>
    </row>
    <row r="9654" spans="5:6" ht="12.75">
      <c r="E9654" s="2"/>
      <c r="F9654" s="2"/>
    </row>
    <row r="9655" spans="5:6" ht="12.75">
      <c r="E9655" s="2"/>
      <c r="F9655" s="2"/>
    </row>
    <row r="9656" spans="5:6" ht="12.75">
      <c r="E9656" s="2"/>
      <c r="F9656" s="2"/>
    </row>
    <row r="9657" spans="5:6" ht="12.75">
      <c r="E9657" s="2"/>
      <c r="F9657" s="2"/>
    </row>
    <row r="9658" spans="5:6" ht="12.75">
      <c r="E9658" s="2"/>
      <c r="F9658" s="2"/>
    </row>
    <row r="9659" spans="5:6" ht="12.75">
      <c r="E9659" s="2"/>
      <c r="F9659" s="2"/>
    </row>
    <row r="9660" spans="5:6" ht="12.75">
      <c r="E9660" s="2"/>
      <c r="F9660" s="2"/>
    </row>
    <row r="9661" spans="5:6" ht="12.75">
      <c r="E9661" s="2"/>
      <c r="F9661" s="2"/>
    </row>
    <row r="9662" spans="5:6" ht="12.75">
      <c r="E9662" s="2"/>
      <c r="F9662" s="2"/>
    </row>
    <row r="9663" spans="5:6" ht="12.75">
      <c r="E9663" s="2"/>
      <c r="F9663" s="2"/>
    </row>
    <row r="9664" spans="5:6" ht="12.75">
      <c r="E9664" s="2"/>
      <c r="F9664" s="2"/>
    </row>
    <row r="9665" spans="5:6" ht="12.75">
      <c r="E9665" s="2"/>
      <c r="F9665" s="2"/>
    </row>
    <row r="9666" spans="5:6" ht="12.75">
      <c r="E9666" s="2"/>
      <c r="F9666" s="2"/>
    </row>
    <row r="9667" spans="5:6" ht="12.75">
      <c r="E9667" s="2"/>
      <c r="F9667" s="2"/>
    </row>
    <row r="9668" spans="5:6" ht="12.75">
      <c r="E9668" s="2"/>
      <c r="F9668" s="2"/>
    </row>
    <row r="9669" spans="5:6" ht="12.75">
      <c r="E9669" s="2"/>
      <c r="F9669" s="2"/>
    </row>
    <row r="9670" spans="5:6" ht="12.75">
      <c r="E9670" s="2"/>
      <c r="F9670" s="2"/>
    </row>
    <row r="9671" spans="5:6" ht="12.75">
      <c r="E9671" s="2"/>
      <c r="F9671" s="2"/>
    </row>
    <row r="9672" spans="5:6" ht="12.75">
      <c r="E9672" s="2"/>
      <c r="F9672" s="2"/>
    </row>
    <row r="9673" spans="5:6" ht="12.75">
      <c r="E9673" s="2"/>
      <c r="F9673" s="2"/>
    </row>
    <row r="9674" spans="5:6" ht="12.75">
      <c r="E9674" s="2"/>
      <c r="F9674" s="2"/>
    </row>
    <row r="9675" spans="5:6" ht="12.75">
      <c r="E9675" s="2"/>
      <c r="F9675" s="2"/>
    </row>
    <row r="9676" spans="5:6" ht="12.75">
      <c r="E9676" s="2"/>
      <c r="F9676" s="2"/>
    </row>
    <row r="9677" spans="5:6" ht="12.75">
      <c r="E9677" s="2"/>
      <c r="F9677" s="2"/>
    </row>
    <row r="9678" spans="5:6" ht="12.75">
      <c r="E9678" s="2"/>
      <c r="F9678" s="2"/>
    </row>
    <row r="9679" spans="5:6" ht="12.75">
      <c r="E9679" s="2"/>
      <c r="F9679" s="2"/>
    </row>
    <row r="9680" spans="5:6" ht="12.75">
      <c r="E9680" s="2"/>
      <c r="F9680" s="2"/>
    </row>
    <row r="9681" spans="5:6" ht="12.75">
      <c r="E9681" s="2"/>
      <c r="F9681" s="2"/>
    </row>
    <row r="9682" spans="5:6" ht="12.75">
      <c r="E9682" s="2"/>
      <c r="F9682" s="2"/>
    </row>
    <row r="9683" spans="5:6" ht="12.75">
      <c r="E9683" s="2"/>
      <c r="F9683" s="2"/>
    </row>
    <row r="9684" spans="5:6" ht="12.75">
      <c r="E9684" s="2"/>
      <c r="F9684" s="2"/>
    </row>
    <row r="9685" spans="5:6" ht="12.75">
      <c r="E9685" s="2"/>
      <c r="F9685" s="2"/>
    </row>
    <row r="9686" spans="5:6" ht="12.75">
      <c r="E9686" s="2"/>
      <c r="F9686" s="2"/>
    </row>
    <row r="9687" spans="5:6" ht="12.75">
      <c r="E9687" s="2"/>
      <c r="F9687" s="2"/>
    </row>
    <row r="9688" spans="5:6" ht="12.75">
      <c r="E9688" s="2"/>
      <c r="F9688" s="2"/>
    </row>
    <row r="9689" spans="5:6" ht="12.75">
      <c r="E9689" s="2"/>
      <c r="F9689" s="2"/>
    </row>
    <row r="9690" spans="5:6" ht="12.75">
      <c r="E9690" s="2"/>
      <c r="F9690" s="2"/>
    </row>
    <row r="9691" spans="5:6" ht="12.75">
      <c r="E9691" s="2"/>
      <c r="F9691" s="2"/>
    </row>
    <row r="9692" spans="5:6" ht="12.75">
      <c r="E9692" s="2"/>
      <c r="F9692" s="2"/>
    </row>
    <row r="9693" spans="5:6" ht="12.75">
      <c r="E9693" s="2"/>
      <c r="F9693" s="2"/>
    </row>
    <row r="9694" spans="5:6" ht="12.75">
      <c r="E9694" s="2"/>
      <c r="F9694" s="2"/>
    </row>
    <row r="9695" spans="5:6" ht="12.75">
      <c r="E9695" s="2"/>
      <c r="F9695" s="2"/>
    </row>
    <row r="9696" spans="5:6" ht="12.75">
      <c r="E9696" s="2"/>
      <c r="F9696" s="2"/>
    </row>
    <row r="9697" spans="5:6" ht="12.75">
      <c r="E9697" s="2"/>
      <c r="F9697" s="2"/>
    </row>
    <row r="9698" spans="5:6" ht="12.75">
      <c r="E9698" s="2"/>
      <c r="F9698" s="2"/>
    </row>
    <row r="9699" spans="5:6" ht="12.75">
      <c r="E9699" s="2"/>
      <c r="F9699" s="2"/>
    </row>
    <row r="9700" spans="5:6" ht="12.75">
      <c r="E9700" s="2"/>
      <c r="F9700" s="2"/>
    </row>
    <row r="9701" spans="5:6" ht="12.75">
      <c r="E9701" s="2"/>
      <c r="F9701" s="2"/>
    </row>
    <row r="9702" spans="5:6" ht="12.75">
      <c r="E9702" s="2"/>
      <c r="F9702" s="2"/>
    </row>
    <row r="9703" spans="5:6" ht="12.75">
      <c r="E9703" s="2"/>
      <c r="F9703" s="2"/>
    </row>
    <row r="9704" spans="5:6" ht="12.75">
      <c r="E9704" s="2"/>
      <c r="F9704" s="2"/>
    </row>
    <row r="9705" spans="5:6" ht="12.75">
      <c r="E9705" s="2"/>
      <c r="F9705" s="2"/>
    </row>
    <row r="9706" spans="5:6" ht="12.75">
      <c r="E9706" s="2"/>
      <c r="F9706" s="2"/>
    </row>
    <row r="9707" spans="5:6" ht="12.75">
      <c r="E9707" s="2"/>
      <c r="F9707" s="2"/>
    </row>
    <row r="9708" spans="5:6" ht="12.75">
      <c r="E9708" s="2"/>
      <c r="F9708" s="2"/>
    </row>
    <row r="9709" spans="5:6" ht="12.75">
      <c r="E9709" s="2"/>
      <c r="F9709" s="2"/>
    </row>
    <row r="9710" spans="5:6" ht="12.75">
      <c r="E9710" s="2"/>
      <c r="F9710" s="2"/>
    </row>
    <row r="9711" spans="5:6" ht="12.75">
      <c r="E9711" s="2"/>
      <c r="F9711" s="2"/>
    </row>
    <row r="9712" spans="5:6" ht="12.75">
      <c r="E9712" s="2"/>
      <c r="F9712" s="2"/>
    </row>
    <row r="9713" spans="5:6" ht="12.75">
      <c r="E9713" s="2"/>
      <c r="F9713" s="2"/>
    </row>
    <row r="9714" spans="5:6" ht="12.75">
      <c r="E9714" s="2"/>
      <c r="F9714" s="2"/>
    </row>
    <row r="9715" spans="5:6" ht="12.75">
      <c r="E9715" s="2"/>
      <c r="F9715" s="2"/>
    </row>
    <row r="9716" spans="5:6" ht="12.75">
      <c r="E9716" s="2"/>
      <c r="F9716" s="2"/>
    </row>
    <row r="9717" spans="5:6" ht="12.75">
      <c r="E9717" s="2"/>
      <c r="F9717" s="2"/>
    </row>
    <row r="9718" spans="5:6" ht="12.75">
      <c r="E9718" s="2"/>
      <c r="F9718" s="2"/>
    </row>
    <row r="9719" spans="5:6" ht="12.75">
      <c r="E9719" s="2"/>
      <c r="F9719" s="2"/>
    </row>
    <row r="9720" spans="5:6" ht="12.75">
      <c r="E9720" s="2"/>
      <c r="F9720" s="2"/>
    </row>
    <row r="9721" spans="5:6" ht="12.75">
      <c r="E9721" s="2"/>
      <c r="F9721" s="2"/>
    </row>
    <row r="9722" spans="5:6" ht="12.75">
      <c r="E9722" s="2"/>
      <c r="F9722" s="2"/>
    </row>
    <row r="9723" spans="5:6" ht="12.75">
      <c r="E9723" s="2"/>
      <c r="F9723" s="2"/>
    </row>
    <row r="9724" spans="5:6" ht="12.75">
      <c r="E9724" s="2"/>
      <c r="F9724" s="2"/>
    </row>
    <row r="9725" spans="5:6" ht="12.75">
      <c r="E9725" s="2"/>
      <c r="F9725" s="2"/>
    </row>
    <row r="9726" spans="5:6" ht="12.75">
      <c r="E9726" s="2"/>
      <c r="F9726" s="2"/>
    </row>
    <row r="9727" spans="5:6" ht="12.75">
      <c r="E9727" s="2"/>
      <c r="F9727" s="2"/>
    </row>
    <row r="9728" spans="5:6" ht="12.75">
      <c r="E9728" s="2"/>
      <c r="F9728" s="2"/>
    </row>
    <row r="9729" spans="5:6" ht="12.75">
      <c r="E9729" s="2"/>
      <c r="F9729" s="2"/>
    </row>
    <row r="9730" spans="5:6" ht="12.75">
      <c r="E9730" s="2"/>
      <c r="F9730" s="2"/>
    </row>
    <row r="9731" spans="5:6" ht="12.75">
      <c r="E9731" s="2"/>
      <c r="F9731" s="2"/>
    </row>
    <row r="9732" spans="5:6" ht="12.75">
      <c r="E9732" s="2"/>
      <c r="F9732" s="2"/>
    </row>
    <row r="9733" spans="5:6" ht="12.75">
      <c r="E9733" s="2"/>
      <c r="F9733" s="2"/>
    </row>
    <row r="9734" spans="5:6" ht="12.75">
      <c r="E9734" s="2"/>
      <c r="F9734" s="2"/>
    </row>
    <row r="9735" spans="5:6" ht="12.75">
      <c r="E9735" s="2"/>
      <c r="F9735" s="2"/>
    </row>
    <row r="9736" spans="5:6" ht="12.75">
      <c r="E9736" s="2"/>
      <c r="F9736" s="2"/>
    </row>
    <row r="9737" spans="5:6" ht="12.75">
      <c r="E9737" s="2"/>
      <c r="F9737" s="2"/>
    </row>
    <row r="9738" spans="5:6" ht="12.75">
      <c r="E9738" s="2"/>
      <c r="F9738" s="2"/>
    </row>
    <row r="9739" spans="5:6" ht="12.75">
      <c r="E9739" s="2"/>
      <c r="F9739" s="2"/>
    </row>
    <row r="9740" spans="5:6" ht="12.75">
      <c r="E9740" s="2"/>
      <c r="F9740" s="2"/>
    </row>
    <row r="9741" spans="5:6" ht="12.75">
      <c r="E9741" s="2"/>
      <c r="F9741" s="2"/>
    </row>
    <row r="9742" spans="5:6" ht="12.75">
      <c r="E9742" s="2"/>
      <c r="F9742" s="2"/>
    </row>
    <row r="9743" spans="5:6" ht="12.75">
      <c r="E9743" s="2"/>
      <c r="F9743" s="2"/>
    </row>
    <row r="9744" spans="5:6" ht="12.75">
      <c r="E9744" s="2"/>
      <c r="F9744" s="2"/>
    </row>
    <row r="9745" spans="5:6" ht="12.75">
      <c r="E9745" s="2"/>
      <c r="F9745" s="2"/>
    </row>
    <row r="9746" spans="5:6" ht="12.75">
      <c r="E9746" s="2"/>
      <c r="F9746" s="2"/>
    </row>
    <row r="9747" spans="5:6" ht="12.75">
      <c r="E9747" s="2"/>
      <c r="F9747" s="2"/>
    </row>
    <row r="9748" spans="5:6" ht="12.75">
      <c r="E9748" s="2"/>
      <c r="F9748" s="2"/>
    </row>
    <row r="9749" spans="5:6" ht="12.75">
      <c r="E9749" s="2"/>
      <c r="F9749" s="2"/>
    </row>
    <row r="9750" spans="5:6" ht="12.75">
      <c r="E9750" s="2"/>
      <c r="F9750" s="2"/>
    </row>
    <row r="9751" spans="5:6" ht="12.75">
      <c r="E9751" s="2"/>
      <c r="F9751" s="2"/>
    </row>
    <row r="9752" spans="5:6" ht="12.75">
      <c r="E9752" s="2"/>
      <c r="F9752" s="2"/>
    </row>
    <row r="9753" spans="5:6" ht="12.75">
      <c r="E9753" s="2"/>
      <c r="F9753" s="2"/>
    </row>
    <row r="9754" spans="5:6" ht="12.75">
      <c r="E9754" s="2"/>
      <c r="F9754" s="2"/>
    </row>
    <row r="9755" spans="5:6" ht="12.75">
      <c r="E9755" s="2"/>
      <c r="F9755" s="2"/>
    </row>
    <row r="9756" spans="5:6" ht="12.75">
      <c r="E9756" s="2"/>
      <c r="F9756" s="2"/>
    </row>
    <row r="9757" spans="5:6" ht="12.75">
      <c r="E9757" s="2"/>
      <c r="F9757" s="2"/>
    </row>
    <row r="9758" spans="5:6" ht="12.75">
      <c r="E9758" s="2"/>
      <c r="F9758" s="2"/>
    </row>
    <row r="9759" spans="5:6" ht="12.75">
      <c r="E9759" s="2"/>
      <c r="F9759" s="2"/>
    </row>
    <row r="9760" spans="5:6" ht="12.75">
      <c r="E9760" s="2"/>
      <c r="F9760" s="2"/>
    </row>
    <row r="9761" spans="5:6" ht="12.75">
      <c r="E9761" s="2"/>
      <c r="F9761" s="2"/>
    </row>
    <row r="9762" spans="5:6" ht="12.75">
      <c r="E9762" s="2"/>
      <c r="F9762" s="2"/>
    </row>
    <row r="9763" spans="5:6" ht="12.75">
      <c r="E9763" s="2"/>
      <c r="F9763" s="2"/>
    </row>
    <row r="9764" spans="5:6" ht="12.75">
      <c r="E9764" s="2"/>
      <c r="F9764" s="2"/>
    </row>
    <row r="9765" spans="5:6" ht="12.75">
      <c r="E9765" s="2"/>
      <c r="F9765" s="2"/>
    </row>
    <row r="9766" spans="5:6" ht="12.75">
      <c r="E9766" s="2"/>
      <c r="F9766" s="2"/>
    </row>
    <row r="9767" spans="5:6" ht="12.75">
      <c r="E9767" s="2"/>
      <c r="F9767" s="2"/>
    </row>
    <row r="9768" spans="5:6" ht="12.75">
      <c r="E9768" s="2"/>
      <c r="F9768" s="2"/>
    </row>
    <row r="9769" spans="5:6" ht="12.75">
      <c r="E9769" s="2"/>
      <c r="F9769" s="2"/>
    </row>
    <row r="9770" spans="5:6" ht="12.75">
      <c r="E9770" s="2"/>
      <c r="F9770" s="2"/>
    </row>
    <row r="9771" spans="5:6" ht="12.75">
      <c r="E9771" s="2"/>
      <c r="F9771" s="2"/>
    </row>
    <row r="9772" spans="5:6" ht="12.75">
      <c r="E9772" s="2"/>
      <c r="F9772" s="2"/>
    </row>
    <row r="9773" spans="5:6" ht="12.75">
      <c r="E9773" s="2"/>
      <c r="F9773" s="2"/>
    </row>
    <row r="9774" spans="5:6" ht="12.75">
      <c r="E9774" s="2"/>
      <c r="F9774" s="2"/>
    </row>
    <row r="9775" spans="5:6" ht="12.75">
      <c r="E9775" s="2"/>
      <c r="F9775" s="2"/>
    </row>
    <row r="9776" spans="5:6" ht="12.75">
      <c r="E9776" s="2"/>
      <c r="F9776" s="2"/>
    </row>
    <row r="9777" spans="5:6" ht="12.75">
      <c r="E9777" s="2"/>
      <c r="F9777" s="2"/>
    </row>
    <row r="9778" spans="5:6" ht="12.75">
      <c r="E9778" s="2"/>
      <c r="F9778" s="2"/>
    </row>
    <row r="9779" spans="5:6" ht="12.75">
      <c r="E9779" s="2"/>
      <c r="F9779" s="2"/>
    </row>
    <row r="9780" spans="5:6" ht="12.75">
      <c r="E9780" s="2"/>
      <c r="F9780" s="2"/>
    </row>
    <row r="9781" spans="5:6" ht="12.75">
      <c r="E9781" s="2"/>
      <c r="F9781" s="2"/>
    </row>
    <row r="9782" spans="5:6" ht="12.75">
      <c r="E9782" s="2"/>
      <c r="F9782" s="2"/>
    </row>
    <row r="9783" spans="5:6" ht="12.75">
      <c r="E9783" s="2"/>
      <c r="F9783" s="2"/>
    </row>
    <row r="9784" spans="5:6" ht="12.75">
      <c r="E9784" s="2"/>
      <c r="F9784" s="2"/>
    </row>
    <row r="9785" spans="5:6" ht="12.75">
      <c r="E9785" s="2"/>
      <c r="F9785" s="2"/>
    </row>
    <row r="9786" spans="5:6" ht="12.75">
      <c r="E9786" s="2"/>
      <c r="F9786" s="2"/>
    </row>
    <row r="9787" spans="5:6" ht="12.75">
      <c r="E9787" s="2"/>
      <c r="F9787" s="2"/>
    </row>
    <row r="9788" spans="5:6" ht="12.75">
      <c r="E9788" s="2"/>
      <c r="F9788" s="2"/>
    </row>
    <row r="9789" spans="5:6" ht="12.75">
      <c r="E9789" s="2"/>
      <c r="F9789" s="2"/>
    </row>
    <row r="9790" spans="5:6" ht="12.75">
      <c r="E9790" s="2"/>
      <c r="F9790" s="2"/>
    </row>
    <row r="9791" spans="5:6" ht="12.75">
      <c r="E9791" s="2"/>
      <c r="F9791" s="2"/>
    </row>
    <row r="9792" spans="5:6" ht="12.75">
      <c r="E9792" s="2"/>
      <c r="F9792" s="2"/>
    </row>
    <row r="9793" spans="5:6" ht="12.75">
      <c r="E9793" s="2"/>
      <c r="F9793" s="2"/>
    </row>
    <row r="9794" spans="5:6" ht="12.75">
      <c r="E9794" s="2"/>
      <c r="F9794" s="2"/>
    </row>
    <row r="9795" spans="5:6" ht="12.75">
      <c r="E9795" s="2"/>
      <c r="F9795" s="2"/>
    </row>
    <row r="9796" spans="5:6" ht="12.75">
      <c r="E9796" s="2"/>
      <c r="F9796" s="2"/>
    </row>
    <row r="9797" spans="5:6" ht="12.75">
      <c r="E9797" s="2"/>
      <c r="F9797" s="2"/>
    </row>
    <row r="9798" spans="5:6" ht="12.75">
      <c r="E9798" s="2"/>
      <c r="F9798" s="2"/>
    </row>
    <row r="9799" spans="5:6" ht="12.75">
      <c r="E9799" s="2"/>
      <c r="F9799" s="2"/>
    </row>
    <row r="9800" spans="5:6" ht="12.75">
      <c r="E9800" s="2"/>
      <c r="F9800" s="2"/>
    </row>
    <row r="9801" spans="5:6" ht="12.75">
      <c r="E9801" s="2"/>
      <c r="F9801" s="2"/>
    </row>
    <row r="9802" spans="5:6" ht="12.75">
      <c r="E9802" s="2"/>
      <c r="F9802" s="2"/>
    </row>
    <row r="9803" spans="5:6" ht="12.75">
      <c r="E9803" s="2"/>
      <c r="F9803" s="2"/>
    </row>
    <row r="9804" spans="5:6" ht="12.75">
      <c r="E9804" s="2"/>
      <c r="F9804" s="2"/>
    </row>
    <row r="9805" spans="5:6" ht="12.75">
      <c r="E9805" s="2"/>
      <c r="F9805" s="2"/>
    </row>
    <row r="9806" spans="5:6" ht="12.75">
      <c r="E9806" s="2"/>
      <c r="F9806" s="2"/>
    </row>
    <row r="9807" spans="5:6" ht="12.75">
      <c r="E9807" s="2"/>
      <c r="F9807" s="2"/>
    </row>
    <row r="9808" spans="5:6" ht="12.75">
      <c r="E9808" s="2"/>
      <c r="F9808" s="2"/>
    </row>
    <row r="9809" spans="5:6" ht="12.75">
      <c r="E9809" s="2"/>
      <c r="F9809" s="2"/>
    </row>
    <row r="9810" spans="5:6" ht="12.75">
      <c r="E9810" s="2"/>
      <c r="F9810" s="2"/>
    </row>
    <row r="9811" spans="5:6" ht="12.75">
      <c r="E9811" s="2"/>
      <c r="F9811" s="2"/>
    </row>
    <row r="9812" spans="5:6" ht="12.75">
      <c r="E9812" s="2"/>
      <c r="F9812" s="2"/>
    </row>
    <row r="9813" spans="5:6" ht="12.75">
      <c r="E9813" s="2"/>
      <c r="F9813" s="2"/>
    </row>
    <row r="9814" spans="5:6" ht="12.75">
      <c r="E9814" s="2"/>
      <c r="F9814" s="2"/>
    </row>
    <row r="9815" spans="5:6" ht="12.75">
      <c r="E9815" s="2"/>
      <c r="F9815" s="2"/>
    </row>
    <row r="9816" spans="5:6" ht="12.75">
      <c r="E9816" s="2"/>
      <c r="F9816" s="2"/>
    </row>
    <row r="9817" spans="5:6" ht="12.75">
      <c r="E9817" s="2"/>
      <c r="F9817" s="2"/>
    </row>
    <row r="9818" spans="5:6" ht="12.75">
      <c r="E9818" s="2"/>
      <c r="F9818" s="2"/>
    </row>
    <row r="9819" spans="5:6" ht="12.75">
      <c r="E9819" s="2"/>
      <c r="F9819" s="2"/>
    </row>
    <row r="9820" spans="5:6" ht="12.75">
      <c r="E9820" s="2"/>
      <c r="F9820" s="2"/>
    </row>
    <row r="9821" spans="5:6" ht="12.75">
      <c r="E9821" s="2"/>
      <c r="F9821" s="2"/>
    </row>
    <row r="9822" spans="5:6" ht="12.75">
      <c r="E9822" s="2"/>
      <c r="F9822" s="2"/>
    </row>
    <row r="9823" spans="5:6" ht="12.75">
      <c r="E9823" s="2"/>
      <c r="F9823" s="2"/>
    </row>
    <row r="9824" spans="5:6" ht="12.75">
      <c r="E9824" s="2"/>
      <c r="F9824" s="2"/>
    </row>
    <row r="9825" spans="5:6" ht="12.75">
      <c r="E9825" s="2"/>
      <c r="F9825" s="2"/>
    </row>
    <row r="9826" spans="5:6" ht="12.75">
      <c r="E9826" s="2"/>
      <c r="F9826" s="2"/>
    </row>
    <row r="9827" spans="5:6" ht="12.75">
      <c r="E9827" s="2"/>
      <c r="F9827" s="2"/>
    </row>
    <row r="9828" spans="5:6" ht="12.75">
      <c r="E9828" s="2"/>
      <c r="F9828" s="2"/>
    </row>
    <row r="9829" spans="5:6" ht="12.75">
      <c r="E9829" s="2"/>
      <c r="F9829" s="2"/>
    </row>
    <row r="9830" spans="5:6" ht="12.75">
      <c r="E9830" s="2"/>
      <c r="F9830" s="2"/>
    </row>
    <row r="9831" spans="5:6" ht="12.75">
      <c r="E9831" s="2"/>
      <c r="F9831" s="2"/>
    </row>
    <row r="9832" spans="5:6" ht="12.75">
      <c r="E9832" s="2"/>
      <c r="F9832" s="2"/>
    </row>
    <row r="9833" spans="5:6" ht="12.75">
      <c r="E9833" s="2"/>
      <c r="F9833" s="2"/>
    </row>
    <row r="9834" spans="5:6" ht="12.75">
      <c r="E9834" s="2"/>
      <c r="F9834" s="2"/>
    </row>
    <row r="9835" spans="5:6" ht="12.75">
      <c r="E9835" s="2"/>
      <c r="F9835" s="2"/>
    </row>
    <row r="9836" spans="5:6" ht="12.75">
      <c r="E9836" s="2"/>
      <c r="F9836" s="2"/>
    </row>
    <row r="9837" spans="5:6" ht="12.75">
      <c r="E9837" s="2"/>
      <c r="F9837" s="2"/>
    </row>
    <row r="9838" spans="5:6" ht="12.75">
      <c r="E9838" s="2"/>
      <c r="F9838" s="2"/>
    </row>
    <row r="9839" spans="5:6" ht="12.75">
      <c r="E9839" s="2"/>
      <c r="F9839" s="2"/>
    </row>
    <row r="9840" spans="5:6" ht="12.75">
      <c r="E9840" s="2"/>
      <c r="F9840" s="2"/>
    </row>
    <row r="9841" spans="5:6" ht="12.75">
      <c r="E9841" s="2"/>
      <c r="F9841" s="2"/>
    </row>
    <row r="9842" spans="5:6" ht="12.75">
      <c r="E9842" s="2"/>
      <c r="F9842" s="2"/>
    </row>
    <row r="9843" spans="5:6" ht="12.75">
      <c r="E9843" s="2"/>
      <c r="F9843" s="2"/>
    </row>
    <row r="9844" spans="5:6" ht="12.75">
      <c r="E9844" s="2"/>
      <c r="F9844" s="2"/>
    </row>
    <row r="9845" spans="5:6" ht="12.75">
      <c r="E9845" s="2"/>
      <c r="F9845" s="2"/>
    </row>
    <row r="9846" spans="5:6" ht="12.75">
      <c r="E9846" s="2"/>
      <c r="F9846" s="2"/>
    </row>
    <row r="9847" spans="5:6" ht="12.75">
      <c r="E9847" s="2"/>
      <c r="F9847" s="2"/>
    </row>
    <row r="9848" spans="5:6" ht="12.75">
      <c r="E9848" s="2"/>
      <c r="F9848" s="2"/>
    </row>
    <row r="9849" spans="5:6" ht="12.75">
      <c r="E9849" s="2"/>
      <c r="F9849" s="2"/>
    </row>
    <row r="9850" spans="5:6" ht="12.75">
      <c r="E9850" s="2"/>
      <c r="F9850" s="2"/>
    </row>
    <row r="9851" spans="5:6" ht="12.75">
      <c r="E9851" s="2"/>
      <c r="F9851" s="2"/>
    </row>
    <row r="9852" spans="5:6" ht="12.75">
      <c r="E9852" s="2"/>
      <c r="F9852" s="2"/>
    </row>
    <row r="9853" spans="5:6" ht="12.75">
      <c r="E9853" s="2"/>
      <c r="F9853" s="2"/>
    </row>
    <row r="9854" spans="5:6" ht="12.75">
      <c r="E9854" s="2"/>
      <c r="F9854" s="2"/>
    </row>
    <row r="9855" spans="5:6" ht="12.75">
      <c r="E9855" s="2"/>
      <c r="F9855" s="2"/>
    </row>
    <row r="9856" spans="5:6" ht="12.75">
      <c r="E9856" s="2"/>
      <c r="F9856" s="2"/>
    </row>
    <row r="9857" spans="5:6" ht="12.75">
      <c r="E9857" s="2"/>
      <c r="F9857" s="2"/>
    </row>
    <row r="9858" spans="5:6" ht="12.75">
      <c r="E9858" s="2"/>
      <c r="F9858" s="2"/>
    </row>
    <row r="9859" spans="5:6" ht="12.75">
      <c r="E9859" s="2"/>
      <c r="F9859" s="2"/>
    </row>
    <row r="9860" spans="5:6" ht="12.75">
      <c r="E9860" s="2"/>
      <c r="F9860" s="2"/>
    </row>
    <row r="9861" spans="5:6" ht="12.75">
      <c r="E9861" s="2"/>
      <c r="F9861" s="2"/>
    </row>
    <row r="9862" spans="5:6" ht="12.75">
      <c r="E9862" s="2"/>
      <c r="F9862" s="2"/>
    </row>
    <row r="9863" spans="5:6" ht="12.75">
      <c r="E9863" s="2"/>
      <c r="F9863" s="2"/>
    </row>
    <row r="9864" spans="5:6" ht="12.75">
      <c r="E9864" s="2"/>
      <c r="F9864" s="2"/>
    </row>
    <row r="9865" spans="5:6" ht="12.75">
      <c r="E9865" s="2"/>
      <c r="F9865" s="2"/>
    </row>
    <row r="9866" spans="5:6" ht="12.75">
      <c r="E9866" s="2"/>
      <c r="F9866" s="2"/>
    </row>
    <row r="9867" spans="5:6" ht="12.75">
      <c r="E9867" s="2"/>
      <c r="F9867" s="2"/>
    </row>
    <row r="9868" spans="5:6" ht="12.75">
      <c r="E9868" s="2"/>
      <c r="F9868" s="2"/>
    </row>
    <row r="9869" spans="5:6" ht="12.75">
      <c r="E9869" s="2"/>
      <c r="F9869" s="2"/>
    </row>
    <row r="9870" spans="5:6" ht="12.75">
      <c r="E9870" s="2"/>
      <c r="F9870" s="2"/>
    </row>
    <row r="9871" spans="5:6" ht="12.75">
      <c r="E9871" s="2"/>
      <c r="F9871" s="2"/>
    </row>
    <row r="9872" spans="5:6" ht="12.75">
      <c r="E9872" s="2"/>
      <c r="F9872" s="2"/>
    </row>
    <row r="9873" spans="5:6" ht="12.75">
      <c r="E9873" s="2"/>
      <c r="F9873" s="2"/>
    </row>
    <row r="9874" spans="5:6" ht="12.75">
      <c r="E9874" s="2"/>
      <c r="F9874" s="2"/>
    </row>
    <row r="9875" spans="5:6" ht="12.75">
      <c r="E9875" s="2"/>
      <c r="F9875" s="2"/>
    </row>
    <row r="9876" spans="5:6" ht="12.75">
      <c r="E9876" s="2"/>
      <c r="F9876" s="2"/>
    </row>
    <row r="9877" spans="5:6" ht="12.75">
      <c r="E9877" s="2"/>
      <c r="F9877" s="2"/>
    </row>
    <row r="9878" spans="5:6" ht="12.75">
      <c r="E9878" s="2"/>
      <c r="F9878" s="2"/>
    </row>
    <row r="9879" spans="5:6" ht="12.75">
      <c r="E9879" s="2"/>
      <c r="F9879" s="2"/>
    </row>
    <row r="9880" spans="5:6" ht="12.75">
      <c r="E9880" s="2"/>
      <c r="F9880" s="2"/>
    </row>
    <row r="9881" spans="5:6" ht="12.75">
      <c r="E9881" s="2"/>
      <c r="F9881" s="2"/>
    </row>
    <row r="9882" spans="5:6" ht="12.75">
      <c r="E9882" s="2"/>
      <c r="F9882" s="2"/>
    </row>
    <row r="9883" spans="5:6" ht="12.75">
      <c r="E9883" s="2"/>
      <c r="F9883" s="2"/>
    </row>
    <row r="9884" spans="5:6" ht="12.75">
      <c r="E9884" s="2"/>
      <c r="F9884" s="2"/>
    </row>
    <row r="9885" spans="5:6" ht="12.75">
      <c r="E9885" s="2"/>
      <c r="F9885" s="2"/>
    </row>
    <row r="9886" spans="5:6" ht="12.75">
      <c r="E9886" s="2"/>
      <c r="F9886" s="2"/>
    </row>
    <row r="9887" spans="5:6" ht="12.75">
      <c r="E9887" s="2"/>
      <c r="F9887" s="2"/>
    </row>
    <row r="9888" spans="5:6" ht="12.75">
      <c r="E9888" s="2"/>
      <c r="F9888" s="2"/>
    </row>
    <row r="9889" spans="5:6" ht="12.75">
      <c r="E9889" s="2"/>
      <c r="F9889" s="2"/>
    </row>
    <row r="9890" spans="5:6" ht="12.75">
      <c r="E9890" s="2"/>
      <c r="F9890" s="2"/>
    </row>
    <row r="9891" spans="5:6" ht="12.75">
      <c r="E9891" s="2"/>
      <c r="F9891" s="2"/>
    </row>
    <row r="9892" spans="5:6" ht="12.75">
      <c r="E9892" s="2"/>
      <c r="F9892" s="2"/>
    </row>
    <row r="9893" spans="5:6" ht="12.75">
      <c r="E9893" s="2"/>
      <c r="F9893" s="2"/>
    </row>
    <row r="9894" spans="5:6" ht="12.75">
      <c r="E9894" s="2"/>
      <c r="F9894" s="2"/>
    </row>
    <row r="9895" spans="5:6" ht="12.75">
      <c r="E9895" s="2"/>
      <c r="F9895" s="2"/>
    </row>
    <row r="9896" spans="5:6" ht="12.75">
      <c r="E9896" s="2"/>
      <c r="F9896" s="2"/>
    </row>
    <row r="9897" spans="5:6" ht="12.75">
      <c r="E9897" s="2"/>
      <c r="F9897" s="2"/>
    </row>
    <row r="9898" spans="5:6" ht="12.75">
      <c r="E9898" s="2"/>
      <c r="F9898" s="2"/>
    </row>
    <row r="9899" spans="5:6" ht="12.75">
      <c r="E9899" s="2"/>
      <c r="F9899" s="2"/>
    </row>
    <row r="9900" spans="5:6" ht="12.75">
      <c r="E9900" s="2"/>
      <c r="F9900" s="2"/>
    </row>
    <row r="9901" spans="5:6" ht="12.75">
      <c r="E9901" s="2"/>
      <c r="F9901" s="2"/>
    </row>
    <row r="9902" spans="5:6" ht="12.75">
      <c r="E9902" s="2"/>
      <c r="F9902" s="2"/>
    </row>
    <row r="9903" spans="5:6" ht="12.75">
      <c r="E9903" s="2"/>
      <c r="F9903" s="2"/>
    </row>
    <row r="9904" spans="5:6" ht="12.75">
      <c r="E9904" s="2"/>
      <c r="F9904" s="2"/>
    </row>
    <row r="9905" spans="5:6" ht="12.75">
      <c r="E9905" s="2"/>
      <c r="F9905" s="2"/>
    </row>
    <row r="9906" spans="5:6" ht="12.75">
      <c r="E9906" s="2"/>
      <c r="F9906" s="2"/>
    </row>
    <row r="9907" spans="5:6" ht="12.75">
      <c r="E9907" s="2"/>
      <c r="F9907" s="2"/>
    </row>
    <row r="9908" spans="5:6" ht="12.75">
      <c r="E9908" s="2"/>
      <c r="F9908" s="2"/>
    </row>
    <row r="9909" spans="5:6" ht="12.75">
      <c r="E9909" s="2"/>
      <c r="F9909" s="2"/>
    </row>
    <row r="9910" spans="5:6" ht="12.75">
      <c r="E9910" s="2"/>
      <c r="F9910" s="2"/>
    </row>
    <row r="9911" spans="5:6" ht="12.75">
      <c r="E9911" s="2"/>
      <c r="F9911" s="2"/>
    </row>
    <row r="9912" spans="5:6" ht="12.75">
      <c r="E9912" s="2"/>
      <c r="F9912" s="2"/>
    </row>
    <row r="9913" spans="5:6" ht="12.75">
      <c r="E9913" s="2"/>
      <c r="F9913" s="2"/>
    </row>
    <row r="9914" spans="5:6" ht="12.75">
      <c r="E9914" s="2"/>
      <c r="F9914" s="2"/>
    </row>
    <row r="9915" spans="5:6" ht="12.75">
      <c r="E9915" s="2"/>
      <c r="F9915" s="2"/>
    </row>
    <row r="9916" spans="5:6" ht="12.75">
      <c r="E9916" s="2"/>
      <c r="F9916" s="2"/>
    </row>
    <row r="9917" spans="5:6" ht="12.75">
      <c r="E9917" s="2"/>
      <c r="F9917" s="2"/>
    </row>
    <row r="9918" spans="5:6" ht="12.75">
      <c r="E9918" s="2"/>
      <c r="F9918" s="2"/>
    </row>
    <row r="9919" spans="5:6" ht="12.75">
      <c r="E9919" s="2"/>
      <c r="F9919" s="2"/>
    </row>
    <row r="9920" spans="5:6" ht="12.75">
      <c r="E9920" s="2"/>
      <c r="F9920" s="2"/>
    </row>
    <row r="9921" spans="5:6" ht="12.75">
      <c r="E9921" s="2"/>
      <c r="F9921" s="2"/>
    </row>
    <row r="9922" spans="5:6" ht="12.75">
      <c r="E9922" s="2"/>
      <c r="F9922" s="2"/>
    </row>
    <row r="9923" spans="5:6" ht="12.75">
      <c r="E9923" s="2"/>
      <c r="F9923" s="2"/>
    </row>
    <row r="9924" spans="5:6" ht="12.75">
      <c r="E9924" s="2"/>
      <c r="F9924" s="2"/>
    </row>
    <row r="9925" spans="5:6" ht="12.75">
      <c r="E9925" s="2"/>
      <c r="F9925" s="2"/>
    </row>
    <row r="9926" spans="5:6" ht="12.75">
      <c r="E9926" s="2"/>
      <c r="F9926" s="2"/>
    </row>
    <row r="9927" spans="5:6" ht="12.75">
      <c r="E9927" s="2"/>
      <c r="F9927" s="2"/>
    </row>
    <row r="9928" spans="5:6" ht="12.75">
      <c r="E9928" s="2"/>
      <c r="F9928" s="2"/>
    </row>
    <row r="9929" spans="5:6" ht="12.75">
      <c r="E9929" s="2"/>
      <c r="F9929" s="2"/>
    </row>
    <row r="9930" spans="5:6" ht="12.75">
      <c r="E9930" s="2"/>
      <c r="F9930" s="2"/>
    </row>
    <row r="9931" spans="5:6" ht="12.75">
      <c r="E9931" s="2"/>
      <c r="F9931" s="2"/>
    </row>
    <row r="9932" spans="5:6" ht="12.75">
      <c r="E9932" s="2"/>
      <c r="F9932" s="2"/>
    </row>
    <row r="9933" spans="5:6" ht="12.75">
      <c r="E9933" s="2"/>
      <c r="F9933" s="2"/>
    </row>
    <row r="9934" spans="5:6" ht="12.75">
      <c r="E9934" s="2"/>
      <c r="F9934" s="2"/>
    </row>
    <row r="9935" spans="5:6" ht="12.75">
      <c r="E9935" s="2"/>
      <c r="F9935" s="2"/>
    </row>
    <row r="9936" spans="5:6" ht="12.75">
      <c r="E9936" s="2"/>
      <c r="F9936" s="2"/>
    </row>
    <row r="9937" spans="5:6" ht="12.75">
      <c r="E9937" s="2"/>
      <c r="F9937" s="2"/>
    </row>
    <row r="9938" spans="5:6" ht="12.75">
      <c r="E9938" s="2"/>
      <c r="F9938" s="2"/>
    </row>
    <row r="9939" spans="5:6" ht="12.75">
      <c r="E9939" s="2"/>
      <c r="F9939" s="2"/>
    </row>
    <row r="9940" spans="5:6" ht="12.75">
      <c r="E9940" s="2"/>
      <c r="F9940" s="2"/>
    </row>
    <row r="9941" spans="5:6" ht="12.75">
      <c r="E9941" s="2"/>
      <c r="F9941" s="2"/>
    </row>
    <row r="9942" spans="5:6" ht="12.75">
      <c r="E9942" s="2"/>
      <c r="F9942" s="2"/>
    </row>
    <row r="9943" spans="5:6" ht="12.75">
      <c r="E9943" s="2"/>
      <c r="F9943" s="2"/>
    </row>
    <row r="9944" spans="5:6" ht="12.75">
      <c r="E9944" s="2"/>
      <c r="F9944" s="2"/>
    </row>
    <row r="9945" spans="5:6" ht="12.75">
      <c r="E9945" s="2"/>
      <c r="F9945" s="2"/>
    </row>
    <row r="9946" spans="5:6" ht="12.75">
      <c r="E9946" s="2"/>
      <c r="F9946" s="2"/>
    </row>
    <row r="9947" spans="5:6" ht="12.75">
      <c r="E9947" s="2"/>
      <c r="F9947" s="2"/>
    </row>
    <row r="9948" spans="5:6" ht="12.75">
      <c r="E9948" s="2"/>
      <c r="F9948" s="2"/>
    </row>
    <row r="9949" spans="5:6" ht="12.75">
      <c r="E9949" s="2"/>
      <c r="F9949" s="2"/>
    </row>
    <row r="9950" spans="5:6" ht="12.75">
      <c r="E9950" s="2"/>
      <c r="F9950" s="2"/>
    </row>
    <row r="9951" spans="5:6" ht="12.75">
      <c r="E9951" s="2"/>
      <c r="F9951" s="2"/>
    </row>
    <row r="9952" spans="5:6" ht="12.75">
      <c r="E9952" s="2"/>
      <c r="F9952" s="2"/>
    </row>
    <row r="9953" spans="5:6" ht="12.75">
      <c r="E9953" s="2"/>
      <c r="F9953" s="2"/>
    </row>
    <row r="9954" spans="5:6" ht="12.75">
      <c r="E9954" s="2"/>
      <c r="F9954" s="2"/>
    </row>
    <row r="9955" spans="5:6" ht="12.75">
      <c r="E9955" s="2"/>
      <c r="F9955" s="2"/>
    </row>
    <row r="9956" spans="5:6" ht="12.75">
      <c r="E9956" s="2"/>
      <c r="F9956" s="2"/>
    </row>
    <row r="9957" spans="5:6" ht="12.75">
      <c r="E9957" s="2"/>
      <c r="F9957" s="2"/>
    </row>
    <row r="9958" spans="5:6" ht="12.75">
      <c r="E9958" s="2"/>
      <c r="F9958" s="2"/>
    </row>
    <row r="9959" spans="5:6" ht="12.75">
      <c r="E9959" s="2"/>
      <c r="F9959" s="2"/>
    </row>
    <row r="9960" spans="5:6" ht="12.75">
      <c r="E9960" s="2"/>
      <c r="F9960" s="2"/>
    </row>
    <row r="9961" spans="5:6" ht="12.75">
      <c r="E9961" s="2"/>
      <c r="F9961" s="2"/>
    </row>
    <row r="9962" spans="5:6" ht="12.75">
      <c r="E9962" s="2"/>
      <c r="F9962" s="2"/>
    </row>
    <row r="9963" spans="5:6" ht="12.75">
      <c r="E9963" s="2"/>
      <c r="F9963" s="2"/>
    </row>
    <row r="9964" spans="5:6" ht="12.75">
      <c r="E9964" s="2"/>
      <c r="F9964" s="2"/>
    </row>
    <row r="9965" spans="5:6" ht="12.75">
      <c r="E9965" s="2"/>
      <c r="F9965" s="2"/>
    </row>
    <row r="9966" spans="5:6" ht="12.75">
      <c r="E9966" s="2"/>
      <c r="F9966" s="2"/>
    </row>
    <row r="9967" spans="5:6" ht="12.75">
      <c r="E9967" s="2"/>
      <c r="F9967" s="2"/>
    </row>
    <row r="9968" spans="5:6" ht="12.75">
      <c r="E9968" s="2"/>
      <c r="F9968" s="2"/>
    </row>
    <row r="9969" spans="5:6" ht="12.75">
      <c r="E9969" s="2"/>
      <c r="F9969" s="2"/>
    </row>
    <row r="9970" spans="5:6" ht="12.75">
      <c r="E9970" s="2"/>
      <c r="F9970" s="2"/>
    </row>
    <row r="9971" spans="5:6" ht="12.75">
      <c r="E9971" s="2"/>
      <c r="F9971" s="2"/>
    </row>
    <row r="9972" spans="5:6" ht="12.75">
      <c r="E9972" s="2"/>
      <c r="F9972" s="2"/>
    </row>
    <row r="9973" spans="5:6" ht="12.75">
      <c r="E9973" s="2"/>
      <c r="F9973" s="2"/>
    </row>
    <row r="9974" spans="5:6" ht="12.75">
      <c r="E9974" s="2"/>
      <c r="F9974" s="2"/>
    </row>
    <row r="9975" spans="5:6" ht="12.75">
      <c r="E9975" s="2"/>
      <c r="F9975" s="2"/>
    </row>
    <row r="9976" spans="5:6" ht="12.75">
      <c r="E9976" s="2"/>
      <c r="F9976" s="2"/>
    </row>
    <row r="9977" spans="5:6" ht="12.75">
      <c r="E9977" s="2"/>
      <c r="F9977" s="2"/>
    </row>
    <row r="9978" spans="5:6" ht="12.75">
      <c r="E9978" s="2"/>
      <c r="F9978" s="2"/>
    </row>
    <row r="9979" spans="5:6" ht="12.75">
      <c r="E9979" s="2"/>
      <c r="F9979" s="2"/>
    </row>
    <row r="9980" spans="5:6" ht="12.75">
      <c r="E9980" s="2"/>
      <c r="F9980" s="2"/>
    </row>
    <row r="9981" spans="5:6" ht="12.75">
      <c r="E9981" s="2"/>
      <c r="F9981" s="2"/>
    </row>
    <row r="9982" spans="5:6" ht="12.75">
      <c r="E9982" s="2"/>
      <c r="F9982" s="2"/>
    </row>
    <row r="9983" spans="5:6" ht="12.75">
      <c r="E9983" s="2"/>
      <c r="F9983" s="2"/>
    </row>
    <row r="9984" spans="5:6" ht="12.75">
      <c r="E9984" s="2"/>
      <c r="F9984" s="2"/>
    </row>
    <row r="9985" spans="5:6" ht="12.75">
      <c r="E9985" s="2"/>
      <c r="F9985" s="2"/>
    </row>
    <row r="9986" spans="5:6" ht="12.75">
      <c r="E9986" s="2"/>
      <c r="F9986" s="2"/>
    </row>
    <row r="9987" spans="5:6" ht="12.75">
      <c r="E9987" s="2"/>
      <c r="F9987" s="2"/>
    </row>
    <row r="9988" spans="5:6" ht="12.75">
      <c r="E9988" s="2"/>
      <c r="F9988" s="2"/>
    </row>
    <row r="9989" spans="5:6" ht="12.75">
      <c r="E9989" s="2"/>
      <c r="F9989" s="2"/>
    </row>
    <row r="9990" spans="5:6" ht="12.75">
      <c r="E9990" s="2"/>
      <c r="F9990" s="2"/>
    </row>
    <row r="9991" spans="5:6" ht="12.75">
      <c r="E9991" s="2"/>
      <c r="F9991" s="2"/>
    </row>
    <row r="9992" spans="5:6" ht="12.75">
      <c r="E9992" s="2"/>
      <c r="F9992" s="2"/>
    </row>
    <row r="9993" spans="5:6" ht="12.75">
      <c r="E9993" s="2"/>
      <c r="F9993" s="2"/>
    </row>
    <row r="9994" spans="5:6" ht="12.75">
      <c r="E9994" s="2"/>
      <c r="F9994" s="2"/>
    </row>
    <row r="9995" spans="5:6" ht="12.75">
      <c r="E9995" s="2"/>
      <c r="F9995" s="2"/>
    </row>
    <row r="9996" spans="5:6" ht="12.75">
      <c r="E9996" s="2"/>
      <c r="F9996" s="2"/>
    </row>
    <row r="9997" spans="5:6" ht="12.75">
      <c r="E9997" s="2"/>
      <c r="F9997" s="2"/>
    </row>
    <row r="9998" spans="5:6" ht="12.75">
      <c r="E9998" s="2"/>
      <c r="F9998" s="2"/>
    </row>
    <row r="9999" spans="5:6" ht="12.75">
      <c r="E9999" s="2"/>
      <c r="F9999" s="2"/>
    </row>
    <row r="10000" spans="5:6" ht="12.75">
      <c r="E10000" s="2"/>
      <c r="F10000" s="2"/>
    </row>
    <row r="10001" spans="5:6" ht="12.75">
      <c r="E10001" s="2"/>
      <c r="F10001" s="2"/>
    </row>
    <row r="10002" spans="5:6" ht="12.75">
      <c r="E10002" s="2"/>
      <c r="F10002" s="2"/>
    </row>
    <row r="10003" spans="5:6" ht="12.75">
      <c r="E10003" s="2"/>
      <c r="F10003" s="2"/>
    </row>
    <row r="10004" spans="5:6" ht="12.75">
      <c r="E10004" s="2"/>
      <c r="F10004" s="2"/>
    </row>
    <row r="10005" spans="5:6" ht="12.75">
      <c r="E10005" s="2"/>
      <c r="F10005" s="2"/>
    </row>
    <row r="10006" spans="5:6" ht="12.75">
      <c r="E10006" s="2"/>
      <c r="F10006" s="2"/>
    </row>
    <row r="10007" spans="5:6" ht="12.75">
      <c r="E10007" s="2"/>
      <c r="F10007" s="2"/>
    </row>
    <row r="10008" spans="5:6" ht="12.75">
      <c r="E10008" s="2"/>
      <c r="F10008" s="2"/>
    </row>
    <row r="10009" spans="5:6" ht="12.75">
      <c r="E10009" s="2"/>
      <c r="F10009" s="2"/>
    </row>
    <row r="10010" spans="5:6" ht="12.75">
      <c r="E10010" s="2"/>
      <c r="F10010" s="2"/>
    </row>
    <row r="10011" spans="5:6" ht="12.75">
      <c r="E10011" s="2"/>
      <c r="F10011" s="2"/>
    </row>
    <row r="10012" spans="5:6" ht="12.75">
      <c r="E10012" s="2"/>
      <c r="F10012" s="2"/>
    </row>
    <row r="10013" spans="5:6" ht="12.75">
      <c r="E10013" s="2"/>
      <c r="F10013" s="2"/>
    </row>
    <row r="10014" spans="5:6" ht="12.75">
      <c r="E10014" s="2"/>
      <c r="F10014" s="2"/>
    </row>
    <row r="10015" spans="5:6" ht="12.75">
      <c r="E10015" s="2"/>
      <c r="F10015" s="2"/>
    </row>
    <row r="10016" spans="5:6" ht="12.75">
      <c r="E10016" s="2"/>
      <c r="F10016" s="2"/>
    </row>
    <row r="10017" spans="5:6" ht="12.75">
      <c r="E10017" s="2"/>
      <c r="F10017" s="2"/>
    </row>
    <row r="10018" spans="5:6" ht="12.75">
      <c r="E10018" s="2"/>
      <c r="F10018" s="2"/>
    </row>
    <row r="10019" spans="5:6" ht="12.75">
      <c r="E10019" s="2"/>
      <c r="F10019" s="2"/>
    </row>
    <row r="10020" spans="5:6" ht="12.75">
      <c r="E10020" s="2"/>
      <c r="F10020" s="2"/>
    </row>
    <row r="10021" spans="5:6" ht="12.75">
      <c r="E10021" s="2"/>
      <c r="F10021" s="2"/>
    </row>
    <row r="10022" spans="5:6" ht="12.75">
      <c r="E10022" s="2"/>
      <c r="F10022" s="2"/>
    </row>
    <row r="10023" spans="5:6" ht="12.75">
      <c r="E10023" s="2"/>
      <c r="F10023" s="2"/>
    </row>
    <row r="10024" spans="5:6" ht="12.75">
      <c r="E10024" s="2"/>
      <c r="F10024" s="2"/>
    </row>
    <row r="10025" spans="5:6" ht="12.75">
      <c r="E10025" s="2"/>
      <c r="F10025" s="2"/>
    </row>
    <row r="10026" spans="5:6" ht="12.75">
      <c r="E10026" s="2"/>
      <c r="F10026" s="2"/>
    </row>
    <row r="10027" spans="5:6" ht="12.75">
      <c r="E10027" s="2"/>
      <c r="F10027" s="2"/>
    </row>
    <row r="10028" spans="5:6" ht="12.75">
      <c r="E10028" s="2"/>
      <c r="F10028" s="2"/>
    </row>
    <row r="10029" spans="5:6" ht="12.75">
      <c r="E10029" s="2"/>
      <c r="F10029" s="2"/>
    </row>
    <row r="10030" spans="5:6" ht="12.75">
      <c r="E10030" s="2"/>
      <c r="F10030" s="2"/>
    </row>
    <row r="10031" spans="5:6" ht="12.75">
      <c r="E10031" s="2"/>
      <c r="F10031" s="2"/>
    </row>
    <row r="10032" spans="5:6" ht="12.75">
      <c r="E10032" s="2"/>
      <c r="F10032" s="2"/>
    </row>
    <row r="10033" spans="5:6" ht="12.75">
      <c r="E10033" s="2"/>
      <c r="F10033" s="2"/>
    </row>
    <row r="10034" spans="5:6" ht="12.75">
      <c r="E10034" s="2"/>
      <c r="F10034" s="2"/>
    </row>
    <row r="10035" spans="5:6" ht="12.75">
      <c r="E10035" s="2"/>
      <c r="F10035" s="2"/>
    </row>
    <row r="10036" spans="5:6" ht="12.75">
      <c r="E10036" s="2"/>
      <c r="F10036" s="2"/>
    </row>
    <row r="10037" spans="5:6" ht="12.75">
      <c r="E10037" s="2"/>
      <c r="F10037" s="2"/>
    </row>
    <row r="10038" spans="5:6" ht="12.75">
      <c r="E10038" s="2"/>
      <c r="F10038" s="2"/>
    </row>
    <row r="10039" spans="5:6" ht="12.75">
      <c r="E10039" s="2"/>
      <c r="F10039" s="2"/>
    </row>
    <row r="10040" spans="5:6" ht="12.75">
      <c r="E10040" s="2"/>
      <c r="F10040" s="2"/>
    </row>
    <row r="10041" spans="5:6" ht="12.75">
      <c r="E10041" s="2"/>
      <c r="F10041" s="2"/>
    </row>
    <row r="10042" spans="5:6" ht="12.75">
      <c r="E10042" s="2"/>
      <c r="F10042" s="2"/>
    </row>
    <row r="10043" spans="5:6" ht="12.75">
      <c r="E10043" s="2"/>
      <c r="F10043" s="2"/>
    </row>
    <row r="10044" spans="5:6" ht="12.75">
      <c r="E10044" s="2"/>
      <c r="F10044" s="2"/>
    </row>
    <row r="10045" spans="5:6" ht="12.75">
      <c r="E10045" s="2"/>
      <c r="F10045" s="2"/>
    </row>
    <row r="10046" spans="5:6" ht="12.75">
      <c r="E10046" s="2"/>
      <c r="F10046" s="2"/>
    </row>
    <row r="10047" spans="5:6" ht="12.75">
      <c r="E10047" s="2"/>
      <c r="F10047" s="2"/>
    </row>
    <row r="10048" spans="5:6" ht="12.75">
      <c r="E10048" s="2"/>
      <c r="F10048" s="2"/>
    </row>
    <row r="10049" spans="5:6" ht="12.75">
      <c r="E10049" s="2"/>
      <c r="F10049" s="2"/>
    </row>
    <row r="10050" spans="5:6" ht="12.75">
      <c r="E10050" s="2"/>
      <c r="F10050" s="2"/>
    </row>
    <row r="10051" spans="5:6" ht="12.75">
      <c r="E10051" s="2"/>
      <c r="F10051" s="2"/>
    </row>
    <row r="10052" spans="5:6" ht="12.75">
      <c r="E10052" s="2"/>
      <c r="F10052" s="2"/>
    </row>
    <row r="10053" spans="5:6" ht="12.75">
      <c r="E10053" s="2"/>
      <c r="F10053" s="2"/>
    </row>
    <row r="10054" spans="5:6" ht="12.75">
      <c r="E10054" s="2"/>
      <c r="F10054" s="2"/>
    </row>
    <row r="10055" spans="5:6" ht="12.75">
      <c r="E10055" s="2"/>
      <c r="F10055" s="2"/>
    </row>
    <row r="10056" spans="5:6" ht="12.75">
      <c r="E10056" s="2"/>
      <c r="F10056" s="2"/>
    </row>
    <row r="10057" spans="5:6" ht="12.75">
      <c r="E10057" s="2"/>
      <c r="F10057" s="2"/>
    </row>
    <row r="10058" spans="5:6" ht="12.75">
      <c r="E10058" s="2"/>
      <c r="F10058" s="2"/>
    </row>
    <row r="10059" spans="5:6" ht="12.75">
      <c r="E10059" s="2"/>
      <c r="F10059" s="2"/>
    </row>
    <row r="10060" spans="5:6" ht="12.75">
      <c r="E10060" s="2"/>
      <c r="F10060" s="2"/>
    </row>
    <row r="10061" spans="5:6" ht="12.75">
      <c r="E10061" s="2"/>
      <c r="F10061" s="2"/>
    </row>
    <row r="10062" spans="5:6" ht="12.75">
      <c r="E10062" s="2"/>
      <c r="F10062" s="2"/>
    </row>
    <row r="10063" spans="5:6" ht="12.75">
      <c r="E10063" s="2"/>
      <c r="F10063" s="2"/>
    </row>
    <row r="10064" spans="5:6" ht="12.75">
      <c r="E10064" s="2"/>
      <c r="F10064" s="2"/>
    </row>
    <row r="10065" spans="5:6" ht="12.75">
      <c r="E10065" s="2"/>
      <c r="F10065" s="2"/>
    </row>
    <row r="10066" spans="5:6" ht="12.75">
      <c r="E10066" s="2"/>
      <c r="F10066" s="2"/>
    </row>
    <row r="10067" spans="5:6" ht="12.75">
      <c r="E10067" s="2"/>
      <c r="F10067" s="2"/>
    </row>
    <row r="10068" spans="5:6" ht="12.75">
      <c r="E10068" s="2"/>
      <c r="F10068" s="2"/>
    </row>
    <row r="10069" spans="5:6" ht="12.75">
      <c r="E10069" s="2"/>
      <c r="F10069" s="2"/>
    </row>
    <row r="10070" spans="5:6" ht="12.75">
      <c r="E10070" s="2"/>
      <c r="F10070" s="2"/>
    </row>
    <row r="10071" spans="5:6" ht="12.75">
      <c r="E10071" s="2"/>
      <c r="F10071" s="2"/>
    </row>
    <row r="10072" spans="5:6" ht="12.75">
      <c r="E10072" s="2"/>
      <c r="F10072" s="2"/>
    </row>
    <row r="10073" spans="5:6" ht="12.75">
      <c r="E10073" s="2"/>
      <c r="F10073" s="2"/>
    </row>
    <row r="10074" spans="5:6" ht="12.75">
      <c r="E10074" s="2"/>
      <c r="F10074" s="2"/>
    </row>
    <row r="10075" spans="5:6" ht="12.75">
      <c r="E10075" s="2"/>
      <c r="F10075" s="2"/>
    </row>
    <row r="10076" spans="5:6" ht="12.75">
      <c r="E10076" s="2"/>
      <c r="F10076" s="2"/>
    </row>
    <row r="10077" spans="5:6" ht="12.75">
      <c r="E10077" s="2"/>
      <c r="F10077" s="2"/>
    </row>
    <row r="10078" spans="5:6" ht="12.75">
      <c r="E10078" s="2"/>
      <c r="F10078" s="2"/>
    </row>
    <row r="10079" spans="5:6" ht="12.75">
      <c r="E10079" s="2"/>
      <c r="F10079" s="2"/>
    </row>
    <row r="10080" spans="5:6" ht="12.75">
      <c r="E10080" s="2"/>
      <c r="F10080" s="2"/>
    </row>
    <row r="10081" spans="5:6" ht="12.75">
      <c r="E10081" s="2"/>
      <c r="F10081" s="2"/>
    </row>
    <row r="10082" spans="5:6" ht="12.75">
      <c r="E10082" s="2"/>
      <c r="F10082" s="2"/>
    </row>
    <row r="10083" spans="5:6" ht="12.75">
      <c r="E10083" s="2"/>
      <c r="F10083" s="2"/>
    </row>
    <row r="10084" spans="5:6" ht="12.75">
      <c r="E10084" s="2"/>
      <c r="F10084" s="2"/>
    </row>
    <row r="10085" spans="5:6" ht="12.75">
      <c r="E10085" s="2"/>
      <c r="F10085" s="2"/>
    </row>
    <row r="10086" spans="5:6" ht="12.75">
      <c r="E10086" s="2"/>
      <c r="F10086" s="2"/>
    </row>
    <row r="10087" spans="5:6" ht="12.75">
      <c r="E10087" s="2"/>
      <c r="F10087" s="2"/>
    </row>
    <row r="10088" spans="5:6" ht="12.75">
      <c r="E10088" s="2"/>
      <c r="F10088" s="2"/>
    </row>
    <row r="10089" spans="5:6" ht="12.75">
      <c r="E10089" s="2"/>
      <c r="F10089" s="2"/>
    </row>
    <row r="10090" spans="5:6" ht="12.75">
      <c r="E10090" s="2"/>
      <c r="F10090" s="2"/>
    </row>
    <row r="10091" spans="5:6" ht="12.75">
      <c r="E10091" s="2"/>
      <c r="F10091" s="2"/>
    </row>
    <row r="10092" spans="5:6" ht="12.75">
      <c r="E10092" s="2"/>
      <c r="F10092" s="2"/>
    </row>
    <row r="10093" spans="5:6" ht="12.75">
      <c r="E10093" s="2"/>
      <c r="F10093" s="2"/>
    </row>
    <row r="10094" spans="5:6" ht="12.75">
      <c r="E10094" s="2"/>
      <c r="F10094" s="2"/>
    </row>
    <row r="10095" spans="5:6" ht="12.75">
      <c r="E10095" s="2"/>
      <c r="F10095" s="2"/>
    </row>
    <row r="10096" spans="5:6" ht="12.75">
      <c r="E10096" s="2"/>
      <c r="F10096" s="2"/>
    </row>
    <row r="10097" spans="5:6" ht="12.75">
      <c r="E10097" s="2"/>
      <c r="F10097" s="2"/>
    </row>
    <row r="10098" spans="5:6" ht="12.75">
      <c r="E10098" s="2"/>
      <c r="F10098" s="2"/>
    </row>
    <row r="10099" spans="5:6" ht="12.75">
      <c r="E10099" s="2"/>
      <c r="F10099" s="2"/>
    </row>
    <row r="10100" spans="5:6" ht="12.75">
      <c r="E10100" s="2"/>
      <c r="F10100" s="2"/>
    </row>
    <row r="10101" spans="5:6" ht="12.75">
      <c r="E10101" s="2"/>
      <c r="F10101" s="2"/>
    </row>
    <row r="10102" spans="5:6" ht="12.75">
      <c r="E10102" s="2"/>
      <c r="F10102" s="2"/>
    </row>
    <row r="10103" spans="5:6" ht="12.75">
      <c r="E10103" s="2"/>
      <c r="F10103" s="2"/>
    </row>
    <row r="10104" spans="5:6" ht="12.75">
      <c r="E10104" s="2"/>
      <c r="F10104" s="2"/>
    </row>
    <row r="10105" spans="5:6" ht="12.75">
      <c r="E10105" s="2"/>
      <c r="F10105" s="2"/>
    </row>
    <row r="10106" spans="5:6" ht="12.75">
      <c r="E10106" s="2"/>
      <c r="F10106" s="2"/>
    </row>
    <row r="10107" spans="5:6" ht="12.75">
      <c r="E10107" s="2"/>
      <c r="F10107" s="2"/>
    </row>
    <row r="10108" spans="5:6" ht="12.75">
      <c r="E10108" s="2"/>
      <c r="F10108" s="2"/>
    </row>
    <row r="10109" spans="5:6" ht="12.75">
      <c r="E10109" s="2"/>
      <c r="F10109" s="2"/>
    </row>
    <row r="10110" spans="5:6" ht="12.75">
      <c r="E10110" s="2"/>
      <c r="F10110" s="2"/>
    </row>
    <row r="10111" spans="5:6" ht="12.75">
      <c r="E10111" s="2"/>
      <c r="F10111" s="2"/>
    </row>
    <row r="10112" spans="5:6" ht="12.75">
      <c r="E10112" s="2"/>
      <c r="F10112" s="2"/>
    </row>
    <row r="10113" spans="5:6" ht="12.75">
      <c r="E10113" s="2"/>
      <c r="F10113" s="2"/>
    </row>
    <row r="10114" spans="5:6" ht="12.75">
      <c r="E10114" s="2"/>
      <c r="F10114" s="2"/>
    </row>
    <row r="10115" spans="5:6" ht="12.75">
      <c r="E10115" s="2"/>
      <c r="F10115" s="2"/>
    </row>
    <row r="10116" spans="5:6" ht="12.75">
      <c r="E10116" s="2"/>
      <c r="F10116" s="2"/>
    </row>
    <row r="10117" spans="5:6" ht="12.75">
      <c r="E10117" s="2"/>
      <c r="F10117" s="2"/>
    </row>
    <row r="10118" spans="5:6" ht="12.75">
      <c r="E10118" s="2"/>
      <c r="F10118" s="2"/>
    </row>
    <row r="10119" spans="5:6" ht="12.75">
      <c r="E10119" s="2"/>
      <c r="F10119" s="2"/>
    </row>
    <row r="10120" spans="5:6" ht="12.75">
      <c r="E10120" s="2"/>
      <c r="F10120" s="2"/>
    </row>
    <row r="10121" spans="5:6" ht="12.75">
      <c r="E10121" s="2"/>
      <c r="F10121" s="2"/>
    </row>
    <row r="10122" spans="5:6" ht="12.75">
      <c r="E10122" s="2"/>
      <c r="F10122" s="2"/>
    </row>
    <row r="10123" spans="5:6" ht="12.75">
      <c r="E10123" s="2"/>
      <c r="F10123" s="2"/>
    </row>
    <row r="10124" spans="5:6" ht="12.75">
      <c r="E10124" s="2"/>
      <c r="F10124" s="2"/>
    </row>
    <row r="10125" spans="5:6" ht="12.75">
      <c r="E10125" s="2"/>
      <c r="F10125" s="2"/>
    </row>
    <row r="10126" spans="5:6" ht="12.75">
      <c r="E10126" s="2"/>
      <c r="F10126" s="2"/>
    </row>
    <row r="10127" spans="5:6" ht="12.75">
      <c r="E10127" s="2"/>
      <c r="F10127" s="2"/>
    </row>
    <row r="10128" spans="5:6" ht="12.75">
      <c r="E10128" s="2"/>
      <c r="F10128" s="2"/>
    </row>
    <row r="10129" spans="5:6" ht="12.75">
      <c r="E10129" s="2"/>
      <c r="F10129" s="2"/>
    </row>
    <row r="10130" spans="5:6" ht="12.75">
      <c r="E10130" s="2"/>
      <c r="F10130" s="2"/>
    </row>
    <row r="10131" spans="5:6" ht="12.75">
      <c r="E10131" s="2"/>
      <c r="F10131" s="2"/>
    </row>
    <row r="10132" spans="5:6" ht="12.75">
      <c r="E10132" s="2"/>
      <c r="F10132" s="2"/>
    </row>
    <row r="10133" spans="5:6" ht="12.75">
      <c r="E10133" s="2"/>
      <c r="F10133" s="2"/>
    </row>
    <row r="10134" spans="5:6" ht="12.75">
      <c r="E10134" s="2"/>
      <c r="F10134" s="2"/>
    </row>
    <row r="10135" spans="5:6" ht="12.75">
      <c r="E10135" s="2"/>
      <c r="F10135" s="2"/>
    </row>
    <row r="10136" spans="5:6" ht="12.75">
      <c r="E10136" s="2"/>
      <c r="F10136" s="2"/>
    </row>
    <row r="10137" spans="5:6" ht="12.75">
      <c r="E10137" s="2"/>
      <c r="F10137" s="2"/>
    </row>
    <row r="10138" spans="5:6" ht="12.75">
      <c r="E10138" s="2"/>
      <c r="F10138" s="2"/>
    </row>
    <row r="10139" spans="5:6" ht="12.75">
      <c r="E10139" s="2"/>
      <c r="F10139" s="2"/>
    </row>
    <row r="10140" spans="5:6" ht="12.75">
      <c r="E10140" s="2"/>
      <c r="F10140" s="2"/>
    </row>
    <row r="10141" spans="5:6" ht="12.75">
      <c r="E10141" s="2"/>
      <c r="F10141" s="2"/>
    </row>
    <row r="10142" spans="5:6" ht="12.75">
      <c r="E10142" s="2"/>
      <c r="F10142" s="2"/>
    </row>
    <row r="10143" spans="5:6" ht="12.75">
      <c r="E10143" s="2"/>
      <c r="F10143" s="2"/>
    </row>
    <row r="10144" spans="5:6" ht="12.75">
      <c r="E10144" s="2"/>
      <c r="F10144" s="2"/>
    </row>
    <row r="10145" spans="5:6" ht="12.75">
      <c r="E10145" s="2"/>
      <c r="F10145" s="2"/>
    </row>
    <row r="10146" spans="5:6" ht="12.75">
      <c r="E10146" s="2"/>
      <c r="F10146" s="2"/>
    </row>
    <row r="10147" spans="5:6" ht="12.75">
      <c r="E10147" s="2"/>
      <c r="F10147" s="2"/>
    </row>
    <row r="10148" spans="5:6" ht="12.75">
      <c r="E10148" s="2"/>
      <c r="F10148" s="2"/>
    </row>
    <row r="10149" spans="5:6" ht="12.75">
      <c r="E10149" s="2"/>
      <c r="F10149" s="2"/>
    </row>
    <row r="10150" spans="5:6" ht="12.75">
      <c r="E10150" s="2"/>
      <c r="F10150" s="2"/>
    </row>
    <row r="10151" spans="5:6" ht="12.75">
      <c r="E10151" s="2"/>
      <c r="F10151" s="2"/>
    </row>
    <row r="10152" spans="5:6" ht="12.75">
      <c r="E10152" s="2"/>
      <c r="F10152" s="2"/>
    </row>
    <row r="10153" spans="5:6" ht="12.75">
      <c r="E10153" s="2"/>
      <c r="F10153" s="2"/>
    </row>
    <row r="10154" spans="5:6" ht="12.75">
      <c r="E10154" s="2"/>
      <c r="F10154" s="2"/>
    </row>
    <row r="10155" spans="5:6" ht="12.75">
      <c r="E10155" s="2"/>
      <c r="F10155" s="2"/>
    </row>
    <row r="10156" spans="5:6" ht="12.75">
      <c r="E10156" s="2"/>
      <c r="F10156" s="2"/>
    </row>
    <row r="10157" spans="5:6" ht="12.75">
      <c r="E10157" s="2"/>
      <c r="F10157" s="2"/>
    </row>
    <row r="10158" spans="5:6" ht="12.75">
      <c r="E10158" s="2"/>
      <c r="F10158" s="2"/>
    </row>
    <row r="10159" spans="5:6" ht="12.75">
      <c r="E10159" s="2"/>
      <c r="F10159" s="2"/>
    </row>
    <row r="10160" spans="5:6" ht="12.75">
      <c r="E10160" s="2"/>
      <c r="F10160" s="2"/>
    </row>
    <row r="10161" spans="5:6" ht="12.75">
      <c r="E10161" s="2"/>
      <c r="F10161" s="2"/>
    </row>
    <row r="10162" spans="5:6" ht="12.75">
      <c r="E10162" s="2"/>
      <c r="F10162" s="2"/>
    </row>
    <row r="10163" spans="5:6" ht="12.75">
      <c r="E10163" s="2"/>
      <c r="F10163" s="2"/>
    </row>
    <row r="10164" spans="5:6" ht="12.75">
      <c r="E10164" s="2"/>
      <c r="F10164" s="2"/>
    </row>
    <row r="10165" spans="5:6" ht="12.75">
      <c r="E10165" s="2"/>
      <c r="F10165" s="2"/>
    </row>
    <row r="10166" spans="5:6" ht="12.75">
      <c r="E10166" s="2"/>
      <c r="F10166" s="2"/>
    </row>
    <row r="10167" spans="5:6" ht="12.75">
      <c r="E10167" s="2"/>
      <c r="F10167" s="2"/>
    </row>
    <row r="10168" spans="5:6" ht="12.75">
      <c r="E10168" s="2"/>
      <c r="F10168" s="2"/>
    </row>
    <row r="10169" spans="5:6" ht="12.75">
      <c r="E10169" s="2"/>
      <c r="F10169" s="2"/>
    </row>
    <row r="10170" spans="5:6" ht="12.75">
      <c r="E10170" s="2"/>
      <c r="F10170" s="2"/>
    </row>
    <row r="10171" spans="5:6" ht="12.75">
      <c r="E10171" s="2"/>
      <c r="F10171" s="2"/>
    </row>
    <row r="10172" spans="5:6" ht="12.75">
      <c r="E10172" s="2"/>
      <c r="F10172" s="2"/>
    </row>
    <row r="10173" spans="5:6" ht="12.75">
      <c r="E10173" s="2"/>
      <c r="F10173" s="2"/>
    </row>
    <row r="10174" spans="5:6" ht="12.75">
      <c r="E10174" s="2"/>
      <c r="F10174" s="2"/>
    </row>
    <row r="10175" spans="5:6" ht="12.75">
      <c r="E10175" s="2"/>
      <c r="F10175" s="2"/>
    </row>
    <row r="10176" spans="5:6" ht="12.75">
      <c r="E10176" s="2"/>
      <c r="F10176" s="2"/>
    </row>
    <row r="10177" spans="5:6" ht="12.75">
      <c r="E10177" s="2"/>
      <c r="F10177" s="2"/>
    </row>
    <row r="10178" spans="5:6" ht="12.75">
      <c r="E10178" s="2"/>
      <c r="F10178" s="2"/>
    </row>
    <row r="10179" spans="5:6" ht="12.75">
      <c r="E10179" s="2"/>
      <c r="F10179" s="2"/>
    </row>
    <row r="10180" spans="5:6" ht="12.75">
      <c r="E10180" s="2"/>
      <c r="F10180" s="2"/>
    </row>
    <row r="10181" spans="5:6" ht="12.75">
      <c r="E10181" s="2"/>
      <c r="F10181" s="2"/>
    </row>
    <row r="10182" spans="5:6" ht="12.75">
      <c r="E10182" s="2"/>
      <c r="F10182" s="2"/>
    </row>
    <row r="10183" spans="5:6" ht="12.75">
      <c r="E10183" s="2"/>
      <c r="F10183" s="2"/>
    </row>
    <row r="10184" spans="5:6" ht="12.75">
      <c r="E10184" s="2"/>
      <c r="F10184" s="2"/>
    </row>
    <row r="10185" spans="5:6" ht="12.75">
      <c r="E10185" s="2"/>
      <c r="F10185" s="2"/>
    </row>
    <row r="10186" spans="5:6" ht="12.75">
      <c r="E10186" s="2"/>
      <c r="F10186" s="2"/>
    </row>
    <row r="10187" spans="5:6" ht="12.75">
      <c r="E10187" s="2"/>
      <c r="F10187" s="2"/>
    </row>
    <row r="10188" spans="5:6" ht="12.75">
      <c r="E10188" s="2"/>
      <c r="F10188" s="2"/>
    </row>
    <row r="10189" spans="5:6" ht="12.75">
      <c r="E10189" s="2"/>
      <c r="F10189" s="2"/>
    </row>
    <row r="10190" spans="5:6" ht="12.75">
      <c r="E10190" s="2"/>
      <c r="F10190" s="2"/>
    </row>
    <row r="10191" spans="5:6" ht="12.75">
      <c r="E10191" s="2"/>
      <c r="F10191" s="2"/>
    </row>
    <row r="10192" spans="5:6" ht="12.75">
      <c r="E10192" s="2"/>
      <c r="F10192" s="2"/>
    </row>
    <row r="10193" spans="5:6" ht="12.75">
      <c r="E10193" s="2"/>
      <c r="F10193" s="2"/>
    </row>
    <row r="10194" spans="5:6" ht="12.75">
      <c r="E10194" s="2"/>
      <c r="F10194" s="2"/>
    </row>
    <row r="10195" spans="5:6" ht="12.75">
      <c r="E10195" s="2"/>
      <c r="F10195" s="2"/>
    </row>
    <row r="10196" spans="5:6" ht="12.75">
      <c r="E10196" s="2"/>
      <c r="F10196" s="2"/>
    </row>
    <row r="10197" spans="5:6" ht="12.75">
      <c r="E10197" s="2"/>
      <c r="F10197" s="2"/>
    </row>
    <row r="10198" spans="5:6" ht="12.75">
      <c r="E10198" s="2"/>
      <c r="F10198" s="2"/>
    </row>
    <row r="10199" spans="5:6" ht="12.75">
      <c r="E10199" s="2"/>
      <c r="F10199" s="2"/>
    </row>
    <row r="10200" spans="5:6" ht="12.75">
      <c r="E10200" s="2"/>
      <c r="F10200" s="2"/>
    </row>
    <row r="10201" spans="5:6" ht="12.75">
      <c r="E10201" s="2"/>
      <c r="F10201" s="2"/>
    </row>
    <row r="10202" spans="5:6" ht="12.75">
      <c r="E10202" s="2"/>
      <c r="F10202" s="2"/>
    </row>
    <row r="10203" spans="5:6" ht="12.75">
      <c r="E10203" s="2"/>
      <c r="F10203" s="2"/>
    </row>
    <row r="10204" spans="5:6" ht="12.75">
      <c r="E10204" s="2"/>
      <c r="F10204" s="2"/>
    </row>
    <row r="10205" spans="5:6" ht="12.75">
      <c r="E10205" s="2"/>
      <c r="F10205" s="2"/>
    </row>
    <row r="10206" spans="5:6" ht="12.75">
      <c r="E10206" s="2"/>
      <c r="F10206" s="2"/>
    </row>
    <row r="10207" spans="5:6" ht="12.75">
      <c r="E10207" s="2"/>
      <c r="F10207" s="2"/>
    </row>
    <row r="10208" spans="5:6" ht="12.75">
      <c r="E10208" s="2"/>
      <c r="F10208" s="2"/>
    </row>
    <row r="10209" spans="5:6" ht="12.75">
      <c r="E10209" s="2"/>
      <c r="F10209" s="2"/>
    </row>
    <row r="10210" spans="5:6" ht="12.75">
      <c r="E10210" s="2"/>
      <c r="F10210" s="2"/>
    </row>
    <row r="10211" spans="5:6" ht="12.75">
      <c r="E10211" s="2"/>
      <c r="F10211" s="2"/>
    </row>
    <row r="10212" spans="5:6" ht="12.75">
      <c r="E10212" s="2"/>
      <c r="F10212" s="2"/>
    </row>
    <row r="10213" spans="5:6" ht="12.75">
      <c r="E10213" s="2"/>
      <c r="F10213" s="2"/>
    </row>
    <row r="10214" spans="5:6" ht="12.75">
      <c r="E10214" s="2"/>
      <c r="F10214" s="2"/>
    </row>
    <row r="10215" spans="5:6" ht="12.75">
      <c r="E10215" s="2"/>
      <c r="F10215" s="2"/>
    </row>
    <row r="10216" spans="5:6" ht="12.75">
      <c r="E10216" s="2"/>
      <c r="F10216" s="2"/>
    </row>
    <row r="10217" spans="5:6" ht="12.75">
      <c r="E10217" s="2"/>
      <c r="F10217" s="2"/>
    </row>
    <row r="10218" spans="5:6" ht="12.75">
      <c r="E10218" s="2"/>
      <c r="F10218" s="2"/>
    </row>
    <row r="10219" spans="5:6" ht="12.75">
      <c r="E10219" s="2"/>
      <c r="F10219" s="2"/>
    </row>
    <row r="10220" spans="5:6" ht="12.75">
      <c r="E10220" s="2"/>
      <c r="F10220" s="2"/>
    </row>
    <row r="10221" spans="5:6" ht="12.75">
      <c r="E10221" s="2"/>
      <c r="F10221" s="2"/>
    </row>
    <row r="10222" spans="5:6" ht="12.75">
      <c r="E10222" s="2"/>
      <c r="F10222" s="2"/>
    </row>
    <row r="10223" spans="5:6" ht="12.75">
      <c r="E10223" s="2"/>
      <c r="F10223" s="2"/>
    </row>
    <row r="10224" spans="5:6" ht="12.75">
      <c r="E10224" s="2"/>
      <c r="F10224" s="2"/>
    </row>
    <row r="10225" spans="5:6" ht="12.75">
      <c r="E10225" s="2"/>
      <c r="F10225" s="2"/>
    </row>
    <row r="10226" spans="5:6" ht="12.75">
      <c r="E10226" s="2"/>
      <c r="F10226" s="2"/>
    </row>
    <row r="10227" spans="5:6" ht="12.75">
      <c r="E10227" s="2"/>
      <c r="F10227" s="2"/>
    </row>
    <row r="10228" spans="5:6" ht="12.75">
      <c r="E10228" s="2"/>
      <c r="F10228" s="2"/>
    </row>
    <row r="10229" spans="5:6" ht="12.75">
      <c r="E10229" s="2"/>
      <c r="F10229" s="2"/>
    </row>
    <row r="10230" spans="5:6" ht="12.75">
      <c r="E10230" s="2"/>
      <c r="F10230" s="2"/>
    </row>
    <row r="10231" spans="5:6" ht="12.75">
      <c r="E10231" s="2"/>
      <c r="F10231" s="2"/>
    </row>
    <row r="10232" spans="5:6" ht="12.75">
      <c r="E10232" s="2"/>
      <c r="F10232" s="2"/>
    </row>
    <row r="10233" spans="5:6" ht="12.75">
      <c r="E10233" s="2"/>
      <c r="F10233" s="2"/>
    </row>
    <row r="10234" spans="5:6" ht="12.75">
      <c r="E10234" s="2"/>
      <c r="F10234" s="2"/>
    </row>
    <row r="10235" spans="5:6" ht="12.75">
      <c r="E10235" s="2"/>
      <c r="F10235" s="2"/>
    </row>
    <row r="10236" spans="5:6" ht="12.75">
      <c r="E10236" s="2"/>
      <c r="F10236" s="2"/>
    </row>
    <row r="10237" spans="5:6" ht="12.75">
      <c r="E10237" s="2"/>
      <c r="F10237" s="2"/>
    </row>
    <row r="10238" spans="5:6" ht="12.75">
      <c r="E10238" s="2"/>
      <c r="F10238" s="2"/>
    </row>
    <row r="10239" spans="5:6" ht="12.75">
      <c r="E10239" s="2"/>
      <c r="F10239" s="2"/>
    </row>
    <row r="10240" spans="5:6" ht="12.75">
      <c r="E10240" s="2"/>
      <c r="F10240" s="2"/>
    </row>
    <row r="10241" spans="5:6" ht="12.75">
      <c r="E10241" s="2"/>
      <c r="F10241" s="2"/>
    </row>
    <row r="10242" spans="5:6" ht="12.75">
      <c r="E10242" s="2"/>
      <c r="F10242" s="2"/>
    </row>
    <row r="10243" spans="5:6" ht="12.75">
      <c r="E10243" s="2"/>
      <c r="F10243" s="2"/>
    </row>
    <row r="10244" spans="5:6" ht="12.75">
      <c r="E10244" s="2"/>
      <c r="F10244" s="2"/>
    </row>
    <row r="10245" spans="5:6" ht="12.75">
      <c r="E10245" s="2"/>
      <c r="F10245" s="2"/>
    </row>
    <row r="10246" spans="5:6" ht="12.75">
      <c r="E10246" s="2"/>
      <c r="F10246" s="2"/>
    </row>
    <row r="10247" spans="5:6" ht="12.75">
      <c r="E10247" s="2"/>
      <c r="F10247" s="2"/>
    </row>
    <row r="10248" spans="5:6" ht="12.75">
      <c r="E10248" s="2"/>
      <c r="F10248" s="2"/>
    </row>
    <row r="10249" spans="5:6" ht="12.75">
      <c r="E10249" s="2"/>
      <c r="F10249" s="2"/>
    </row>
    <row r="10250" spans="5:6" ht="12.75">
      <c r="E10250" s="2"/>
      <c r="F10250" s="2"/>
    </row>
    <row r="10251" spans="5:6" ht="12.75">
      <c r="E10251" s="2"/>
      <c r="F10251" s="2"/>
    </row>
    <row r="10252" spans="5:6" ht="12.75">
      <c r="E10252" s="2"/>
      <c r="F10252" s="2"/>
    </row>
    <row r="10253" spans="5:6" ht="12.75">
      <c r="E10253" s="2"/>
      <c r="F10253" s="2"/>
    </row>
    <row r="10254" spans="5:6" ht="12.75">
      <c r="E10254" s="2"/>
      <c r="F10254" s="2"/>
    </row>
    <row r="10255" spans="5:6" ht="12.75">
      <c r="E10255" s="2"/>
      <c r="F10255" s="2"/>
    </row>
    <row r="10256" spans="5:6" ht="12.75">
      <c r="E10256" s="2"/>
      <c r="F10256" s="2"/>
    </row>
    <row r="10257" spans="5:6" ht="12.75">
      <c r="E10257" s="2"/>
      <c r="F10257" s="2"/>
    </row>
    <row r="10258" spans="5:6" ht="12.75">
      <c r="E10258" s="2"/>
      <c r="F10258" s="2"/>
    </row>
    <row r="10259" spans="5:6" ht="12.75">
      <c r="E10259" s="2"/>
      <c r="F10259" s="2"/>
    </row>
    <row r="10260" spans="5:6" ht="12.75">
      <c r="E10260" s="2"/>
      <c r="F10260" s="2"/>
    </row>
    <row r="10261" spans="5:6" ht="12.75">
      <c r="E10261" s="2"/>
      <c r="F10261" s="2"/>
    </row>
    <row r="10262" spans="5:6" ht="12.75">
      <c r="E10262" s="2"/>
      <c r="F10262" s="2"/>
    </row>
    <row r="10263" spans="5:6" ht="12.75">
      <c r="E10263" s="2"/>
      <c r="F10263" s="2"/>
    </row>
    <row r="10264" spans="5:6" ht="12.75">
      <c r="E10264" s="2"/>
      <c r="F10264" s="2"/>
    </row>
    <row r="10265" spans="5:6" ht="12.75">
      <c r="E10265" s="2"/>
      <c r="F10265" s="2"/>
    </row>
    <row r="10266" spans="5:6" ht="12.75">
      <c r="E10266" s="2"/>
      <c r="F10266" s="2"/>
    </row>
    <row r="10267" spans="5:6" ht="12.75">
      <c r="E10267" s="2"/>
      <c r="F10267" s="2"/>
    </row>
    <row r="10268" spans="5:6" ht="12.75">
      <c r="E10268" s="2"/>
      <c r="F10268" s="2"/>
    </row>
    <row r="10269" spans="5:6" ht="12.75">
      <c r="E10269" s="2"/>
      <c r="F10269" s="2"/>
    </row>
    <row r="10270" spans="5:6" ht="12.75">
      <c r="E10270" s="2"/>
      <c r="F10270" s="2"/>
    </row>
    <row r="10271" spans="5:6" ht="12.75">
      <c r="E10271" s="2"/>
      <c r="F10271" s="2"/>
    </row>
    <row r="10272" spans="5:6" ht="12.75">
      <c r="E10272" s="2"/>
      <c r="F10272" s="2"/>
    </row>
    <row r="10273" spans="5:6" ht="12.75">
      <c r="E10273" s="2"/>
      <c r="F10273" s="2"/>
    </row>
    <row r="10274" spans="5:6" ht="12.75">
      <c r="E10274" s="2"/>
      <c r="F10274" s="2"/>
    </row>
    <row r="10275" spans="5:6" ht="12.75">
      <c r="E10275" s="2"/>
      <c r="F10275" s="2"/>
    </row>
    <row r="10276" spans="5:6" ht="12.75">
      <c r="E10276" s="2"/>
      <c r="F10276" s="2"/>
    </row>
    <row r="10277" spans="5:6" ht="12.75">
      <c r="E10277" s="2"/>
      <c r="F10277" s="2"/>
    </row>
    <row r="10278" spans="5:6" ht="12.75">
      <c r="E10278" s="2"/>
      <c r="F10278" s="2"/>
    </row>
    <row r="10279" spans="5:6" ht="12.75">
      <c r="E10279" s="2"/>
      <c r="F10279" s="2"/>
    </row>
    <row r="10280" spans="5:6" ht="12.75">
      <c r="E10280" s="2"/>
      <c r="F10280" s="2"/>
    </row>
    <row r="10281" spans="5:6" ht="12.75">
      <c r="E10281" s="2"/>
      <c r="F10281" s="2"/>
    </row>
    <row r="10282" spans="5:6" ht="12.75">
      <c r="E10282" s="2"/>
      <c r="F10282" s="2"/>
    </row>
    <row r="10283" spans="5:6" ht="12.75">
      <c r="E10283" s="2"/>
      <c r="F10283" s="2"/>
    </row>
    <row r="10284" spans="5:6" ht="12.75">
      <c r="E10284" s="2"/>
      <c r="F10284" s="2"/>
    </row>
    <row r="10285" spans="5:6" ht="12.75">
      <c r="E10285" s="2"/>
      <c r="F10285" s="2"/>
    </row>
    <row r="10286" spans="5:6" ht="12.75">
      <c r="E10286" s="2"/>
      <c r="F10286" s="2"/>
    </row>
    <row r="10287" spans="5:6" ht="12.75">
      <c r="E10287" s="2"/>
      <c r="F10287" s="2"/>
    </row>
    <row r="10288" spans="5:6" ht="12.75">
      <c r="E10288" s="2"/>
      <c r="F10288" s="2"/>
    </row>
    <row r="10289" spans="5:6" ht="12.75">
      <c r="E10289" s="2"/>
      <c r="F10289" s="2"/>
    </row>
    <row r="10290" spans="5:6" ht="12.75">
      <c r="E10290" s="2"/>
      <c r="F10290" s="2"/>
    </row>
    <row r="10291" spans="5:6" ht="12.75">
      <c r="E10291" s="2"/>
      <c r="F10291" s="2"/>
    </row>
    <row r="10292" spans="5:6" ht="12.75">
      <c r="E10292" s="2"/>
      <c r="F10292" s="2"/>
    </row>
    <row r="10293" spans="5:6" ht="12.75">
      <c r="E10293" s="2"/>
      <c r="F10293" s="2"/>
    </row>
    <row r="10294" spans="5:6" ht="12.75">
      <c r="E10294" s="2"/>
      <c r="F10294" s="2"/>
    </row>
    <row r="10295" spans="5:6" ht="12.75">
      <c r="E10295" s="2"/>
      <c r="F10295" s="2"/>
    </row>
    <row r="10296" spans="5:6" ht="12.75">
      <c r="E10296" s="2"/>
      <c r="F10296" s="2"/>
    </row>
    <row r="10297" spans="5:6" ht="12.75">
      <c r="E10297" s="2"/>
      <c r="F10297" s="2"/>
    </row>
    <row r="10298" spans="5:6" ht="12.75">
      <c r="E10298" s="2"/>
      <c r="F10298" s="2"/>
    </row>
    <row r="10299" spans="5:6" ht="12.75">
      <c r="E10299" s="2"/>
      <c r="F10299" s="2"/>
    </row>
    <row r="10300" spans="5:6" ht="12.75">
      <c r="E10300" s="2"/>
      <c r="F10300" s="2"/>
    </row>
    <row r="10301" spans="5:6" ht="12.75">
      <c r="E10301" s="2"/>
      <c r="F10301" s="2"/>
    </row>
    <row r="10302" spans="5:6" ht="12.75">
      <c r="E10302" s="2"/>
      <c r="F10302" s="2"/>
    </row>
    <row r="10303" spans="5:6" ht="12.75">
      <c r="E10303" s="2"/>
      <c r="F10303" s="2"/>
    </row>
    <row r="10304" spans="5:6" ht="12.75">
      <c r="E10304" s="2"/>
      <c r="F10304" s="2"/>
    </row>
    <row r="10305" spans="5:6" ht="12.75">
      <c r="E10305" s="2"/>
      <c r="F10305" s="2"/>
    </row>
    <row r="10306" spans="5:6" ht="12.75">
      <c r="E10306" s="2"/>
      <c r="F10306" s="2"/>
    </row>
    <row r="10307" spans="5:6" ht="12.75">
      <c r="E10307" s="2"/>
      <c r="F10307" s="2"/>
    </row>
    <row r="10308" spans="5:6" ht="12.75">
      <c r="E10308" s="2"/>
      <c r="F10308" s="2"/>
    </row>
    <row r="10309" spans="5:6" ht="12.75">
      <c r="E10309" s="2"/>
      <c r="F10309" s="2"/>
    </row>
    <row r="10310" spans="5:6" ht="12.75">
      <c r="E10310" s="2"/>
      <c r="F10310" s="2"/>
    </row>
    <row r="10311" spans="5:6" ht="12.75">
      <c r="E10311" s="2"/>
      <c r="F10311" s="2"/>
    </row>
    <row r="10312" spans="5:6" ht="12.75">
      <c r="E10312" s="2"/>
      <c r="F10312" s="2"/>
    </row>
    <row r="10313" spans="5:6" ht="12.75">
      <c r="E10313" s="2"/>
      <c r="F10313" s="2"/>
    </row>
    <row r="10314" spans="5:6" ht="12.75">
      <c r="E10314" s="2"/>
      <c r="F10314" s="2"/>
    </row>
    <row r="10315" spans="5:6" ht="12.75">
      <c r="E10315" s="2"/>
      <c r="F10315" s="2"/>
    </row>
    <row r="10316" spans="5:6" ht="12.75">
      <c r="E10316" s="2"/>
      <c r="F10316" s="2"/>
    </row>
    <row r="10317" spans="5:6" ht="12.75">
      <c r="E10317" s="2"/>
      <c r="F10317" s="2"/>
    </row>
    <row r="10318" spans="5:6" ht="12.75">
      <c r="E10318" s="2"/>
      <c r="F10318" s="2"/>
    </row>
    <row r="10319" spans="5:6" ht="12.75">
      <c r="E10319" s="2"/>
      <c r="F10319" s="2"/>
    </row>
    <row r="10320" spans="5:6" ht="12.75">
      <c r="E10320" s="2"/>
      <c r="F10320" s="2"/>
    </row>
    <row r="10321" spans="5:6" ht="12.75">
      <c r="E10321" s="2"/>
      <c r="F10321" s="2"/>
    </row>
    <row r="10322" spans="5:6" ht="12.75">
      <c r="E10322" s="2"/>
      <c r="F10322" s="2"/>
    </row>
    <row r="10323" spans="5:6" ht="12.75">
      <c r="E10323" s="2"/>
      <c r="F10323" s="2"/>
    </row>
    <row r="10324" spans="5:6" ht="12.75">
      <c r="E10324" s="2"/>
      <c r="F10324" s="2"/>
    </row>
    <row r="10325" spans="5:6" ht="12.75">
      <c r="E10325" s="2"/>
      <c r="F10325" s="2"/>
    </row>
    <row r="10326" spans="5:6" ht="12.75">
      <c r="E10326" s="2"/>
      <c r="F10326" s="2"/>
    </row>
    <row r="10327" spans="5:6" ht="12.75">
      <c r="E10327" s="2"/>
      <c r="F10327" s="2"/>
    </row>
    <row r="10328" spans="5:6" ht="12.75">
      <c r="E10328" s="2"/>
      <c r="F10328" s="2"/>
    </row>
    <row r="10329" spans="5:6" ht="12.75">
      <c r="E10329" s="2"/>
      <c r="F10329" s="2"/>
    </row>
    <row r="10330" spans="5:6" ht="12.75">
      <c r="E10330" s="2"/>
      <c r="F10330" s="2"/>
    </row>
    <row r="10331" spans="5:6" ht="12.75">
      <c r="E10331" s="2"/>
      <c r="F10331" s="2"/>
    </row>
    <row r="10332" spans="5:6" ht="12.75">
      <c r="E10332" s="2"/>
      <c r="F10332" s="2"/>
    </row>
    <row r="10333" spans="5:6" ht="12.75">
      <c r="E10333" s="2"/>
      <c r="F10333" s="2"/>
    </row>
    <row r="10334" spans="5:6" ht="12.75">
      <c r="E10334" s="2"/>
      <c r="F10334" s="2"/>
    </row>
    <row r="10335" spans="5:6" ht="12.75">
      <c r="E10335" s="2"/>
      <c r="F10335" s="2"/>
    </row>
    <row r="10336" spans="5:6" ht="12.75">
      <c r="E10336" s="2"/>
      <c r="F10336" s="2"/>
    </row>
    <row r="10337" spans="5:6" ht="12.75">
      <c r="E10337" s="2"/>
      <c r="F10337" s="2"/>
    </row>
    <row r="10338" spans="5:6" ht="12.75">
      <c r="E10338" s="2"/>
      <c r="F10338" s="2"/>
    </row>
    <row r="10339" spans="5:6" ht="12.75">
      <c r="E10339" s="2"/>
      <c r="F10339" s="2"/>
    </row>
    <row r="10340" spans="5:6" ht="12.75">
      <c r="E10340" s="2"/>
      <c r="F10340" s="2"/>
    </row>
    <row r="10341" spans="5:6" ht="12.75">
      <c r="E10341" s="2"/>
      <c r="F10341" s="2"/>
    </row>
    <row r="10342" spans="5:6" ht="12.75">
      <c r="E10342" s="2"/>
      <c r="F10342" s="2"/>
    </row>
    <row r="10343" spans="5:6" ht="12.75">
      <c r="E10343" s="2"/>
      <c r="F10343" s="2"/>
    </row>
    <row r="10344" spans="5:6" ht="12.75">
      <c r="E10344" s="2"/>
      <c r="F10344" s="2"/>
    </row>
    <row r="10345" spans="5:6" ht="12.75">
      <c r="E10345" s="2"/>
      <c r="F10345" s="2"/>
    </row>
    <row r="10346" spans="5:6" ht="12.75">
      <c r="E10346" s="2"/>
      <c r="F10346" s="2"/>
    </row>
    <row r="10347" spans="5:6" ht="12.75">
      <c r="E10347" s="2"/>
      <c r="F10347" s="2"/>
    </row>
    <row r="10348" spans="5:6" ht="12.75">
      <c r="E10348" s="2"/>
      <c r="F10348" s="2"/>
    </row>
    <row r="10349" spans="5:6" ht="12.75">
      <c r="E10349" s="2"/>
      <c r="F10349" s="2"/>
    </row>
    <row r="10350" spans="5:6" ht="12.75">
      <c r="E10350" s="2"/>
      <c r="F10350" s="2"/>
    </row>
    <row r="10351" spans="5:6" ht="12.75">
      <c r="E10351" s="2"/>
      <c r="F10351" s="2"/>
    </row>
    <row r="10352" spans="5:6" ht="12.75">
      <c r="E10352" s="2"/>
      <c r="F10352" s="2"/>
    </row>
    <row r="10353" spans="5:6" ht="12.75">
      <c r="E10353" s="2"/>
      <c r="F10353" s="2"/>
    </row>
    <row r="10354" spans="5:6" ht="12.75">
      <c r="E10354" s="2"/>
      <c r="F10354" s="2"/>
    </row>
    <row r="10355" spans="5:6" ht="12.75">
      <c r="E10355" s="2"/>
      <c r="F10355" s="2"/>
    </row>
    <row r="10356" spans="5:6" ht="12.75">
      <c r="E10356" s="2"/>
      <c r="F10356" s="2"/>
    </row>
    <row r="10357" spans="5:6" ht="12.75">
      <c r="E10357" s="2"/>
      <c r="F10357" s="2"/>
    </row>
    <row r="10358" spans="5:6" ht="12.75">
      <c r="E10358" s="2"/>
      <c r="F10358" s="2"/>
    </row>
    <row r="10359" spans="5:6" ht="12.75">
      <c r="E10359" s="2"/>
      <c r="F10359" s="2"/>
    </row>
    <row r="10360" spans="5:6" ht="12.75">
      <c r="E10360" s="2"/>
      <c r="F10360" s="2"/>
    </row>
    <row r="10361" spans="5:6" ht="12.75">
      <c r="E10361" s="2"/>
      <c r="F10361" s="2"/>
    </row>
    <row r="10362" spans="5:6" ht="12.75">
      <c r="E10362" s="2"/>
      <c r="F10362" s="2"/>
    </row>
    <row r="10363" spans="5:6" ht="12.75">
      <c r="E10363" s="2"/>
      <c r="F10363" s="2"/>
    </row>
    <row r="10364" spans="5:6" ht="12.75">
      <c r="E10364" s="2"/>
      <c r="F10364" s="2"/>
    </row>
    <row r="10365" spans="5:6" ht="12.75">
      <c r="E10365" s="2"/>
      <c r="F10365" s="2"/>
    </row>
    <row r="10366" spans="5:6" ht="12.75">
      <c r="E10366" s="2"/>
      <c r="F10366" s="2"/>
    </row>
    <row r="10367" spans="5:6" ht="12.75">
      <c r="E10367" s="2"/>
      <c r="F10367" s="2"/>
    </row>
    <row r="10368" spans="5:6" ht="12.75">
      <c r="E10368" s="2"/>
      <c r="F10368" s="2"/>
    </row>
    <row r="10369" spans="5:6" ht="12.75">
      <c r="E10369" s="2"/>
      <c r="F10369" s="2"/>
    </row>
    <row r="10370" spans="5:6" ht="12.75">
      <c r="E10370" s="2"/>
      <c r="F10370" s="2"/>
    </row>
    <row r="10371" spans="5:6" ht="12.75">
      <c r="E10371" s="2"/>
      <c r="F10371" s="2"/>
    </row>
    <row r="10372" spans="5:6" ht="12.75">
      <c r="E10372" s="2"/>
      <c r="F10372" s="2"/>
    </row>
    <row r="10373" spans="5:6" ht="12.75">
      <c r="E10373" s="2"/>
      <c r="F10373" s="2"/>
    </row>
    <row r="10374" spans="5:6" ht="12.75">
      <c r="E10374" s="2"/>
      <c r="F10374" s="2"/>
    </row>
    <row r="10375" spans="5:6" ht="12.75">
      <c r="E10375" s="2"/>
      <c r="F10375" s="2"/>
    </row>
    <row r="10376" spans="5:6" ht="12.75">
      <c r="E10376" s="2"/>
      <c r="F10376" s="2"/>
    </row>
    <row r="10377" spans="5:6" ht="12.75">
      <c r="E10377" s="2"/>
      <c r="F10377" s="2"/>
    </row>
    <row r="10378" spans="5:6" ht="12.75">
      <c r="E10378" s="2"/>
      <c r="F10378" s="2"/>
    </row>
    <row r="10379" spans="5:6" ht="12.75">
      <c r="E10379" s="2"/>
      <c r="F10379" s="2"/>
    </row>
    <row r="10380" spans="5:6" ht="12.75">
      <c r="E10380" s="2"/>
      <c r="F10380" s="2"/>
    </row>
    <row r="10381" spans="5:6" ht="12.75">
      <c r="E10381" s="2"/>
      <c r="F10381" s="2"/>
    </row>
    <row r="10382" spans="5:6" ht="12.75">
      <c r="E10382" s="2"/>
      <c r="F10382" s="2"/>
    </row>
    <row r="10383" spans="5:6" ht="12.75">
      <c r="E10383" s="2"/>
      <c r="F10383" s="2"/>
    </row>
    <row r="10384" spans="5:6" ht="12.75">
      <c r="E10384" s="2"/>
      <c r="F10384" s="2"/>
    </row>
    <row r="10385" spans="5:6" ht="12.75">
      <c r="E10385" s="2"/>
      <c r="F10385" s="2"/>
    </row>
    <row r="10386" spans="5:6" ht="12.75">
      <c r="E10386" s="2"/>
      <c r="F10386" s="2"/>
    </row>
    <row r="10387" spans="5:6" ht="12.75">
      <c r="E10387" s="2"/>
      <c r="F10387" s="2"/>
    </row>
    <row r="10388" spans="5:6" ht="12.75">
      <c r="E10388" s="2"/>
      <c r="F10388" s="2"/>
    </row>
    <row r="10389" spans="5:6" ht="12.75">
      <c r="E10389" s="2"/>
      <c r="F10389" s="2"/>
    </row>
    <row r="10390" spans="5:6" ht="12.75">
      <c r="E10390" s="2"/>
      <c r="F10390" s="2"/>
    </row>
    <row r="10391" spans="5:6" ht="12.75">
      <c r="E10391" s="2"/>
      <c r="F10391" s="2"/>
    </row>
    <row r="10392" spans="5:6" ht="12.75">
      <c r="E10392" s="2"/>
      <c r="F10392" s="2"/>
    </row>
    <row r="10393" spans="5:6" ht="12.75">
      <c r="E10393" s="2"/>
      <c r="F10393" s="2"/>
    </row>
    <row r="10394" spans="5:6" ht="12.75">
      <c r="E10394" s="2"/>
      <c r="F10394" s="2"/>
    </row>
    <row r="10395" spans="5:6" ht="12.75">
      <c r="E10395" s="2"/>
      <c r="F10395" s="2"/>
    </row>
    <row r="10396" spans="5:6" ht="12.75">
      <c r="E10396" s="2"/>
      <c r="F10396" s="2"/>
    </row>
    <row r="10397" spans="5:6" ht="12.75">
      <c r="E10397" s="2"/>
      <c r="F10397" s="2"/>
    </row>
    <row r="10398" spans="5:6" ht="12.75">
      <c r="E10398" s="2"/>
      <c r="F10398" s="2"/>
    </row>
    <row r="10399" spans="5:6" ht="12.75">
      <c r="E10399" s="2"/>
      <c r="F10399" s="2"/>
    </row>
    <row r="10400" spans="5:6" ht="12.75">
      <c r="E10400" s="2"/>
      <c r="F10400" s="2"/>
    </row>
    <row r="10401" spans="5:6" ht="12.75">
      <c r="E10401" s="2"/>
      <c r="F10401" s="2"/>
    </row>
    <row r="10402" spans="5:6" ht="12.75">
      <c r="E10402" s="2"/>
      <c r="F10402" s="2"/>
    </row>
    <row r="10403" spans="5:6" ht="12.75">
      <c r="E10403" s="2"/>
      <c r="F10403" s="2"/>
    </row>
    <row r="10404" spans="5:6" ht="12.75">
      <c r="E10404" s="2"/>
      <c r="F10404" s="2"/>
    </row>
    <row r="10405" spans="5:6" ht="12.75">
      <c r="E10405" s="2"/>
      <c r="F10405" s="2"/>
    </row>
    <row r="10406" spans="5:6" ht="12.75">
      <c r="E10406" s="2"/>
      <c r="F10406" s="2"/>
    </row>
    <row r="10407" spans="5:6" ht="12.75">
      <c r="E10407" s="2"/>
      <c r="F10407" s="2"/>
    </row>
    <row r="10408" spans="5:6" ht="12.75">
      <c r="E10408" s="2"/>
      <c r="F10408" s="2"/>
    </row>
    <row r="10409" spans="5:6" ht="12.75">
      <c r="E10409" s="2"/>
      <c r="F10409" s="2"/>
    </row>
    <row r="10410" spans="5:6" ht="12.75">
      <c r="E10410" s="2"/>
      <c r="F10410" s="2"/>
    </row>
    <row r="10411" spans="5:6" ht="12.75">
      <c r="E10411" s="2"/>
      <c r="F10411" s="2"/>
    </row>
    <row r="10412" spans="5:6" ht="12.75">
      <c r="E10412" s="2"/>
      <c r="F10412" s="2"/>
    </row>
    <row r="10413" spans="5:6" ht="12.75">
      <c r="E10413" s="2"/>
      <c r="F10413" s="2"/>
    </row>
    <row r="10414" spans="5:6" ht="12.75">
      <c r="E10414" s="2"/>
      <c r="F10414" s="2"/>
    </row>
    <row r="10415" spans="5:6" ht="12.75">
      <c r="E10415" s="2"/>
      <c r="F10415" s="2"/>
    </row>
    <row r="10416" spans="5:6" ht="12.75">
      <c r="E10416" s="2"/>
      <c r="F10416" s="2"/>
    </row>
    <row r="10417" spans="5:6" ht="12.75">
      <c r="E10417" s="2"/>
      <c r="F10417" s="2"/>
    </row>
    <row r="10418" spans="5:6" ht="12.75">
      <c r="E10418" s="2"/>
      <c r="F10418" s="2"/>
    </row>
    <row r="10419" spans="5:6" ht="12.75">
      <c r="E10419" s="2"/>
      <c r="F10419" s="2"/>
    </row>
    <row r="10420" spans="5:6" ht="12.75">
      <c r="E10420" s="2"/>
      <c r="F10420" s="2"/>
    </row>
    <row r="10421" spans="5:6" ht="12.75">
      <c r="E10421" s="2"/>
      <c r="F10421" s="2"/>
    </row>
    <row r="10422" spans="5:6" ht="12.75">
      <c r="E10422" s="2"/>
      <c r="F10422" s="2"/>
    </row>
    <row r="10423" spans="5:6" ht="12.75">
      <c r="E10423" s="2"/>
      <c r="F10423" s="2"/>
    </row>
    <row r="10424" spans="5:6" ht="12.75">
      <c r="E10424" s="2"/>
      <c r="F10424" s="2"/>
    </row>
    <row r="10425" spans="5:6" ht="12.75">
      <c r="E10425" s="2"/>
      <c r="F10425" s="2"/>
    </row>
    <row r="10426" spans="5:6" ht="12.75">
      <c r="E10426" s="2"/>
      <c r="F10426" s="2"/>
    </row>
    <row r="10427" spans="5:6" ht="12.75">
      <c r="E10427" s="2"/>
      <c r="F10427" s="2"/>
    </row>
    <row r="10428" spans="5:6" ht="12.75">
      <c r="E10428" s="2"/>
      <c r="F10428" s="2"/>
    </row>
    <row r="10429" spans="5:6" ht="12.75">
      <c r="E10429" s="2"/>
      <c r="F10429" s="2"/>
    </row>
    <row r="10430" spans="5:6" ht="12.75">
      <c r="E10430" s="2"/>
      <c r="F10430" s="2"/>
    </row>
    <row r="10431" spans="5:6" ht="12.75">
      <c r="E10431" s="2"/>
      <c r="F10431" s="2"/>
    </row>
    <row r="10432" spans="5:6" ht="12.75">
      <c r="E10432" s="2"/>
      <c r="F10432" s="2"/>
    </row>
    <row r="10433" spans="5:6" ht="12.75">
      <c r="E10433" s="2"/>
      <c r="F10433" s="2"/>
    </row>
    <row r="10434" spans="5:6" ht="12.75">
      <c r="E10434" s="2"/>
      <c r="F10434" s="2"/>
    </row>
    <row r="10435" spans="5:6" ht="12.75">
      <c r="E10435" s="2"/>
      <c r="F10435" s="2"/>
    </row>
    <row r="10436" spans="5:6" ht="12.75">
      <c r="E10436" s="2"/>
      <c r="F10436" s="2"/>
    </row>
    <row r="10437" spans="5:6" ht="12.75">
      <c r="E10437" s="2"/>
      <c r="F10437" s="2"/>
    </row>
    <row r="10438" spans="5:6" ht="12.75">
      <c r="E10438" s="2"/>
      <c r="F10438" s="2"/>
    </row>
    <row r="10439" spans="5:6" ht="12.75">
      <c r="E10439" s="2"/>
      <c r="F10439" s="2"/>
    </row>
    <row r="10440" spans="5:6" ht="12.75">
      <c r="E10440" s="2"/>
      <c r="F10440" s="2"/>
    </row>
    <row r="10441" spans="5:6" ht="12.75">
      <c r="E10441" s="2"/>
      <c r="F10441" s="2"/>
    </row>
    <row r="10442" spans="5:6" ht="12.75">
      <c r="E10442" s="2"/>
      <c r="F10442" s="2"/>
    </row>
    <row r="10443" spans="5:6" ht="12.75">
      <c r="E10443" s="2"/>
      <c r="F10443" s="2"/>
    </row>
    <row r="10444" spans="5:6" ht="12.75">
      <c r="E10444" s="2"/>
      <c r="F10444" s="2"/>
    </row>
    <row r="10445" spans="5:6" ht="12.75">
      <c r="E10445" s="2"/>
      <c r="F10445" s="2"/>
    </row>
    <row r="10446" spans="5:6" ht="12.75">
      <c r="E10446" s="2"/>
      <c r="F10446" s="2"/>
    </row>
    <row r="10447" spans="5:6" ht="12.75">
      <c r="E10447" s="2"/>
      <c r="F10447" s="2"/>
    </row>
    <row r="10448" spans="5:6" ht="12.75">
      <c r="E10448" s="2"/>
      <c r="F10448" s="2"/>
    </row>
    <row r="10449" spans="5:6" ht="12.75">
      <c r="E10449" s="2"/>
      <c r="F10449" s="2"/>
    </row>
    <row r="10450" spans="5:6" ht="12.75">
      <c r="E10450" s="2"/>
      <c r="F10450" s="2"/>
    </row>
    <row r="10451" spans="5:6" ht="12.75">
      <c r="E10451" s="2"/>
      <c r="F10451" s="2"/>
    </row>
    <row r="10452" spans="5:6" ht="12.75">
      <c r="E10452" s="2"/>
      <c r="F10452" s="2"/>
    </row>
    <row r="10453" spans="5:6" ht="12.75">
      <c r="E10453" s="2"/>
      <c r="F10453" s="2"/>
    </row>
    <row r="10454" spans="5:6" ht="12.75">
      <c r="E10454" s="2"/>
      <c r="F10454" s="2"/>
    </row>
    <row r="10455" spans="5:6" ht="12.75">
      <c r="E10455" s="2"/>
      <c r="F10455" s="2"/>
    </row>
    <row r="10456" spans="5:6" ht="12.75">
      <c r="E10456" s="2"/>
      <c r="F10456" s="2"/>
    </row>
    <row r="10457" spans="5:6" ht="12.75">
      <c r="E10457" s="2"/>
      <c r="F10457" s="2"/>
    </row>
    <row r="10458" spans="5:6" ht="12.75">
      <c r="E10458" s="2"/>
      <c r="F10458" s="2"/>
    </row>
    <row r="10459" spans="5:6" ht="12.75">
      <c r="E10459" s="2"/>
      <c r="F10459" s="2"/>
    </row>
    <row r="10460" spans="5:6" ht="12.75">
      <c r="E10460" s="2"/>
      <c r="F10460" s="2"/>
    </row>
    <row r="10461" spans="5:6" ht="12.75">
      <c r="E10461" s="2"/>
      <c r="F10461" s="2"/>
    </row>
    <row r="10462" spans="5:6" ht="12.75">
      <c r="E10462" s="2"/>
      <c r="F10462" s="2"/>
    </row>
    <row r="10463" spans="5:6" ht="12.75">
      <c r="E10463" s="2"/>
      <c r="F10463" s="2"/>
    </row>
    <row r="10464" spans="5:6" ht="12.75">
      <c r="E10464" s="2"/>
      <c r="F10464" s="2"/>
    </row>
    <row r="10465" spans="5:6" ht="12.75">
      <c r="E10465" s="2"/>
      <c r="F10465" s="2"/>
    </row>
    <row r="10466" spans="5:6" ht="12.75">
      <c r="E10466" s="2"/>
      <c r="F10466" s="2"/>
    </row>
    <row r="10467" spans="5:6" ht="12.75">
      <c r="E10467" s="2"/>
      <c r="F10467" s="2"/>
    </row>
    <row r="10468" spans="5:6" ht="12.75">
      <c r="E10468" s="2"/>
      <c r="F10468" s="2"/>
    </row>
    <row r="10469" spans="5:6" ht="12.75">
      <c r="E10469" s="2"/>
      <c r="F10469" s="2"/>
    </row>
    <row r="10470" spans="5:6" ht="12.75">
      <c r="E10470" s="2"/>
      <c r="F10470" s="2"/>
    </row>
    <row r="10471" spans="5:6" ht="12.75">
      <c r="E10471" s="2"/>
      <c r="F10471" s="2"/>
    </row>
    <row r="10472" spans="5:6" ht="12.75">
      <c r="E10472" s="2"/>
      <c r="F10472" s="2"/>
    </row>
    <row r="10473" spans="5:6" ht="12.75">
      <c r="E10473" s="2"/>
      <c r="F10473" s="2"/>
    </row>
    <row r="10474" spans="5:6" ht="12.75">
      <c r="E10474" s="2"/>
      <c r="F10474" s="2"/>
    </row>
    <row r="10475" spans="5:6" ht="12.75">
      <c r="E10475" s="2"/>
      <c r="F10475" s="2"/>
    </row>
    <row r="10476" spans="5:6" ht="12.75">
      <c r="E10476" s="2"/>
      <c r="F10476" s="2"/>
    </row>
    <row r="10477" spans="5:6" ht="12.75">
      <c r="E10477" s="2"/>
      <c r="F10477" s="2"/>
    </row>
    <row r="10478" spans="5:6" ht="12.75">
      <c r="E10478" s="2"/>
      <c r="F10478" s="2"/>
    </row>
    <row r="10479" spans="5:6" ht="12.75">
      <c r="E10479" s="2"/>
      <c r="F10479" s="2"/>
    </row>
    <row r="10480" spans="5:6" ht="12.75">
      <c r="E10480" s="2"/>
      <c r="F10480" s="2"/>
    </row>
    <row r="10481" spans="5:6" ht="12.75">
      <c r="E10481" s="2"/>
      <c r="F10481" s="2"/>
    </row>
    <row r="10482" spans="5:6" ht="12.75">
      <c r="E10482" s="2"/>
      <c r="F10482" s="2"/>
    </row>
    <row r="10483" spans="5:6" ht="12.75">
      <c r="E10483" s="2"/>
      <c r="F10483" s="2"/>
    </row>
    <row r="10484" spans="5:6" ht="12.75">
      <c r="E10484" s="2"/>
      <c r="F10484" s="2"/>
    </row>
    <row r="10485" spans="5:6" ht="12.75">
      <c r="E10485" s="2"/>
      <c r="F10485" s="2"/>
    </row>
    <row r="10486" spans="5:6" ht="12.75">
      <c r="E10486" s="2"/>
      <c r="F10486" s="2"/>
    </row>
    <row r="10487" spans="5:6" ht="12.75">
      <c r="E10487" s="2"/>
      <c r="F10487" s="2"/>
    </row>
    <row r="10488" spans="5:6" ht="12.75">
      <c r="E10488" s="2"/>
      <c r="F10488" s="2"/>
    </row>
    <row r="10489" spans="5:6" ht="12.75">
      <c r="E10489" s="2"/>
      <c r="F10489" s="2"/>
    </row>
    <row r="10490" spans="5:6" ht="12.75">
      <c r="E10490" s="2"/>
      <c r="F10490" s="2"/>
    </row>
    <row r="10491" spans="5:6" ht="12.75">
      <c r="E10491" s="2"/>
      <c r="F10491" s="2"/>
    </row>
    <row r="10492" spans="5:6" ht="12.75">
      <c r="E10492" s="2"/>
      <c r="F10492" s="2"/>
    </row>
    <row r="10493" spans="5:6" ht="12.75">
      <c r="E10493" s="2"/>
      <c r="F10493" s="2"/>
    </row>
    <row r="10494" spans="5:6" ht="12.75">
      <c r="E10494" s="2"/>
      <c r="F10494" s="2"/>
    </row>
    <row r="10495" spans="5:6" ht="12.75">
      <c r="E10495" s="2"/>
      <c r="F10495" s="2"/>
    </row>
    <row r="10496" spans="5:6" ht="12.75">
      <c r="E10496" s="2"/>
      <c r="F10496" s="2"/>
    </row>
    <row r="10497" spans="5:6" ht="12.75">
      <c r="E10497" s="2"/>
      <c r="F10497" s="2"/>
    </row>
    <row r="10498" spans="5:6" ht="12.75">
      <c r="E10498" s="2"/>
      <c r="F10498" s="2"/>
    </row>
    <row r="10499" spans="5:6" ht="12.75">
      <c r="E10499" s="2"/>
      <c r="F10499" s="2"/>
    </row>
    <row r="10500" spans="5:6" ht="12.75">
      <c r="E10500" s="2"/>
      <c r="F10500" s="2"/>
    </row>
    <row r="10501" spans="5:6" ht="12.75">
      <c r="E10501" s="2"/>
      <c r="F10501" s="2"/>
    </row>
    <row r="10502" spans="5:6" ht="12.75">
      <c r="E10502" s="2"/>
      <c r="F10502" s="2"/>
    </row>
    <row r="10503" spans="5:6" ht="12.75">
      <c r="E10503" s="2"/>
      <c r="F10503" s="2"/>
    </row>
    <row r="10504" spans="5:6" ht="12.75">
      <c r="E10504" s="2"/>
      <c r="F10504" s="2"/>
    </row>
    <row r="10505" spans="5:6" ht="12.75">
      <c r="E10505" s="2"/>
      <c r="F10505" s="2"/>
    </row>
    <row r="10506" spans="5:6" ht="12.75">
      <c r="E10506" s="2"/>
      <c r="F10506" s="2"/>
    </row>
    <row r="10507" spans="5:6" ht="12.75">
      <c r="E10507" s="2"/>
      <c r="F10507" s="2"/>
    </row>
    <row r="10508" spans="5:6" ht="12.75">
      <c r="E10508" s="2"/>
      <c r="F10508" s="2"/>
    </row>
    <row r="10509" spans="5:6" ht="12.75">
      <c r="E10509" s="2"/>
      <c r="F10509" s="2"/>
    </row>
    <row r="10510" spans="5:6" ht="12.75">
      <c r="E10510" s="2"/>
      <c r="F10510" s="2"/>
    </row>
    <row r="10511" spans="5:6" ht="12.75">
      <c r="E10511" s="2"/>
      <c r="F10511" s="2"/>
    </row>
    <row r="10512" spans="5:6" ht="12.75">
      <c r="E10512" s="2"/>
      <c r="F10512" s="2"/>
    </row>
    <row r="10513" spans="5:6" ht="12.75">
      <c r="E10513" s="2"/>
      <c r="F10513" s="2"/>
    </row>
    <row r="10514" spans="5:6" ht="12.75">
      <c r="E10514" s="2"/>
      <c r="F10514" s="2"/>
    </row>
    <row r="10515" spans="5:6" ht="12.75">
      <c r="E10515" s="2"/>
      <c r="F10515" s="2"/>
    </row>
    <row r="10516" spans="5:6" ht="12.75">
      <c r="E10516" s="2"/>
      <c r="F10516" s="2"/>
    </row>
    <row r="10517" spans="5:6" ht="12.75">
      <c r="E10517" s="2"/>
      <c r="F10517" s="2"/>
    </row>
    <row r="10518" spans="5:6" ht="12.75">
      <c r="E10518" s="2"/>
      <c r="F10518" s="2"/>
    </row>
    <row r="10519" spans="5:6" ht="12.75">
      <c r="E10519" s="2"/>
      <c r="F10519" s="2"/>
    </row>
    <row r="10520" spans="5:6" ht="12.75">
      <c r="E10520" s="2"/>
      <c r="F10520" s="2"/>
    </row>
    <row r="10521" spans="5:6" ht="12.75">
      <c r="E10521" s="2"/>
      <c r="F10521" s="2"/>
    </row>
    <row r="10522" spans="5:6" ht="12.75">
      <c r="E10522" s="2"/>
      <c r="F10522" s="2"/>
    </row>
    <row r="10523" spans="5:6" ht="12.75">
      <c r="E10523" s="2"/>
      <c r="F10523" s="2"/>
    </row>
    <row r="10524" spans="5:6" ht="12.75">
      <c r="E10524" s="2"/>
      <c r="F10524" s="2"/>
    </row>
    <row r="10525" spans="5:6" ht="12.75">
      <c r="E10525" s="2"/>
      <c r="F10525" s="2"/>
    </row>
    <row r="10526" spans="5:6" ht="12.75">
      <c r="E10526" s="2"/>
      <c r="F10526" s="2"/>
    </row>
    <row r="10527" spans="5:6" ht="12.75">
      <c r="E10527" s="2"/>
      <c r="F10527" s="2"/>
    </row>
    <row r="10528" spans="5:6" ht="12.75">
      <c r="E10528" s="2"/>
      <c r="F10528" s="2"/>
    </row>
    <row r="10529" spans="5:6" ht="12.75">
      <c r="E10529" s="2"/>
      <c r="F10529" s="2"/>
    </row>
    <row r="10530" spans="5:6" ht="12.75">
      <c r="E10530" s="2"/>
      <c r="F10530" s="2"/>
    </row>
    <row r="10531" spans="5:6" ht="12.75">
      <c r="E10531" s="2"/>
      <c r="F10531" s="2"/>
    </row>
    <row r="10532" spans="5:6" ht="12.75">
      <c r="E10532" s="2"/>
      <c r="F10532" s="2"/>
    </row>
    <row r="10533" spans="5:6" ht="12.75">
      <c r="E10533" s="2"/>
      <c r="F10533" s="2"/>
    </row>
    <row r="10534" spans="5:6" ht="12.75">
      <c r="E10534" s="2"/>
      <c r="F10534" s="2"/>
    </row>
    <row r="10535" spans="5:6" ht="12.75">
      <c r="E10535" s="2"/>
      <c r="F10535" s="2"/>
    </row>
    <row r="10536" spans="5:6" ht="12.75">
      <c r="E10536" s="2"/>
      <c r="F10536" s="2"/>
    </row>
    <row r="10537" spans="5:6" ht="12.75">
      <c r="E10537" s="2"/>
      <c r="F10537" s="2"/>
    </row>
    <row r="10538" spans="5:6" ht="12.75">
      <c r="E10538" s="2"/>
      <c r="F10538" s="2"/>
    </row>
    <row r="10539" spans="5:6" ht="12.75">
      <c r="E10539" s="2"/>
      <c r="F10539" s="2"/>
    </row>
    <row r="10540" spans="5:6" ht="12.75">
      <c r="E10540" s="2"/>
      <c r="F10540" s="2"/>
    </row>
    <row r="10541" spans="5:6" ht="12.75">
      <c r="E10541" s="2"/>
      <c r="F10541" s="2"/>
    </row>
    <row r="10542" spans="5:6" ht="12.75">
      <c r="E10542" s="2"/>
      <c r="F10542" s="2"/>
    </row>
    <row r="10543" spans="5:6" ht="12.75">
      <c r="E10543" s="2"/>
      <c r="F10543" s="2"/>
    </row>
    <row r="10544" spans="5:6" ht="12.75">
      <c r="E10544" s="2"/>
      <c r="F10544" s="2"/>
    </row>
    <row r="10545" spans="5:6" ht="12.75">
      <c r="E10545" s="2"/>
      <c r="F10545" s="2"/>
    </row>
    <row r="10546" spans="5:6" ht="12.75">
      <c r="E10546" s="2"/>
      <c r="F10546" s="2"/>
    </row>
    <row r="10547" spans="5:6" ht="12.75">
      <c r="E10547" s="2"/>
      <c r="F10547" s="2"/>
    </row>
    <row r="10548" spans="5:6" ht="12.75">
      <c r="E10548" s="2"/>
      <c r="F10548" s="2"/>
    </row>
    <row r="10549" spans="5:6" ht="12.75">
      <c r="E10549" s="2"/>
      <c r="F10549" s="2"/>
    </row>
    <row r="10550" spans="5:6" ht="12.75">
      <c r="E10550" s="2"/>
      <c r="F10550" s="2"/>
    </row>
    <row r="10551" spans="5:6" ht="12.75">
      <c r="E10551" s="2"/>
      <c r="F10551" s="2"/>
    </row>
    <row r="10552" spans="5:6" ht="12.75">
      <c r="E10552" s="2"/>
      <c r="F10552" s="2"/>
    </row>
    <row r="10553" spans="5:6" ht="12.75">
      <c r="E10553" s="2"/>
      <c r="F10553" s="2"/>
    </row>
    <row r="10554" spans="5:6" ht="12.75">
      <c r="E10554" s="2"/>
      <c r="F10554" s="2"/>
    </row>
    <row r="10555" spans="5:6" ht="12.75">
      <c r="E10555" s="2"/>
      <c r="F10555" s="2"/>
    </row>
    <row r="10556" spans="5:6" ht="12.75">
      <c r="E10556" s="2"/>
      <c r="F10556" s="2"/>
    </row>
    <row r="10557" spans="5:6" ht="12.75">
      <c r="E10557" s="2"/>
      <c r="F10557" s="2"/>
    </row>
    <row r="10558" spans="5:6" ht="12.75">
      <c r="E10558" s="2"/>
      <c r="F10558" s="2"/>
    </row>
    <row r="10559" spans="5:6" ht="12.75">
      <c r="E10559" s="2"/>
      <c r="F10559" s="2"/>
    </row>
    <row r="10560" spans="5:6" ht="12.75">
      <c r="E10560" s="2"/>
      <c r="F10560" s="2"/>
    </row>
    <row r="10561" spans="5:6" ht="12.75">
      <c r="E10561" s="2"/>
      <c r="F10561" s="2"/>
    </row>
    <row r="10562" spans="5:6" ht="12.75">
      <c r="E10562" s="2"/>
      <c r="F10562" s="2"/>
    </row>
    <row r="10563" spans="5:6" ht="12.75">
      <c r="E10563" s="2"/>
      <c r="F10563" s="2"/>
    </row>
    <row r="10564" spans="5:6" ht="12.75">
      <c r="E10564" s="2"/>
      <c r="F10564" s="2"/>
    </row>
    <row r="10565" spans="5:6" ht="12.75">
      <c r="E10565" s="2"/>
      <c r="F10565" s="2"/>
    </row>
    <row r="10566" spans="5:6" ht="12.75">
      <c r="E10566" s="2"/>
      <c r="F10566" s="2"/>
    </row>
    <row r="10567" spans="5:6" ht="12.75">
      <c r="E10567" s="2"/>
      <c r="F10567" s="2"/>
    </row>
    <row r="10568" spans="5:6" ht="12.75">
      <c r="E10568" s="2"/>
      <c r="F10568" s="2"/>
    </row>
    <row r="10569" spans="5:6" ht="12.75">
      <c r="E10569" s="2"/>
      <c r="F10569" s="2"/>
    </row>
    <row r="10570" spans="5:6" ht="12.75">
      <c r="E10570" s="2"/>
      <c r="F10570" s="2"/>
    </row>
    <row r="10571" spans="5:6" ht="12.75">
      <c r="E10571" s="2"/>
      <c r="F10571" s="2"/>
    </row>
    <row r="10572" spans="5:6" ht="12.75">
      <c r="E10572" s="2"/>
      <c r="F10572" s="2"/>
    </row>
    <row r="10573" spans="5:6" ht="12.75">
      <c r="E10573" s="2"/>
      <c r="F10573" s="2"/>
    </row>
    <row r="10574" spans="5:6" ht="12.75">
      <c r="E10574" s="2"/>
      <c r="F10574" s="2"/>
    </row>
    <row r="10575" spans="5:6" ht="12.75">
      <c r="E10575" s="2"/>
      <c r="F10575" s="2"/>
    </row>
    <row r="10576" spans="5:6" ht="12.75">
      <c r="E10576" s="2"/>
      <c r="F10576" s="2"/>
    </row>
    <row r="10577" spans="5:6" ht="12.75">
      <c r="E10577" s="2"/>
      <c r="F10577" s="2"/>
    </row>
    <row r="10578" spans="5:6" ht="12.75">
      <c r="E10578" s="2"/>
      <c r="F10578" s="2"/>
    </row>
    <row r="10579" spans="5:6" ht="12.75">
      <c r="E10579" s="2"/>
      <c r="F10579" s="2"/>
    </row>
    <row r="10580" spans="5:6" ht="12.75">
      <c r="E10580" s="2"/>
      <c r="F10580" s="2"/>
    </row>
    <row r="10581" spans="5:6" ht="12.75">
      <c r="E10581" s="2"/>
      <c r="F10581" s="2"/>
    </row>
    <row r="10582" spans="5:6" ht="12.75">
      <c r="E10582" s="2"/>
      <c r="F10582" s="2"/>
    </row>
    <row r="10583" spans="5:6" ht="12.75">
      <c r="E10583" s="2"/>
      <c r="F10583" s="2"/>
    </row>
    <row r="10584" spans="5:6" ht="12.75">
      <c r="E10584" s="2"/>
      <c r="F10584" s="2"/>
    </row>
    <row r="10585" spans="5:6" ht="12.75">
      <c r="E10585" s="2"/>
      <c r="F10585" s="2"/>
    </row>
    <row r="10586" spans="5:6" ht="12.75">
      <c r="E10586" s="2"/>
      <c r="F10586" s="2"/>
    </row>
    <row r="10587" spans="5:6" ht="12.75">
      <c r="E10587" s="2"/>
      <c r="F10587" s="2"/>
    </row>
    <row r="10588" spans="5:6" ht="12.75">
      <c r="E10588" s="2"/>
      <c r="F10588" s="2"/>
    </row>
    <row r="10589" spans="5:6" ht="12.75">
      <c r="E10589" s="2"/>
      <c r="F10589" s="2"/>
    </row>
    <row r="10590" spans="5:6" ht="12.75">
      <c r="E10590" s="2"/>
      <c r="F10590" s="2"/>
    </row>
    <row r="10591" spans="5:6" ht="12.75">
      <c r="E10591" s="2"/>
      <c r="F10591" s="2"/>
    </row>
    <row r="10592" spans="5:6" ht="12.75">
      <c r="E10592" s="2"/>
      <c r="F10592" s="2"/>
    </row>
    <row r="10593" spans="5:6" ht="12.75">
      <c r="E10593" s="2"/>
      <c r="F10593" s="2"/>
    </row>
    <row r="10594" spans="5:6" ht="12.75">
      <c r="E10594" s="2"/>
      <c r="F10594" s="2"/>
    </row>
    <row r="10595" spans="5:6" ht="12.75">
      <c r="E10595" s="2"/>
      <c r="F10595" s="2"/>
    </row>
    <row r="10596" spans="5:6" ht="12.75">
      <c r="E10596" s="2"/>
      <c r="F10596" s="2"/>
    </row>
    <row r="10597" spans="5:6" ht="12.75">
      <c r="E10597" s="2"/>
      <c r="F10597" s="2"/>
    </row>
    <row r="10598" spans="5:6" ht="12.75">
      <c r="E10598" s="2"/>
      <c r="F10598" s="2"/>
    </row>
    <row r="10599" spans="5:6" ht="12.75">
      <c r="E10599" s="2"/>
      <c r="F10599" s="2"/>
    </row>
    <row r="10600" spans="5:6" ht="12.75">
      <c r="E10600" s="2"/>
      <c r="F10600" s="2"/>
    </row>
    <row r="10601" spans="5:6" ht="12.75">
      <c r="E10601" s="2"/>
      <c r="F10601" s="2"/>
    </row>
    <row r="10602" spans="5:6" ht="12.75">
      <c r="E10602" s="2"/>
      <c r="F10602" s="2"/>
    </row>
    <row r="10603" spans="5:6" ht="12.75">
      <c r="E10603" s="2"/>
      <c r="F10603" s="2"/>
    </row>
    <row r="10604" spans="5:6" ht="12.75">
      <c r="E10604" s="2"/>
      <c r="F10604" s="2"/>
    </row>
    <row r="10605" spans="5:6" ht="12.75">
      <c r="E10605" s="2"/>
      <c r="F10605" s="2"/>
    </row>
    <row r="10606" spans="5:6" ht="12.75">
      <c r="E10606" s="2"/>
      <c r="F10606" s="2"/>
    </row>
    <row r="10607" spans="5:6" ht="12.75">
      <c r="E10607" s="2"/>
      <c r="F10607" s="2"/>
    </row>
    <row r="10608" spans="5:6" ht="12.75">
      <c r="E10608" s="2"/>
      <c r="F10608" s="2"/>
    </row>
    <row r="10609" spans="5:6" ht="12.75">
      <c r="E10609" s="2"/>
      <c r="F10609" s="2"/>
    </row>
    <row r="10610" spans="5:6" ht="12.75">
      <c r="E10610" s="2"/>
      <c r="F10610" s="2"/>
    </row>
    <row r="10611" spans="5:6" ht="12.75">
      <c r="E10611" s="2"/>
      <c r="F10611" s="2"/>
    </row>
    <row r="10612" spans="5:6" ht="12.75">
      <c r="E10612" s="2"/>
      <c r="F10612" s="2"/>
    </row>
    <row r="10613" spans="5:6" ht="12.75">
      <c r="E10613" s="2"/>
      <c r="F10613" s="2"/>
    </row>
    <row r="10614" spans="5:6" ht="12.75">
      <c r="E10614" s="2"/>
      <c r="F10614" s="2"/>
    </row>
    <row r="10615" spans="5:6" ht="12.75">
      <c r="E10615" s="2"/>
      <c r="F10615" s="2"/>
    </row>
    <row r="10616" spans="5:6" ht="12.75">
      <c r="E10616" s="2"/>
      <c r="F10616" s="2"/>
    </row>
    <row r="10617" spans="5:6" ht="12.75">
      <c r="E10617" s="2"/>
      <c r="F10617" s="2"/>
    </row>
    <row r="10618" spans="5:6" ht="12.75">
      <c r="E10618" s="2"/>
      <c r="F10618" s="2"/>
    </row>
    <row r="10619" spans="5:6" ht="12.75">
      <c r="E10619" s="2"/>
      <c r="F10619" s="2"/>
    </row>
    <row r="10620" spans="5:6" ht="12.75">
      <c r="E10620" s="2"/>
      <c r="F10620" s="2"/>
    </row>
    <row r="10621" spans="5:6" ht="12.75">
      <c r="E10621" s="2"/>
      <c r="F10621" s="2"/>
    </row>
    <row r="10622" spans="5:6" ht="12.75">
      <c r="E10622" s="2"/>
      <c r="F10622" s="2"/>
    </row>
    <row r="10623" spans="5:6" ht="12.75">
      <c r="E10623" s="2"/>
      <c r="F10623" s="2"/>
    </row>
    <row r="10624" spans="5:6" ht="12.75">
      <c r="E10624" s="2"/>
      <c r="F10624" s="2"/>
    </row>
    <row r="10625" spans="5:6" ht="12.75">
      <c r="E10625" s="2"/>
      <c r="F10625" s="2"/>
    </row>
    <row r="10626" spans="5:6" ht="12.75">
      <c r="E10626" s="2"/>
      <c r="F10626" s="2"/>
    </row>
    <row r="10627" spans="5:6" ht="12.75">
      <c r="E10627" s="2"/>
      <c r="F10627" s="2"/>
    </row>
    <row r="10628" spans="5:6" ht="12.75">
      <c r="E10628" s="2"/>
      <c r="F10628" s="2"/>
    </row>
    <row r="10629" spans="5:6" ht="12.75">
      <c r="E10629" s="2"/>
      <c r="F10629" s="2"/>
    </row>
    <row r="10630" spans="5:6" ht="12.75">
      <c r="E10630" s="2"/>
      <c r="F10630" s="2"/>
    </row>
    <row r="10631" spans="5:6" ht="12.75">
      <c r="E10631" s="2"/>
      <c r="F10631" s="2"/>
    </row>
    <row r="10632" spans="5:6" ht="12.75">
      <c r="E10632" s="2"/>
      <c r="F10632" s="2"/>
    </row>
    <row r="10633" spans="5:6" ht="12.75">
      <c r="E10633" s="2"/>
      <c r="F10633" s="2"/>
    </row>
    <row r="10634" spans="5:6" ht="12.75">
      <c r="E10634" s="2"/>
      <c r="F10634" s="2"/>
    </row>
    <row r="10635" spans="5:6" ht="12.75">
      <c r="E10635" s="2"/>
      <c r="F10635" s="2"/>
    </row>
    <row r="10636" spans="5:6" ht="12.75">
      <c r="E10636" s="2"/>
      <c r="F10636" s="2"/>
    </row>
    <row r="10637" spans="5:6" ht="12.75">
      <c r="E10637" s="2"/>
      <c r="F10637" s="2"/>
    </row>
    <row r="10638" spans="5:6" ht="12.75">
      <c r="E10638" s="2"/>
      <c r="F10638" s="2"/>
    </row>
    <row r="10639" spans="5:6" ht="12.75">
      <c r="E10639" s="2"/>
      <c r="F10639" s="2"/>
    </row>
    <row r="10640" spans="5:6" ht="12.75">
      <c r="E10640" s="2"/>
      <c r="F10640" s="2"/>
    </row>
    <row r="10641" spans="5:6" ht="12.75">
      <c r="E10641" s="2"/>
      <c r="F10641" s="2"/>
    </row>
    <row r="10642" spans="5:6" ht="12.75">
      <c r="E10642" s="2"/>
      <c r="F10642" s="2"/>
    </row>
    <row r="10643" spans="5:6" ht="12.75">
      <c r="E10643" s="2"/>
      <c r="F10643" s="2"/>
    </row>
    <row r="10644" spans="5:6" ht="12.75">
      <c r="E10644" s="2"/>
      <c r="F10644" s="2"/>
    </row>
    <row r="10645" spans="5:6" ht="12.75">
      <c r="E10645" s="2"/>
      <c r="F10645" s="2"/>
    </row>
    <row r="10646" spans="5:6" ht="12.75">
      <c r="E10646" s="2"/>
      <c r="F10646" s="2"/>
    </row>
    <row r="10647" spans="5:6" ht="12.75">
      <c r="E10647" s="2"/>
      <c r="F10647" s="2"/>
    </row>
    <row r="10648" spans="5:6" ht="12.75">
      <c r="E10648" s="2"/>
      <c r="F10648" s="2"/>
    </row>
    <row r="10649" spans="5:6" ht="12.75">
      <c r="E10649" s="2"/>
      <c r="F10649" s="2"/>
    </row>
    <row r="10650" spans="5:6" ht="12.75">
      <c r="E10650" s="2"/>
      <c r="F10650" s="2"/>
    </row>
    <row r="10651" spans="5:6" ht="12.75">
      <c r="E10651" s="2"/>
      <c r="F10651" s="2"/>
    </row>
    <row r="10652" spans="5:6" ht="12.75">
      <c r="E10652" s="2"/>
      <c r="F10652" s="2"/>
    </row>
    <row r="10653" spans="5:6" ht="12.75">
      <c r="E10653" s="2"/>
      <c r="F10653" s="2"/>
    </row>
    <row r="10654" spans="5:6" ht="12.75">
      <c r="E10654" s="2"/>
      <c r="F10654" s="2"/>
    </row>
    <row r="10655" spans="5:6" ht="12.75">
      <c r="E10655" s="2"/>
      <c r="F10655" s="2"/>
    </row>
    <row r="10656" spans="5:6" ht="12.75">
      <c r="E10656" s="2"/>
      <c r="F10656" s="2"/>
    </row>
    <row r="10657" spans="5:6" ht="12.75">
      <c r="E10657" s="2"/>
      <c r="F10657" s="2"/>
    </row>
    <row r="10658" spans="5:6" ht="12.75">
      <c r="E10658" s="2"/>
      <c r="F10658" s="2"/>
    </row>
    <row r="10659" spans="5:6" ht="12.75">
      <c r="E10659" s="2"/>
      <c r="F10659" s="2"/>
    </row>
    <row r="10660" spans="5:6" ht="12.75">
      <c r="E10660" s="2"/>
      <c r="F10660" s="2"/>
    </row>
    <row r="10661" spans="5:6" ht="12.75">
      <c r="E10661" s="2"/>
      <c r="F10661" s="2"/>
    </row>
    <row r="10662" spans="5:6" ht="12.75">
      <c r="E10662" s="2"/>
      <c r="F10662" s="2"/>
    </row>
    <row r="10663" spans="5:6" ht="12.75">
      <c r="E10663" s="2"/>
      <c r="F10663" s="2"/>
    </row>
    <row r="10664" spans="5:6" ht="12.75">
      <c r="E10664" s="2"/>
      <c r="F10664" s="2"/>
    </row>
    <row r="10665" spans="5:6" ht="12.75">
      <c r="E10665" s="2"/>
      <c r="F10665" s="2"/>
    </row>
    <row r="10666" spans="5:6" ht="12.75">
      <c r="E10666" s="2"/>
      <c r="F10666" s="2"/>
    </row>
    <row r="10667" spans="5:6" ht="12.75">
      <c r="E10667" s="2"/>
      <c r="F10667" s="2"/>
    </row>
    <row r="10668" spans="5:6" ht="12.75">
      <c r="E10668" s="2"/>
      <c r="F10668" s="2"/>
    </row>
    <row r="10669" spans="5:6" ht="12.75">
      <c r="E10669" s="2"/>
      <c r="F10669" s="2"/>
    </row>
    <row r="10670" spans="5:6" ht="12.75">
      <c r="E10670" s="2"/>
      <c r="F10670" s="2"/>
    </row>
    <row r="10671" spans="5:6" ht="12.75">
      <c r="E10671" s="2"/>
      <c r="F10671" s="2"/>
    </row>
    <row r="10672" spans="5:6" ht="12.75">
      <c r="E10672" s="2"/>
      <c r="F10672" s="2"/>
    </row>
    <row r="10673" spans="5:6" ht="12.75">
      <c r="E10673" s="2"/>
      <c r="F10673" s="2"/>
    </row>
    <row r="10674" spans="5:6" ht="12.75">
      <c r="E10674" s="2"/>
      <c r="F10674" s="2"/>
    </row>
    <row r="10675" spans="5:6" ht="12.75">
      <c r="E10675" s="2"/>
      <c r="F10675" s="2"/>
    </row>
    <row r="10676" spans="5:6" ht="12.75">
      <c r="E10676" s="2"/>
      <c r="F10676" s="2"/>
    </row>
    <row r="10677" spans="5:6" ht="12.75">
      <c r="E10677" s="2"/>
      <c r="F10677" s="2"/>
    </row>
    <row r="10678" spans="5:6" ht="12.75">
      <c r="E10678" s="2"/>
      <c r="F10678" s="2"/>
    </row>
    <row r="10679" spans="5:6" ht="12.75">
      <c r="E10679" s="2"/>
      <c r="F10679" s="2"/>
    </row>
    <row r="10680" spans="5:6" ht="12.75">
      <c r="E10680" s="2"/>
      <c r="F10680" s="2"/>
    </row>
    <row r="10681" spans="5:6" ht="12.75">
      <c r="E10681" s="2"/>
      <c r="F10681" s="2"/>
    </row>
    <row r="10682" spans="5:6" ht="12.75">
      <c r="E10682" s="2"/>
      <c r="F10682" s="2"/>
    </row>
    <row r="10683" spans="5:6" ht="12.75">
      <c r="E10683" s="2"/>
      <c r="F10683" s="2"/>
    </row>
    <row r="10684" spans="5:6" ht="12.75">
      <c r="E10684" s="2"/>
      <c r="F10684" s="2"/>
    </row>
    <row r="10685" spans="5:6" ht="12.75">
      <c r="E10685" s="2"/>
      <c r="F10685" s="2"/>
    </row>
    <row r="10686" spans="5:6" ht="12.75">
      <c r="E10686" s="2"/>
      <c r="F10686" s="2"/>
    </row>
    <row r="10687" spans="5:6" ht="12.75">
      <c r="E10687" s="2"/>
      <c r="F10687" s="2"/>
    </row>
    <row r="10688" spans="5:6" ht="12.75">
      <c r="E10688" s="2"/>
      <c r="F10688" s="2"/>
    </row>
    <row r="10689" spans="5:6" ht="12.75">
      <c r="E10689" s="2"/>
      <c r="F10689" s="2"/>
    </row>
    <row r="10690" spans="5:6" ht="12.75">
      <c r="E10690" s="2"/>
      <c r="F10690" s="2"/>
    </row>
    <row r="10691" spans="5:6" ht="12.75">
      <c r="E10691" s="2"/>
      <c r="F10691" s="2"/>
    </row>
    <row r="10692" spans="5:6" ht="12.75">
      <c r="E10692" s="2"/>
      <c r="F10692" s="2"/>
    </row>
    <row r="10693" spans="5:6" ht="12.75">
      <c r="E10693" s="2"/>
      <c r="F10693" s="2"/>
    </row>
    <row r="10694" spans="5:6" ht="12.75">
      <c r="E10694" s="2"/>
      <c r="F10694" s="2"/>
    </row>
    <row r="10695" spans="5:6" ht="12.75">
      <c r="E10695" s="2"/>
      <c r="F10695" s="2"/>
    </row>
    <row r="10696" spans="5:6" ht="12.75">
      <c r="E10696" s="2"/>
      <c r="F10696" s="2"/>
    </row>
    <row r="10697" spans="5:6" ht="12.75">
      <c r="E10697" s="2"/>
      <c r="F10697" s="2"/>
    </row>
    <row r="10698" spans="5:6" ht="12.75">
      <c r="E10698" s="2"/>
      <c r="F10698" s="2"/>
    </row>
    <row r="10699" spans="5:6" ht="12.75">
      <c r="E10699" s="2"/>
      <c r="F10699" s="2"/>
    </row>
    <row r="10700" spans="5:6" ht="12.75">
      <c r="E10700" s="2"/>
      <c r="F10700" s="2"/>
    </row>
    <row r="10701" spans="5:6" ht="12.75">
      <c r="E10701" s="2"/>
      <c r="F10701" s="2"/>
    </row>
    <row r="10702" spans="5:6" ht="12.75">
      <c r="E10702" s="2"/>
      <c r="F10702" s="2"/>
    </row>
    <row r="10703" spans="5:6" ht="12.75">
      <c r="E10703" s="2"/>
      <c r="F10703" s="2"/>
    </row>
    <row r="10704" spans="5:6" ht="12.75">
      <c r="E10704" s="2"/>
      <c r="F10704" s="2"/>
    </row>
    <row r="10705" spans="5:6" ht="12.75">
      <c r="E10705" s="2"/>
      <c r="F10705" s="2"/>
    </row>
    <row r="10706" spans="5:6" ht="12.75">
      <c r="E10706" s="2"/>
      <c r="F10706" s="2"/>
    </row>
    <row r="10707" spans="5:6" ht="12.75">
      <c r="E10707" s="2"/>
      <c r="F10707" s="2"/>
    </row>
    <row r="10708" spans="5:6" ht="12.75">
      <c r="E10708" s="2"/>
      <c r="F10708" s="2"/>
    </row>
    <row r="10709" spans="5:6" ht="12.75">
      <c r="E10709" s="2"/>
      <c r="F10709" s="2"/>
    </row>
    <row r="10710" spans="5:6" ht="12.75">
      <c r="E10710" s="2"/>
      <c r="F10710" s="2"/>
    </row>
    <row r="10711" spans="5:6" ht="12.75">
      <c r="E10711" s="2"/>
      <c r="F10711" s="2"/>
    </row>
    <row r="10712" spans="5:6" ht="12.75">
      <c r="E10712" s="2"/>
      <c r="F10712" s="2"/>
    </row>
    <row r="10713" spans="5:6" ht="12.75">
      <c r="E10713" s="2"/>
      <c r="F10713" s="2"/>
    </row>
    <row r="10714" spans="5:6" ht="12.75">
      <c r="E10714" s="2"/>
      <c r="F10714" s="2"/>
    </row>
    <row r="10715" spans="5:6" ht="12.75">
      <c r="E10715" s="2"/>
      <c r="F10715" s="2"/>
    </row>
    <row r="10716" spans="5:6" ht="12.75">
      <c r="E10716" s="2"/>
      <c r="F10716" s="2"/>
    </row>
    <row r="10717" spans="5:6" ht="12.75">
      <c r="E10717" s="2"/>
      <c r="F10717" s="2"/>
    </row>
    <row r="10718" spans="5:6" ht="12.75">
      <c r="E10718" s="2"/>
      <c r="F10718" s="2"/>
    </row>
    <row r="10719" spans="5:6" ht="12.75">
      <c r="E10719" s="2"/>
      <c r="F10719" s="2"/>
    </row>
    <row r="10720" spans="5:6" ht="12.75">
      <c r="E10720" s="2"/>
      <c r="F10720" s="2"/>
    </row>
    <row r="10721" spans="5:6" ht="12.75">
      <c r="E10721" s="2"/>
      <c r="F10721" s="2"/>
    </row>
    <row r="10722" spans="5:6" ht="12.75">
      <c r="E10722" s="2"/>
      <c r="F10722" s="2"/>
    </row>
    <row r="10723" spans="5:6" ht="12.75">
      <c r="E10723" s="2"/>
      <c r="F10723" s="2"/>
    </row>
    <row r="10724" spans="5:6" ht="12.75">
      <c r="E10724" s="2"/>
      <c r="F10724" s="2"/>
    </row>
    <row r="10725" spans="5:6" ht="12.75">
      <c r="E10725" s="2"/>
      <c r="F10725" s="2"/>
    </row>
    <row r="10726" spans="5:6" ht="12.75">
      <c r="E10726" s="2"/>
      <c r="F10726" s="2"/>
    </row>
    <row r="10727" spans="5:6" ht="12.75">
      <c r="E10727" s="2"/>
      <c r="F10727" s="2"/>
    </row>
    <row r="10728" spans="5:6" ht="12.75">
      <c r="E10728" s="2"/>
      <c r="F10728" s="2"/>
    </row>
    <row r="10729" spans="5:6" ht="12.75">
      <c r="E10729" s="2"/>
      <c r="F10729" s="2"/>
    </row>
    <row r="10730" spans="5:6" ht="12.75">
      <c r="E10730" s="2"/>
      <c r="F10730" s="2"/>
    </row>
    <row r="10731" spans="5:6" ht="12.75">
      <c r="E10731" s="2"/>
      <c r="F10731" s="2"/>
    </row>
    <row r="10732" spans="5:6" ht="12.75">
      <c r="E10732" s="2"/>
      <c r="F10732" s="2"/>
    </row>
    <row r="10733" spans="5:6" ht="12.75">
      <c r="E10733" s="2"/>
      <c r="F10733" s="2"/>
    </row>
    <row r="10734" spans="5:6" ht="12.75">
      <c r="E10734" s="2"/>
      <c r="F10734" s="2"/>
    </row>
    <row r="10735" spans="5:6" ht="12.75">
      <c r="E10735" s="2"/>
      <c r="F10735" s="2"/>
    </row>
    <row r="10736" spans="5:6" ht="12.75">
      <c r="E10736" s="2"/>
      <c r="F10736" s="2"/>
    </row>
    <row r="10737" spans="5:6" ht="12.75">
      <c r="E10737" s="2"/>
      <c r="F10737" s="2"/>
    </row>
    <row r="10738" spans="5:6" ht="12.75">
      <c r="E10738" s="2"/>
      <c r="F10738" s="2"/>
    </row>
    <row r="10739" spans="5:6" ht="12.75">
      <c r="E10739" s="2"/>
      <c r="F10739" s="2"/>
    </row>
    <row r="10740" spans="5:6" ht="12.75">
      <c r="E10740" s="2"/>
      <c r="F10740" s="2"/>
    </row>
    <row r="10741" spans="5:6" ht="12.75">
      <c r="E10741" s="2"/>
      <c r="F10741" s="2"/>
    </row>
    <row r="10742" spans="5:6" ht="12.75">
      <c r="E10742" s="2"/>
      <c r="F10742" s="2"/>
    </row>
    <row r="10743" spans="5:6" ht="12.75">
      <c r="E10743" s="2"/>
      <c r="F10743" s="2"/>
    </row>
    <row r="10744" spans="5:6" ht="12.75">
      <c r="E10744" s="2"/>
      <c r="F10744" s="2"/>
    </row>
    <row r="10745" spans="5:6" ht="12.75">
      <c r="E10745" s="2"/>
      <c r="F10745" s="2"/>
    </row>
    <row r="10746" spans="5:6" ht="12.75">
      <c r="E10746" s="2"/>
      <c r="F10746" s="2"/>
    </row>
    <row r="10747" spans="5:6" ht="12.75">
      <c r="E10747" s="2"/>
      <c r="F10747" s="2"/>
    </row>
    <row r="10748" spans="5:6" ht="12.75">
      <c r="E10748" s="2"/>
      <c r="F10748" s="2"/>
    </row>
    <row r="10749" spans="5:6" ht="12.75">
      <c r="E10749" s="2"/>
      <c r="F10749" s="2"/>
    </row>
    <row r="10750" spans="5:6" ht="12.75">
      <c r="E10750" s="2"/>
      <c r="F10750" s="2"/>
    </row>
    <row r="10751" spans="5:6" ht="12.75">
      <c r="E10751" s="2"/>
      <c r="F10751" s="2"/>
    </row>
    <row r="10752" spans="5:6" ht="12.75">
      <c r="E10752" s="2"/>
      <c r="F10752" s="2"/>
    </row>
    <row r="10753" spans="5:6" ht="12.75">
      <c r="E10753" s="2"/>
      <c r="F10753" s="2"/>
    </row>
    <row r="10754" spans="5:6" ht="12.75">
      <c r="E10754" s="2"/>
      <c r="F10754" s="2"/>
    </row>
    <row r="10755" spans="5:6" ht="12.75">
      <c r="E10755" s="2"/>
      <c r="F10755" s="2"/>
    </row>
    <row r="10756" spans="5:6" ht="12.75">
      <c r="E10756" s="2"/>
      <c r="F10756" s="2"/>
    </row>
    <row r="10757" spans="5:6" ht="12.75">
      <c r="E10757" s="2"/>
      <c r="F10757" s="2"/>
    </row>
    <row r="10758" spans="5:6" ht="12.75">
      <c r="E10758" s="2"/>
      <c r="F10758" s="2"/>
    </row>
    <row r="10759" spans="5:6" ht="12.75">
      <c r="E10759" s="2"/>
      <c r="F10759" s="2"/>
    </row>
    <row r="10760" spans="5:6" ht="12.75">
      <c r="E10760" s="2"/>
      <c r="F10760" s="2"/>
    </row>
    <row r="10761" spans="5:6" ht="12.75">
      <c r="E10761" s="2"/>
      <c r="F10761" s="2"/>
    </row>
    <row r="10762" spans="5:6" ht="12.75">
      <c r="E10762" s="2"/>
      <c r="F10762" s="2"/>
    </row>
    <row r="10763" spans="5:6" ht="12.75">
      <c r="E10763" s="2"/>
      <c r="F10763" s="2"/>
    </row>
    <row r="10764" spans="5:6" ht="12.75">
      <c r="E10764" s="2"/>
      <c r="F10764" s="2"/>
    </row>
    <row r="10765" spans="5:6" ht="12.75">
      <c r="E10765" s="2"/>
      <c r="F10765" s="2"/>
    </row>
    <row r="10766" spans="5:6" ht="12.75">
      <c r="E10766" s="2"/>
      <c r="F10766" s="2"/>
    </row>
    <row r="10767" spans="5:6" ht="12.75">
      <c r="E10767" s="2"/>
      <c r="F10767" s="2"/>
    </row>
    <row r="10768" spans="5:6" ht="12.75">
      <c r="E10768" s="2"/>
      <c r="F10768" s="2"/>
    </row>
    <row r="10769" spans="5:6" ht="12.75">
      <c r="E10769" s="2"/>
      <c r="F10769" s="2"/>
    </row>
    <row r="10770" spans="5:6" ht="12.75">
      <c r="E10770" s="2"/>
      <c r="F10770" s="2"/>
    </row>
    <row r="10771" spans="5:6" ht="12.75">
      <c r="E10771" s="2"/>
      <c r="F10771" s="2"/>
    </row>
    <row r="10772" spans="5:6" ht="12.75">
      <c r="E10772" s="2"/>
      <c r="F10772" s="2"/>
    </row>
    <row r="10773" spans="5:6" ht="12.75">
      <c r="E10773" s="2"/>
      <c r="F10773" s="2"/>
    </row>
    <row r="10774" spans="5:6" ht="12.75">
      <c r="E10774" s="2"/>
      <c r="F10774" s="2"/>
    </row>
    <row r="10775" spans="5:6" ht="12.75">
      <c r="E10775" s="2"/>
      <c r="F10775" s="2"/>
    </row>
    <row r="10776" spans="5:6" ht="12.75">
      <c r="E10776" s="2"/>
      <c r="F10776" s="2"/>
    </row>
    <row r="10777" spans="5:6" ht="12.75">
      <c r="E10777" s="2"/>
      <c r="F10777" s="2"/>
    </row>
    <row r="10778" spans="5:6" ht="12.75">
      <c r="E10778" s="2"/>
      <c r="F10778" s="2"/>
    </row>
    <row r="10779" spans="5:6" ht="12.75">
      <c r="E10779" s="2"/>
      <c r="F10779" s="2"/>
    </row>
    <row r="10780" spans="5:6" ht="12.75">
      <c r="E10780" s="2"/>
      <c r="F10780" s="2"/>
    </row>
    <row r="10781" spans="5:6" ht="12.75">
      <c r="E10781" s="2"/>
      <c r="F10781" s="2"/>
    </row>
    <row r="10782" spans="5:6" ht="12.75">
      <c r="E10782" s="2"/>
      <c r="F10782" s="2"/>
    </row>
    <row r="10783" spans="5:6" ht="12.75">
      <c r="E10783" s="2"/>
      <c r="F10783" s="2"/>
    </row>
    <row r="10784" spans="5:6" ht="12.75">
      <c r="E10784" s="2"/>
      <c r="F10784" s="2"/>
    </row>
    <row r="10785" spans="5:6" ht="12.75">
      <c r="E10785" s="2"/>
      <c r="F10785" s="2"/>
    </row>
    <row r="10786" spans="5:6" ht="12.75">
      <c r="E10786" s="2"/>
      <c r="F10786" s="2"/>
    </row>
    <row r="10787" spans="5:6" ht="12.75">
      <c r="E10787" s="2"/>
      <c r="F10787" s="2"/>
    </row>
    <row r="10788" spans="5:6" ht="12.75">
      <c r="E10788" s="2"/>
      <c r="F10788" s="2"/>
    </row>
    <row r="10789" spans="5:6" ht="12.75">
      <c r="E10789" s="2"/>
      <c r="F10789" s="2"/>
    </row>
    <row r="10790" spans="5:6" ht="12.75">
      <c r="E10790" s="2"/>
      <c r="F10790" s="2"/>
    </row>
    <row r="10791" spans="5:6" ht="12.75">
      <c r="E10791" s="2"/>
      <c r="F10791" s="2"/>
    </row>
    <row r="10792" spans="5:6" ht="12.75">
      <c r="E10792" s="2"/>
      <c r="F10792" s="2"/>
    </row>
    <row r="10793" spans="5:6" ht="12.75">
      <c r="E10793" s="2"/>
      <c r="F10793" s="2"/>
    </row>
    <row r="10794" spans="5:6" ht="12.75">
      <c r="E10794" s="2"/>
      <c r="F10794" s="2"/>
    </row>
    <row r="10795" spans="5:6" ht="12.75">
      <c r="E10795" s="2"/>
      <c r="F10795" s="2"/>
    </row>
    <row r="10796" spans="5:6" ht="12.75">
      <c r="E10796" s="2"/>
      <c r="F10796" s="2"/>
    </row>
    <row r="10797" spans="5:6" ht="12.75">
      <c r="E10797" s="2"/>
      <c r="F10797" s="2"/>
    </row>
    <row r="10798" spans="5:6" ht="12.75">
      <c r="E10798" s="2"/>
      <c r="F10798" s="2"/>
    </row>
    <row r="10799" spans="5:6" ht="12.75">
      <c r="E10799" s="2"/>
      <c r="F10799" s="2"/>
    </row>
    <row r="10800" spans="5:6" ht="12.75">
      <c r="E10800" s="2"/>
      <c r="F10800" s="2"/>
    </row>
    <row r="10801" spans="5:6" ht="12.75">
      <c r="E10801" s="2"/>
      <c r="F10801" s="2"/>
    </row>
    <row r="10802" spans="5:6" ht="12.75">
      <c r="E10802" s="2"/>
      <c r="F10802" s="2"/>
    </row>
    <row r="10803" spans="5:6" ht="12.75">
      <c r="E10803" s="2"/>
      <c r="F10803" s="2"/>
    </row>
    <row r="10804" spans="5:6" ht="12.75">
      <c r="E10804" s="2"/>
      <c r="F10804" s="2"/>
    </row>
    <row r="10805" spans="5:6" ht="12.75">
      <c r="E10805" s="2"/>
      <c r="F10805" s="2"/>
    </row>
    <row r="10806" spans="5:6" ht="12.75">
      <c r="E10806" s="2"/>
      <c r="F10806" s="2"/>
    </row>
    <row r="10807" spans="5:6" ht="12.75">
      <c r="E10807" s="2"/>
      <c r="F10807" s="2"/>
    </row>
    <row r="10808" spans="5:6" ht="12.75">
      <c r="E10808" s="2"/>
      <c r="F10808" s="2"/>
    </row>
    <row r="10809" spans="5:6" ht="12.75">
      <c r="E10809" s="2"/>
      <c r="F10809" s="2"/>
    </row>
    <row r="10810" spans="5:6" ht="12.75">
      <c r="E10810" s="2"/>
      <c r="F10810" s="2"/>
    </row>
    <row r="10811" spans="5:6" ht="12.75">
      <c r="E10811" s="2"/>
      <c r="F10811" s="2"/>
    </row>
    <row r="10812" spans="5:6" ht="12.75">
      <c r="E10812" s="2"/>
      <c r="F10812" s="2"/>
    </row>
    <row r="10813" spans="5:6" ht="12.75">
      <c r="E10813" s="2"/>
      <c r="F10813" s="2"/>
    </row>
    <row r="10814" spans="5:6" ht="12.75">
      <c r="E10814" s="2"/>
      <c r="F10814" s="2"/>
    </row>
    <row r="10815" spans="5:6" ht="12.75">
      <c r="E10815" s="2"/>
      <c r="F10815" s="2"/>
    </row>
    <row r="10816" spans="5:6" ht="12.75">
      <c r="E10816" s="2"/>
      <c r="F10816" s="2"/>
    </row>
    <row r="10817" spans="5:6" ht="12.75">
      <c r="E10817" s="2"/>
      <c r="F10817" s="2"/>
    </row>
    <row r="10818" spans="5:6" ht="12.75">
      <c r="E10818" s="2"/>
      <c r="F10818" s="2"/>
    </row>
    <row r="10819" spans="5:6" ht="12.75">
      <c r="E10819" s="2"/>
      <c r="F10819" s="2"/>
    </row>
    <row r="10820" spans="5:6" ht="12.75">
      <c r="E10820" s="2"/>
      <c r="F10820" s="2"/>
    </row>
    <row r="10821" spans="5:6" ht="12.75">
      <c r="E10821" s="2"/>
      <c r="F10821" s="2"/>
    </row>
    <row r="10822" spans="5:6" ht="12.75">
      <c r="E10822" s="2"/>
      <c r="F10822" s="2"/>
    </row>
    <row r="10823" spans="5:6" ht="12.75">
      <c r="E10823" s="2"/>
      <c r="F10823" s="2"/>
    </row>
    <row r="10824" spans="5:6" ht="12.75">
      <c r="E10824" s="2"/>
      <c r="F10824" s="2"/>
    </row>
    <row r="10825" spans="5:6" ht="12.75">
      <c r="E10825" s="2"/>
      <c r="F10825" s="2"/>
    </row>
    <row r="10826" spans="5:6" ht="12.75">
      <c r="E10826" s="2"/>
      <c r="F10826" s="2"/>
    </row>
    <row r="10827" spans="5:6" ht="12.75">
      <c r="E10827" s="2"/>
      <c r="F10827" s="2"/>
    </row>
    <row r="10828" spans="5:6" ht="12.75">
      <c r="E10828" s="2"/>
      <c r="F10828" s="2"/>
    </row>
    <row r="10829" spans="5:6" ht="12.75">
      <c r="E10829" s="2"/>
      <c r="F10829" s="2"/>
    </row>
    <row r="10830" spans="5:6" ht="12.75">
      <c r="E10830" s="2"/>
      <c r="F10830" s="2"/>
    </row>
    <row r="10831" spans="5:6" ht="12.75">
      <c r="E10831" s="2"/>
      <c r="F10831" s="2"/>
    </row>
    <row r="10832" spans="5:6" ht="12.75">
      <c r="E10832" s="2"/>
      <c r="F10832" s="2"/>
    </row>
    <row r="10833" spans="5:6" ht="12.75">
      <c r="E10833" s="2"/>
      <c r="F10833" s="2"/>
    </row>
    <row r="10834" spans="5:6" ht="12.75">
      <c r="E10834" s="2"/>
      <c r="F10834" s="2"/>
    </row>
    <row r="10835" spans="5:6" ht="12.75">
      <c r="E10835" s="2"/>
      <c r="F10835" s="2"/>
    </row>
    <row r="10836" spans="5:6" ht="12.75">
      <c r="E10836" s="2"/>
      <c r="F10836" s="2"/>
    </row>
    <row r="10837" spans="5:6" ht="12.75">
      <c r="E10837" s="2"/>
      <c r="F10837" s="2"/>
    </row>
    <row r="10838" spans="5:6" ht="12.75">
      <c r="E10838" s="2"/>
      <c r="F10838" s="2"/>
    </row>
    <row r="10839" spans="5:6" ht="12.75">
      <c r="E10839" s="2"/>
      <c r="F10839" s="2"/>
    </row>
    <row r="10840" spans="5:6" ht="12.75">
      <c r="E10840" s="2"/>
      <c r="F10840" s="2"/>
    </row>
    <row r="10841" spans="5:6" ht="12.75">
      <c r="E10841" s="2"/>
      <c r="F10841" s="2"/>
    </row>
    <row r="10842" spans="5:6" ht="12.75">
      <c r="E10842" s="2"/>
      <c r="F10842" s="2"/>
    </row>
    <row r="10843" spans="5:6" ht="12.75">
      <c r="E10843" s="2"/>
      <c r="F10843" s="2"/>
    </row>
    <row r="10844" spans="5:6" ht="12.75">
      <c r="E10844" s="2"/>
      <c r="F10844" s="2"/>
    </row>
    <row r="10845" spans="5:6" ht="12.75">
      <c r="E10845" s="2"/>
      <c r="F10845" s="2"/>
    </row>
    <row r="10846" spans="5:6" ht="12.75">
      <c r="E10846" s="2"/>
      <c r="F10846" s="2"/>
    </row>
    <row r="10847" spans="5:6" ht="12.75">
      <c r="E10847" s="2"/>
      <c r="F10847" s="2"/>
    </row>
    <row r="10848" spans="5:6" ht="12.75">
      <c r="E10848" s="2"/>
      <c r="F10848" s="2"/>
    </row>
    <row r="10849" spans="5:6" ht="12.75">
      <c r="E10849" s="2"/>
      <c r="F10849" s="2"/>
    </row>
    <row r="10850" spans="5:6" ht="12.75">
      <c r="E10850" s="2"/>
      <c r="F10850" s="2"/>
    </row>
    <row r="10851" spans="5:6" ht="12.75">
      <c r="E10851" s="2"/>
      <c r="F10851" s="2"/>
    </row>
    <row r="10852" spans="5:6" ht="12.75">
      <c r="E10852" s="2"/>
      <c r="F10852" s="2"/>
    </row>
    <row r="10853" spans="5:6" ht="12.75">
      <c r="E10853" s="2"/>
      <c r="F10853" s="2"/>
    </row>
    <row r="10854" spans="5:6" ht="12.75">
      <c r="E10854" s="2"/>
      <c r="F10854" s="2"/>
    </row>
    <row r="10855" spans="5:6" ht="12.75">
      <c r="E10855" s="2"/>
      <c r="F10855" s="2"/>
    </row>
    <row r="10856" spans="5:6" ht="12.75">
      <c r="E10856" s="2"/>
      <c r="F10856" s="2"/>
    </row>
    <row r="10857" spans="5:6" ht="12.75">
      <c r="E10857" s="2"/>
      <c r="F10857" s="2"/>
    </row>
    <row r="10858" spans="5:6" ht="12.75">
      <c r="E10858" s="2"/>
      <c r="F10858" s="2"/>
    </row>
    <row r="10859" spans="5:6" ht="12.75">
      <c r="E10859" s="2"/>
      <c r="F10859" s="2"/>
    </row>
    <row r="10860" spans="5:6" ht="12.75">
      <c r="E10860" s="2"/>
      <c r="F10860" s="2"/>
    </row>
    <row r="10861" spans="5:6" ht="12.75">
      <c r="E10861" s="2"/>
      <c r="F10861" s="2"/>
    </row>
    <row r="10862" spans="5:6" ht="12.75">
      <c r="E10862" s="2"/>
      <c r="F10862" s="2"/>
    </row>
    <row r="10863" spans="5:6" ht="12.75">
      <c r="E10863" s="2"/>
      <c r="F10863" s="2"/>
    </row>
    <row r="10864" spans="5:6" ht="12.75">
      <c r="E10864" s="2"/>
      <c r="F10864" s="2"/>
    </row>
    <row r="10865" spans="5:6" ht="12.75">
      <c r="E10865" s="2"/>
      <c r="F10865" s="2"/>
    </row>
    <row r="10866" spans="5:6" ht="12.75">
      <c r="E10866" s="2"/>
      <c r="F10866" s="2"/>
    </row>
    <row r="10867" spans="5:6" ht="12.75">
      <c r="E10867" s="2"/>
      <c r="F10867" s="2"/>
    </row>
    <row r="10868" spans="5:6" ht="12.75">
      <c r="E10868" s="2"/>
      <c r="F10868" s="2"/>
    </row>
    <row r="10869" spans="5:6" ht="12.75">
      <c r="E10869" s="2"/>
      <c r="F10869" s="2"/>
    </row>
    <row r="10870" spans="5:6" ht="12.75">
      <c r="E10870" s="2"/>
      <c r="F10870" s="2"/>
    </row>
    <row r="10871" spans="5:6" ht="12.75">
      <c r="E10871" s="2"/>
      <c r="F10871" s="2"/>
    </row>
    <row r="10872" spans="5:6" ht="12.75">
      <c r="E10872" s="2"/>
      <c r="F10872" s="2"/>
    </row>
    <row r="10873" spans="5:6" ht="12.75">
      <c r="E10873" s="2"/>
      <c r="F10873" s="2"/>
    </row>
    <row r="10874" spans="5:6" ht="12.75">
      <c r="E10874" s="2"/>
      <c r="F10874" s="2"/>
    </row>
    <row r="10875" spans="5:6" ht="12.75">
      <c r="E10875" s="2"/>
      <c r="F10875" s="2"/>
    </row>
    <row r="10876" spans="5:6" ht="12.75">
      <c r="E10876" s="2"/>
      <c r="F10876" s="2"/>
    </row>
    <row r="10877" spans="5:6" ht="12.75">
      <c r="E10877" s="2"/>
      <c r="F10877" s="2"/>
    </row>
    <row r="10878" spans="5:6" ht="12.75">
      <c r="E10878" s="2"/>
      <c r="F10878" s="2"/>
    </row>
    <row r="10879" spans="5:6" ht="12.75">
      <c r="E10879" s="2"/>
      <c r="F10879" s="2"/>
    </row>
    <row r="10880" spans="5:6" ht="12.75">
      <c r="E10880" s="2"/>
      <c r="F10880" s="2"/>
    </row>
    <row r="10881" spans="5:6" ht="12.75">
      <c r="E10881" s="2"/>
      <c r="F10881" s="2"/>
    </row>
    <row r="10882" spans="5:6" ht="12.75">
      <c r="E10882" s="2"/>
      <c r="F10882" s="2"/>
    </row>
    <row r="10883" spans="5:6" ht="12.75">
      <c r="E10883" s="2"/>
      <c r="F10883" s="2"/>
    </row>
    <row r="10884" spans="5:6" ht="12.75">
      <c r="E10884" s="2"/>
      <c r="F10884" s="2"/>
    </row>
    <row r="10885" spans="5:6" ht="12.75">
      <c r="E10885" s="2"/>
      <c r="F10885" s="2"/>
    </row>
    <row r="10886" spans="5:6" ht="12.75">
      <c r="E10886" s="2"/>
      <c r="F10886" s="2"/>
    </row>
    <row r="10887" spans="5:6" ht="12.75">
      <c r="E10887" s="2"/>
      <c r="F10887" s="2"/>
    </row>
    <row r="10888" spans="5:6" ht="12.75">
      <c r="E10888" s="2"/>
      <c r="F10888" s="2"/>
    </row>
    <row r="10889" spans="5:6" ht="12.75">
      <c r="E10889" s="2"/>
      <c r="F10889" s="2"/>
    </row>
    <row r="10890" spans="5:6" ht="12.75">
      <c r="E10890" s="2"/>
      <c r="F10890" s="2"/>
    </row>
    <row r="10891" spans="5:6" ht="12.75">
      <c r="E10891" s="2"/>
      <c r="F10891" s="2"/>
    </row>
    <row r="10892" spans="5:6" ht="12.75">
      <c r="E10892" s="2"/>
      <c r="F10892" s="2"/>
    </row>
    <row r="10893" spans="5:6" ht="12.75">
      <c r="E10893" s="2"/>
      <c r="F10893" s="2"/>
    </row>
    <row r="10894" spans="5:6" ht="12.75">
      <c r="E10894" s="2"/>
      <c r="F10894" s="2"/>
    </row>
    <row r="10895" spans="5:6" ht="12.75">
      <c r="E10895" s="2"/>
      <c r="F10895" s="2"/>
    </row>
    <row r="10896" spans="5:6" ht="12.75">
      <c r="E10896" s="2"/>
      <c r="F10896" s="2"/>
    </row>
    <row r="10897" spans="5:6" ht="12.75">
      <c r="E10897" s="2"/>
      <c r="F10897" s="2"/>
    </row>
    <row r="10898" spans="5:6" ht="12.75">
      <c r="E10898" s="2"/>
      <c r="F10898" s="2"/>
    </row>
    <row r="10899" spans="5:6" ht="12.75">
      <c r="E10899" s="2"/>
      <c r="F10899" s="2"/>
    </row>
    <row r="10900" spans="5:6" ht="12.75">
      <c r="E10900" s="2"/>
      <c r="F10900" s="2"/>
    </row>
    <row r="10901" spans="5:6" ht="12.75">
      <c r="E10901" s="2"/>
      <c r="F10901" s="2"/>
    </row>
    <row r="10902" spans="5:6" ht="12.75">
      <c r="E10902" s="2"/>
      <c r="F10902" s="2"/>
    </row>
    <row r="10903" spans="5:6" ht="12.75">
      <c r="E10903" s="2"/>
      <c r="F10903" s="2"/>
    </row>
    <row r="10904" spans="5:6" ht="12.75">
      <c r="E10904" s="2"/>
      <c r="F10904" s="2"/>
    </row>
    <row r="10905" spans="5:6" ht="12.75">
      <c r="E10905" s="2"/>
      <c r="F10905" s="2"/>
    </row>
    <row r="10906" spans="5:6" ht="12.75">
      <c r="E10906" s="2"/>
      <c r="F10906" s="2"/>
    </row>
    <row r="10907" spans="5:6" ht="12.75">
      <c r="E10907" s="2"/>
      <c r="F10907" s="2"/>
    </row>
    <row r="10908" spans="5:6" ht="12.75">
      <c r="E10908" s="2"/>
      <c r="F10908" s="2"/>
    </row>
    <row r="10909" spans="5:6" ht="12.75">
      <c r="E10909" s="2"/>
      <c r="F10909" s="2"/>
    </row>
    <row r="10910" spans="5:6" ht="12.75">
      <c r="E10910" s="2"/>
      <c r="F10910" s="2"/>
    </row>
    <row r="10911" spans="5:6" ht="12.75">
      <c r="E10911" s="2"/>
      <c r="F10911" s="2"/>
    </row>
    <row r="10912" spans="5:6" ht="12.75">
      <c r="E10912" s="2"/>
      <c r="F10912" s="2"/>
    </row>
    <row r="10913" spans="5:6" ht="12.75">
      <c r="E10913" s="2"/>
      <c r="F10913" s="2"/>
    </row>
    <row r="10914" spans="5:6" ht="12.75">
      <c r="E10914" s="2"/>
      <c r="F10914" s="2"/>
    </row>
    <row r="10915" spans="5:6" ht="12.75">
      <c r="E10915" s="2"/>
      <c r="F10915" s="2"/>
    </row>
    <row r="10916" spans="5:6" ht="12.75">
      <c r="E10916" s="2"/>
      <c r="F10916" s="2"/>
    </row>
    <row r="10917" spans="5:6" ht="12.75">
      <c r="E10917" s="2"/>
      <c r="F10917" s="2"/>
    </row>
    <row r="10918" spans="5:6" ht="12.75">
      <c r="E10918" s="2"/>
      <c r="F10918" s="2"/>
    </row>
    <row r="10919" spans="5:6" ht="12.75">
      <c r="E10919" s="2"/>
      <c r="F10919" s="2"/>
    </row>
    <row r="10920" spans="5:6" ht="12.75">
      <c r="E10920" s="2"/>
      <c r="F10920" s="2"/>
    </row>
    <row r="10921" spans="5:6" ht="12.75">
      <c r="E10921" s="2"/>
      <c r="F10921" s="2"/>
    </row>
    <row r="10922" spans="5:6" ht="12.75">
      <c r="E10922" s="2"/>
      <c r="F10922" s="2"/>
    </row>
    <row r="10923" spans="5:6" ht="12.75">
      <c r="E10923" s="2"/>
      <c r="F10923" s="2"/>
    </row>
    <row r="10924" spans="5:6" ht="12.75">
      <c r="E10924" s="2"/>
      <c r="F10924" s="2"/>
    </row>
    <row r="10925" spans="5:6" ht="12.75">
      <c r="E10925" s="2"/>
      <c r="F10925" s="2"/>
    </row>
    <row r="10926" spans="5:6" ht="12.75">
      <c r="E10926" s="2"/>
      <c r="F10926" s="2"/>
    </row>
    <row r="10927" spans="5:6" ht="12.75">
      <c r="E10927" s="2"/>
      <c r="F10927" s="2"/>
    </row>
    <row r="10928" spans="5:6" ht="12.75">
      <c r="E10928" s="2"/>
      <c r="F10928" s="2"/>
    </row>
    <row r="10929" spans="5:6" ht="12.75">
      <c r="E10929" s="2"/>
      <c r="F10929" s="2"/>
    </row>
    <row r="10930" spans="5:6" ht="12.75">
      <c r="E10930" s="2"/>
      <c r="F10930" s="2"/>
    </row>
    <row r="10931" spans="5:6" ht="12.75">
      <c r="E10931" s="2"/>
      <c r="F10931" s="2"/>
    </row>
    <row r="10932" spans="5:6" ht="12.75">
      <c r="E10932" s="2"/>
      <c r="F10932" s="2"/>
    </row>
    <row r="10933" spans="5:6" ht="12.75">
      <c r="E10933" s="2"/>
      <c r="F10933" s="2"/>
    </row>
    <row r="10934" spans="5:6" ht="12.75">
      <c r="E10934" s="2"/>
      <c r="F10934" s="2"/>
    </row>
    <row r="10935" spans="5:6" ht="12.75">
      <c r="E10935" s="2"/>
      <c r="F10935" s="2"/>
    </row>
    <row r="10936" spans="5:6" ht="12.75">
      <c r="E10936" s="2"/>
      <c r="F10936" s="2"/>
    </row>
    <row r="10937" spans="5:6" ht="12.75">
      <c r="E10937" s="2"/>
      <c r="F10937" s="2"/>
    </row>
    <row r="10938" spans="5:6" ht="12.75">
      <c r="E10938" s="2"/>
      <c r="F10938" s="2"/>
    </row>
    <row r="10939" spans="5:6" ht="12.75">
      <c r="E10939" s="2"/>
      <c r="F10939" s="2"/>
    </row>
    <row r="10940" spans="5:6" ht="12.75">
      <c r="E10940" s="2"/>
      <c r="F10940" s="2"/>
    </row>
    <row r="10941" spans="5:6" ht="12.75">
      <c r="E10941" s="2"/>
      <c r="F10941" s="2"/>
    </row>
    <row r="10942" spans="5:6" ht="12.75">
      <c r="E10942" s="2"/>
      <c r="F10942" s="2"/>
    </row>
    <row r="10943" spans="5:6" ht="12.75">
      <c r="E10943" s="2"/>
      <c r="F10943" s="2"/>
    </row>
    <row r="10944" spans="5:6" ht="12.75">
      <c r="E10944" s="2"/>
      <c r="F10944" s="2"/>
    </row>
    <row r="10945" spans="5:6" ht="12.75">
      <c r="E10945" s="2"/>
      <c r="F10945" s="2"/>
    </row>
    <row r="10946" spans="5:6" ht="12.75">
      <c r="E10946" s="2"/>
      <c r="F10946" s="2"/>
    </row>
    <row r="10947" spans="5:6" ht="12.75">
      <c r="E10947" s="2"/>
      <c r="F10947" s="2"/>
    </row>
    <row r="10948" spans="5:6" ht="12.75">
      <c r="E10948" s="2"/>
      <c r="F10948" s="2"/>
    </row>
    <row r="10949" spans="5:6" ht="12.75">
      <c r="E10949" s="2"/>
      <c r="F10949" s="2"/>
    </row>
    <row r="10950" spans="5:6" ht="12.75">
      <c r="E10950" s="2"/>
      <c r="F10950" s="2"/>
    </row>
    <row r="10951" spans="5:6" ht="12.75">
      <c r="E10951" s="2"/>
      <c r="F10951" s="2"/>
    </row>
    <row r="10952" spans="5:6" ht="12.75">
      <c r="E10952" s="2"/>
      <c r="F10952" s="2"/>
    </row>
    <row r="10953" spans="5:6" ht="12.75">
      <c r="E10953" s="2"/>
      <c r="F10953" s="2"/>
    </row>
    <row r="10954" spans="5:6" ht="12.75">
      <c r="E10954" s="2"/>
      <c r="F10954" s="2"/>
    </row>
    <row r="10955" spans="5:6" ht="12.75">
      <c r="E10955" s="2"/>
      <c r="F10955" s="2"/>
    </row>
    <row r="10956" spans="5:6" ht="12.75">
      <c r="E10956" s="2"/>
      <c r="F10956" s="2"/>
    </row>
    <row r="10957" spans="5:6" ht="12.75">
      <c r="E10957" s="2"/>
      <c r="F10957" s="2"/>
    </row>
    <row r="10958" spans="5:6" ht="12.75">
      <c r="E10958" s="2"/>
      <c r="F10958" s="2"/>
    </row>
    <row r="10959" spans="5:6" ht="12.75">
      <c r="E10959" s="2"/>
      <c r="F10959" s="2"/>
    </row>
    <row r="10960" spans="5:6" ht="12.75">
      <c r="E10960" s="2"/>
      <c r="F10960" s="2"/>
    </row>
    <row r="10961" spans="5:6" ht="12.75">
      <c r="E10961" s="2"/>
      <c r="F10961" s="2"/>
    </row>
    <row r="10962" spans="5:6" ht="12.75">
      <c r="E10962" s="2"/>
      <c r="F10962" s="2"/>
    </row>
    <row r="10963" spans="5:6" ht="12.75">
      <c r="E10963" s="2"/>
      <c r="F10963" s="2"/>
    </row>
    <row r="10964" spans="5:6" ht="12.75">
      <c r="E10964" s="2"/>
      <c r="F10964" s="2"/>
    </row>
    <row r="10965" spans="5:6" ht="12.75">
      <c r="E10965" s="2"/>
      <c r="F10965" s="2"/>
    </row>
    <row r="10966" spans="5:6" ht="12.75">
      <c r="E10966" s="2"/>
      <c r="F10966" s="2"/>
    </row>
    <row r="10967" spans="5:6" ht="12.75">
      <c r="E10967" s="2"/>
      <c r="F10967" s="2"/>
    </row>
    <row r="10968" spans="5:6" ht="12.75">
      <c r="E10968" s="2"/>
      <c r="F10968" s="2"/>
    </row>
    <row r="10969" spans="5:6" ht="12.75">
      <c r="E10969" s="2"/>
      <c r="F10969" s="2"/>
    </row>
    <row r="10970" spans="5:6" ht="12.75">
      <c r="E10970" s="2"/>
      <c r="F10970" s="2"/>
    </row>
    <row r="10971" spans="5:6" ht="12.75">
      <c r="E10971" s="2"/>
      <c r="F10971" s="2"/>
    </row>
    <row r="10972" spans="5:6" ht="12.75">
      <c r="E10972" s="2"/>
      <c r="F10972" s="2"/>
    </row>
    <row r="10973" spans="5:6" ht="12.75">
      <c r="E10973" s="2"/>
      <c r="F10973" s="2"/>
    </row>
    <row r="10974" spans="5:6" ht="12.75">
      <c r="E10974" s="2"/>
      <c r="F10974" s="2"/>
    </row>
    <row r="10975" spans="5:6" ht="12.75">
      <c r="E10975" s="2"/>
      <c r="F10975" s="2"/>
    </row>
    <row r="10976" spans="5:6" ht="12.75">
      <c r="E10976" s="2"/>
      <c r="F10976" s="2"/>
    </row>
    <row r="10977" spans="5:6" ht="12.75">
      <c r="E10977" s="2"/>
      <c r="F10977" s="2"/>
    </row>
    <row r="10978" spans="5:6" ht="12.75">
      <c r="E10978" s="2"/>
      <c r="F10978" s="2"/>
    </row>
    <row r="10979" spans="5:6" ht="12.75">
      <c r="E10979" s="2"/>
      <c r="F10979" s="2"/>
    </row>
    <row r="10980" spans="5:6" ht="12.75">
      <c r="E10980" s="2"/>
      <c r="F10980" s="2"/>
    </row>
    <row r="10981" spans="5:6" ht="12.75">
      <c r="E10981" s="2"/>
      <c r="F10981" s="2"/>
    </row>
    <row r="10982" spans="5:6" ht="12.75">
      <c r="E10982" s="2"/>
      <c r="F10982" s="2"/>
    </row>
    <row r="10983" spans="5:6" ht="12.75">
      <c r="E10983" s="2"/>
      <c r="F10983" s="2"/>
    </row>
    <row r="10984" spans="5:6" ht="12.75">
      <c r="E10984" s="2"/>
      <c r="F10984" s="2"/>
    </row>
    <row r="10985" spans="5:6" ht="12.75">
      <c r="E10985" s="2"/>
      <c r="F10985" s="2"/>
    </row>
    <row r="10986" spans="5:6" ht="12.75">
      <c r="E10986" s="2"/>
      <c r="F10986" s="2"/>
    </row>
    <row r="10987" spans="5:6" ht="12.75">
      <c r="E10987" s="2"/>
      <c r="F10987" s="2"/>
    </row>
    <row r="10988" spans="5:6" ht="12.75">
      <c r="E10988" s="2"/>
      <c r="F10988" s="2"/>
    </row>
    <row r="10989" spans="5:6" ht="12.75">
      <c r="E10989" s="2"/>
      <c r="F10989" s="2"/>
    </row>
    <row r="10990" spans="5:6" ht="12.75">
      <c r="E10990" s="2"/>
      <c r="F10990" s="2"/>
    </row>
    <row r="10991" spans="5:6" ht="12.75">
      <c r="E10991" s="2"/>
      <c r="F10991" s="2"/>
    </row>
    <row r="10992" spans="5:6" ht="12.75">
      <c r="E10992" s="2"/>
      <c r="F10992" s="2"/>
    </row>
    <row r="10993" spans="5:6" ht="12.75">
      <c r="E10993" s="2"/>
      <c r="F10993" s="2"/>
    </row>
    <row r="10994" spans="5:6" ht="12.75">
      <c r="E10994" s="2"/>
      <c r="F10994" s="2"/>
    </row>
    <row r="10995" spans="5:6" ht="12.75">
      <c r="E10995" s="2"/>
      <c r="F10995" s="2"/>
    </row>
    <row r="10996" spans="5:6" ht="12.75">
      <c r="E10996" s="2"/>
      <c r="F10996" s="2"/>
    </row>
    <row r="10997" spans="5:6" ht="12.75">
      <c r="E10997" s="2"/>
      <c r="F10997" s="2"/>
    </row>
    <row r="10998" spans="5:6" ht="12.75">
      <c r="E10998" s="2"/>
      <c r="F10998" s="2"/>
    </row>
    <row r="10999" spans="5:6" ht="12.75">
      <c r="E10999" s="2"/>
      <c r="F10999" s="2"/>
    </row>
    <row r="11000" spans="5:6" ht="12.75">
      <c r="E11000" s="2"/>
      <c r="F11000" s="2"/>
    </row>
    <row r="11001" spans="5:6" ht="12.75">
      <c r="E11001" s="2"/>
      <c r="F11001" s="2"/>
    </row>
    <row r="11002" spans="5:6" ht="12.75">
      <c r="E11002" s="2"/>
      <c r="F11002" s="2"/>
    </row>
    <row r="11003" spans="5:6" ht="12.75">
      <c r="E11003" s="2"/>
      <c r="F11003" s="2"/>
    </row>
    <row r="11004" spans="5:6" ht="12.75">
      <c r="E11004" s="2"/>
      <c r="F11004" s="2"/>
    </row>
    <row r="11005" spans="5:6" ht="12.75">
      <c r="E11005" s="2"/>
      <c r="F11005" s="2"/>
    </row>
    <row r="11006" spans="5:6" ht="12.75">
      <c r="E11006" s="2"/>
      <c r="F11006" s="2"/>
    </row>
    <row r="11007" spans="5:6" ht="12.75">
      <c r="E11007" s="2"/>
      <c r="F11007" s="2"/>
    </row>
    <row r="11008" spans="5:6" ht="12.75">
      <c r="E11008" s="2"/>
      <c r="F11008" s="2"/>
    </row>
    <row r="11009" spans="5:6" ht="12.75">
      <c r="E11009" s="2"/>
      <c r="F11009" s="2"/>
    </row>
    <row r="11010" spans="5:6" ht="12.75">
      <c r="E11010" s="2"/>
      <c r="F11010" s="2"/>
    </row>
    <row r="11011" spans="5:6" ht="12.75">
      <c r="E11011" s="2"/>
      <c r="F11011" s="2"/>
    </row>
    <row r="11012" spans="5:6" ht="12.75">
      <c r="E11012" s="2"/>
      <c r="F11012" s="2"/>
    </row>
    <row r="11013" spans="5:6" ht="12.75">
      <c r="E11013" s="2"/>
      <c r="F11013" s="2"/>
    </row>
    <row r="11014" spans="5:6" ht="12.75">
      <c r="E11014" s="2"/>
      <c r="F11014" s="2"/>
    </row>
    <row r="11015" spans="5:6" ht="12.75">
      <c r="E11015" s="2"/>
      <c r="F11015" s="2"/>
    </row>
    <row r="11016" spans="5:6" ht="12.75">
      <c r="E11016" s="2"/>
      <c r="F11016" s="2"/>
    </row>
    <row r="11017" spans="5:6" ht="12.75">
      <c r="E11017" s="2"/>
      <c r="F11017" s="2"/>
    </row>
    <row r="11018" spans="5:6" ht="12.75">
      <c r="E11018" s="2"/>
      <c r="F11018" s="2"/>
    </row>
    <row r="11019" spans="5:6" ht="12.75">
      <c r="E11019" s="2"/>
      <c r="F11019" s="2"/>
    </row>
    <row r="11020" spans="5:6" ht="12.75">
      <c r="E11020" s="2"/>
      <c r="F11020" s="2"/>
    </row>
    <row r="11021" spans="5:6" ht="12.75">
      <c r="E11021" s="2"/>
      <c r="F11021" s="2"/>
    </row>
    <row r="11022" spans="5:6" ht="12.75">
      <c r="E11022" s="2"/>
      <c r="F11022" s="2"/>
    </row>
    <row r="11023" spans="5:6" ht="12.75">
      <c r="E11023" s="2"/>
      <c r="F11023" s="2"/>
    </row>
    <row r="11024" spans="5:6" ht="12.75">
      <c r="E11024" s="2"/>
      <c r="F11024" s="2"/>
    </row>
    <row r="11025" spans="5:6" ht="12.75">
      <c r="E11025" s="2"/>
      <c r="F11025" s="2"/>
    </row>
    <row r="11026" spans="5:6" ht="12.75">
      <c r="E11026" s="2"/>
      <c r="F11026" s="2"/>
    </row>
    <row r="11027" spans="5:6" ht="12.75">
      <c r="E11027" s="2"/>
      <c r="F11027" s="2"/>
    </row>
    <row r="11028" spans="5:6" ht="12.75">
      <c r="E11028" s="2"/>
      <c r="F11028" s="2"/>
    </row>
    <row r="11029" spans="5:6" ht="12.75">
      <c r="E11029" s="2"/>
      <c r="F11029" s="2"/>
    </row>
    <row r="11030" spans="5:6" ht="12.75">
      <c r="E11030" s="2"/>
      <c r="F11030" s="2"/>
    </row>
    <row r="11031" spans="5:6" ht="12.75">
      <c r="E11031" s="2"/>
      <c r="F11031" s="2"/>
    </row>
    <row r="11032" spans="5:6" ht="12.75">
      <c r="E11032" s="2"/>
      <c r="F11032" s="2"/>
    </row>
    <row r="11033" spans="5:6" ht="12.75">
      <c r="E11033" s="2"/>
      <c r="F11033" s="2"/>
    </row>
    <row r="11034" spans="5:6" ht="12.75">
      <c r="E11034" s="2"/>
      <c r="F11034" s="2"/>
    </row>
    <row r="11035" spans="5:6" ht="12.75">
      <c r="E11035" s="2"/>
      <c r="F11035" s="2"/>
    </row>
    <row r="11036" spans="5:6" ht="12.75">
      <c r="E11036" s="2"/>
      <c r="F11036" s="2"/>
    </row>
    <row r="11037" spans="5:6" ht="12.75">
      <c r="E11037" s="2"/>
      <c r="F11037" s="2"/>
    </row>
    <row r="11038" spans="5:6" ht="12.75">
      <c r="E11038" s="2"/>
      <c r="F11038" s="2"/>
    </row>
    <row r="11039" spans="5:6" ht="12.75">
      <c r="E11039" s="2"/>
      <c r="F11039" s="2"/>
    </row>
    <row r="11040" spans="5:6" ht="12.75">
      <c r="E11040" s="2"/>
      <c r="F11040" s="2"/>
    </row>
    <row r="11041" spans="5:6" ht="12.75">
      <c r="E11041" s="2"/>
      <c r="F11041" s="2"/>
    </row>
    <row r="11042" spans="5:6" ht="12.75">
      <c r="E11042" s="2"/>
      <c r="F11042" s="2"/>
    </row>
    <row r="11043" spans="5:6" ht="12.75">
      <c r="E11043" s="2"/>
      <c r="F11043" s="2"/>
    </row>
    <row r="11044" spans="5:6" ht="12.75">
      <c r="E11044" s="2"/>
      <c r="F11044" s="2"/>
    </row>
    <row r="11045" spans="5:6" ht="12.75">
      <c r="E11045" s="2"/>
      <c r="F11045" s="2"/>
    </row>
    <row r="11046" spans="5:6" ht="12.75">
      <c r="E11046" s="2"/>
      <c r="F11046" s="2"/>
    </row>
    <row r="11047" spans="5:6" ht="12.75">
      <c r="E11047" s="2"/>
      <c r="F11047" s="2"/>
    </row>
    <row r="11048" spans="5:6" ht="12.75">
      <c r="E11048" s="2"/>
      <c r="F11048" s="2"/>
    </row>
    <row r="11049" spans="5:6" ht="12.75">
      <c r="E11049" s="2"/>
      <c r="F11049" s="2"/>
    </row>
    <row r="11050" spans="5:6" ht="12.75">
      <c r="E11050" s="2"/>
      <c r="F11050" s="2"/>
    </row>
    <row r="11051" spans="5:6" ht="12.75">
      <c r="E11051" s="2"/>
      <c r="F11051" s="2"/>
    </row>
    <row r="11052" spans="5:6" ht="12.75">
      <c r="E11052" s="2"/>
      <c r="F11052" s="2"/>
    </row>
    <row r="11053" spans="5:6" ht="12.75">
      <c r="E11053" s="2"/>
      <c r="F11053" s="2"/>
    </row>
    <row r="11054" spans="5:6" ht="12.75">
      <c r="E11054" s="2"/>
      <c r="F11054" s="2"/>
    </row>
    <row r="11055" spans="5:6" ht="12.75">
      <c r="E11055" s="2"/>
      <c r="F11055" s="2"/>
    </row>
    <row r="11056" spans="5:6" ht="12.75">
      <c r="E11056" s="2"/>
      <c r="F11056" s="2"/>
    </row>
    <row r="11057" spans="5:6" ht="12.75">
      <c r="E11057" s="2"/>
      <c r="F11057" s="2"/>
    </row>
    <row r="11058" spans="5:6" ht="12.75">
      <c r="E11058" s="2"/>
      <c r="F11058" s="2"/>
    </row>
    <row r="11059" spans="5:6" ht="12.75">
      <c r="E11059" s="2"/>
      <c r="F11059" s="2"/>
    </row>
    <row r="11060" spans="5:6" ht="12.75">
      <c r="E11060" s="2"/>
      <c r="F11060" s="2"/>
    </row>
    <row r="11061" spans="5:6" ht="12.75">
      <c r="E11061" s="2"/>
      <c r="F11061" s="2"/>
    </row>
    <row r="11062" spans="5:6" ht="12.75">
      <c r="E11062" s="2"/>
      <c r="F11062" s="2"/>
    </row>
    <row r="11063" spans="5:6" ht="12.75">
      <c r="E11063" s="2"/>
      <c r="F11063" s="2"/>
    </row>
    <row r="11064" spans="5:6" ht="12.75">
      <c r="E11064" s="2"/>
      <c r="F11064" s="2"/>
    </row>
    <row r="11065" spans="5:6" ht="12.75">
      <c r="E11065" s="2"/>
      <c r="F11065" s="2"/>
    </row>
    <row r="11066" spans="5:6" ht="12.75">
      <c r="E11066" s="2"/>
      <c r="F11066" s="2"/>
    </row>
    <row r="11067" spans="5:6" ht="12.75">
      <c r="E11067" s="2"/>
      <c r="F11067" s="2"/>
    </row>
    <row r="11068" spans="5:6" ht="12.75">
      <c r="E11068" s="2"/>
      <c r="F11068" s="2"/>
    </row>
    <row r="11069" spans="5:6" ht="12.75">
      <c r="E11069" s="2"/>
      <c r="F11069" s="2"/>
    </row>
    <row r="11070" spans="5:6" ht="12.75">
      <c r="E11070" s="2"/>
      <c r="F11070" s="2"/>
    </row>
    <row r="11071" spans="5:6" ht="12.75">
      <c r="E11071" s="2"/>
      <c r="F11071" s="2"/>
    </row>
    <row r="11072" spans="5:6" ht="12.75">
      <c r="E11072" s="2"/>
      <c r="F11072" s="2"/>
    </row>
    <row r="11073" spans="5:6" ht="12.75">
      <c r="E11073" s="2"/>
      <c r="F11073" s="2"/>
    </row>
    <row r="11074" spans="5:6" ht="12.75">
      <c r="E11074" s="2"/>
      <c r="F11074" s="2"/>
    </row>
    <row r="11075" spans="5:6" ht="12.75">
      <c r="E11075" s="2"/>
      <c r="F11075" s="2"/>
    </row>
    <row r="11076" spans="5:6" ht="12.75">
      <c r="E11076" s="2"/>
      <c r="F11076" s="2"/>
    </row>
    <row r="11077" spans="5:6" ht="12.75">
      <c r="E11077" s="2"/>
      <c r="F11077" s="2"/>
    </row>
    <row r="11078" spans="5:6" ht="12.75">
      <c r="E11078" s="2"/>
      <c r="F11078" s="2"/>
    </row>
    <row r="11079" spans="5:6" ht="12.75">
      <c r="E11079" s="2"/>
      <c r="F11079" s="2"/>
    </row>
    <row r="11080" spans="5:6" ht="12.75">
      <c r="E11080" s="2"/>
      <c r="F11080" s="2"/>
    </row>
    <row r="11081" spans="5:6" ht="12.75">
      <c r="E11081" s="2"/>
      <c r="F11081" s="2"/>
    </row>
    <row r="11082" spans="5:6" ht="12.75">
      <c r="E11082" s="2"/>
      <c r="F11082" s="2"/>
    </row>
    <row r="11083" spans="5:6" ht="12.75">
      <c r="E11083" s="2"/>
      <c r="F11083" s="2"/>
    </row>
    <row r="11084" spans="5:6" ht="12.75">
      <c r="E11084" s="2"/>
      <c r="F11084" s="2"/>
    </row>
    <row r="11085" spans="5:6" ht="12.75">
      <c r="E11085" s="2"/>
      <c r="F11085" s="2"/>
    </row>
    <row r="11086" spans="5:6" ht="12.75">
      <c r="E11086" s="2"/>
      <c r="F11086" s="2"/>
    </row>
    <row r="11087" spans="5:6" ht="12.75">
      <c r="E11087" s="2"/>
      <c r="F11087" s="2"/>
    </row>
    <row r="11088" spans="5:6" ht="12.75">
      <c r="E11088" s="2"/>
      <c r="F11088" s="2"/>
    </row>
    <row r="11089" spans="5:6" ht="12.75">
      <c r="E11089" s="2"/>
      <c r="F11089" s="2"/>
    </row>
    <row r="11090" spans="5:6" ht="12.75">
      <c r="E11090" s="2"/>
      <c r="F11090" s="2"/>
    </row>
    <row r="11091" spans="5:6" ht="12.75">
      <c r="E11091" s="2"/>
      <c r="F11091" s="2"/>
    </row>
    <row r="11092" spans="5:6" ht="12.75">
      <c r="E11092" s="2"/>
      <c r="F11092" s="2"/>
    </row>
    <row r="11093" spans="5:6" ht="12.75">
      <c r="E11093" s="2"/>
      <c r="F11093" s="2"/>
    </row>
    <row r="11094" spans="5:6" ht="12.75">
      <c r="E11094" s="2"/>
      <c r="F11094" s="2"/>
    </row>
    <row r="11095" spans="5:6" ht="12.75">
      <c r="E11095" s="2"/>
      <c r="F11095" s="2"/>
    </row>
    <row r="11096" spans="5:6" ht="12.75">
      <c r="E11096" s="2"/>
      <c r="F11096" s="2"/>
    </row>
    <row r="11097" spans="5:6" ht="12.75">
      <c r="E11097" s="2"/>
      <c r="F11097" s="2"/>
    </row>
    <row r="11098" spans="5:6" ht="12.75">
      <c r="E11098" s="2"/>
      <c r="F11098" s="2"/>
    </row>
    <row r="11099" spans="5:6" ht="12.75">
      <c r="E11099" s="2"/>
      <c r="F11099" s="2"/>
    </row>
    <row r="11100" spans="5:6" ht="12.75">
      <c r="E11100" s="2"/>
      <c r="F11100" s="2"/>
    </row>
    <row r="11101" spans="5:6" ht="12.75">
      <c r="E11101" s="2"/>
      <c r="F11101" s="2"/>
    </row>
    <row r="11102" spans="5:6" ht="12.75">
      <c r="E11102" s="2"/>
      <c r="F11102" s="2"/>
    </row>
    <row r="11103" spans="5:6" ht="12.75">
      <c r="E11103" s="2"/>
      <c r="F11103" s="2"/>
    </row>
    <row r="11104" spans="5:6" ht="12.75">
      <c r="E11104" s="2"/>
      <c r="F11104" s="2"/>
    </row>
    <row r="11105" spans="5:6" ht="12.75">
      <c r="E11105" s="2"/>
      <c r="F11105" s="2"/>
    </row>
    <row r="11106" spans="5:6" ht="12.75">
      <c r="E11106" s="2"/>
      <c r="F11106" s="2"/>
    </row>
    <row r="11107" spans="5:6" ht="12.75">
      <c r="E11107" s="2"/>
      <c r="F11107" s="2"/>
    </row>
    <row r="11108" spans="5:6" ht="12.75">
      <c r="E11108" s="2"/>
      <c r="F11108" s="2"/>
    </row>
    <row r="11109" spans="5:6" ht="12.75">
      <c r="E11109" s="2"/>
      <c r="F11109" s="2"/>
    </row>
    <row r="11110" spans="5:6" ht="12.75">
      <c r="E11110" s="2"/>
      <c r="F11110" s="2"/>
    </row>
    <row r="11111" spans="5:6" ht="12.75">
      <c r="E11111" s="2"/>
      <c r="F11111" s="2"/>
    </row>
    <row r="11112" spans="5:6" ht="12.75">
      <c r="E11112" s="2"/>
      <c r="F11112" s="2"/>
    </row>
    <row r="11113" spans="5:6" ht="12.75">
      <c r="E11113" s="2"/>
      <c r="F11113" s="2"/>
    </row>
    <row r="11114" spans="5:6" ht="12.75">
      <c r="E11114" s="2"/>
      <c r="F11114" s="2"/>
    </row>
    <row r="11115" spans="5:6" ht="12.75">
      <c r="E11115" s="2"/>
      <c r="F11115" s="2"/>
    </row>
    <row r="11116" spans="5:6" ht="12.75">
      <c r="E11116" s="2"/>
      <c r="F11116" s="2"/>
    </row>
    <row r="11117" spans="5:6" ht="12.75">
      <c r="E11117" s="2"/>
      <c r="F11117" s="2"/>
    </row>
    <row r="11118" spans="5:6" ht="12.75">
      <c r="E11118" s="2"/>
      <c r="F11118" s="2"/>
    </row>
    <row r="11119" spans="5:6" ht="12.75">
      <c r="E11119" s="2"/>
      <c r="F11119" s="2"/>
    </row>
    <row r="11120" spans="5:6" ht="12.75">
      <c r="E11120" s="2"/>
      <c r="F11120" s="2"/>
    </row>
    <row r="11121" spans="5:6" ht="12.75">
      <c r="E11121" s="2"/>
      <c r="F11121" s="2"/>
    </row>
    <row r="11122" spans="5:6" ht="12.75">
      <c r="E11122" s="2"/>
      <c r="F11122" s="2"/>
    </row>
    <row r="11123" spans="5:6" ht="12.75">
      <c r="E11123" s="2"/>
      <c r="F11123" s="2"/>
    </row>
    <row r="11124" spans="5:6" ht="12.75">
      <c r="E11124" s="2"/>
      <c r="F11124" s="2"/>
    </row>
    <row r="11125" spans="5:6" ht="12.75">
      <c r="E11125" s="2"/>
      <c r="F11125" s="2"/>
    </row>
    <row r="11126" spans="5:6" ht="12.75">
      <c r="E11126" s="2"/>
      <c r="F11126" s="2"/>
    </row>
    <row r="11127" spans="5:6" ht="12.75">
      <c r="E11127" s="2"/>
      <c r="F11127" s="2"/>
    </row>
    <row r="11128" spans="5:6" ht="12.75">
      <c r="E11128" s="2"/>
      <c r="F11128" s="2"/>
    </row>
    <row r="11129" spans="5:6" ht="12.75">
      <c r="E11129" s="2"/>
      <c r="F11129" s="2"/>
    </row>
    <row r="11130" spans="5:6" ht="12.75">
      <c r="E11130" s="2"/>
      <c r="F11130" s="2"/>
    </row>
    <row r="11131" spans="5:6" ht="12.75">
      <c r="E11131" s="2"/>
      <c r="F11131" s="2"/>
    </row>
    <row r="11132" spans="5:6" ht="12.75">
      <c r="E11132" s="2"/>
      <c r="F11132" s="2"/>
    </row>
    <row r="11133" spans="5:6" ht="12.75">
      <c r="E11133" s="2"/>
      <c r="F11133" s="2"/>
    </row>
    <row r="11134" spans="5:6" ht="12.75">
      <c r="E11134" s="2"/>
      <c r="F11134" s="2"/>
    </row>
    <row r="11135" spans="5:6" ht="12.75">
      <c r="E11135" s="2"/>
      <c r="F11135" s="2"/>
    </row>
    <row r="11136" spans="5:6" ht="12.75">
      <c r="E11136" s="2"/>
      <c r="F11136" s="2"/>
    </row>
    <row r="11137" spans="5:6" ht="12.75">
      <c r="E11137" s="2"/>
      <c r="F11137" s="2"/>
    </row>
    <row r="11138" spans="5:6" ht="12.75">
      <c r="E11138" s="2"/>
      <c r="F11138" s="2"/>
    </row>
    <row r="11139" spans="5:6" ht="12.75">
      <c r="E11139" s="2"/>
      <c r="F11139" s="2"/>
    </row>
    <row r="11140" spans="5:6" ht="12.75">
      <c r="E11140" s="2"/>
      <c r="F11140" s="2"/>
    </row>
    <row r="11141" spans="5:6" ht="12.75">
      <c r="E11141" s="2"/>
      <c r="F11141" s="2"/>
    </row>
    <row r="11142" spans="5:6" ht="12.75">
      <c r="E11142" s="2"/>
      <c r="F11142" s="2"/>
    </row>
    <row r="11143" spans="5:6" ht="12.75">
      <c r="E11143" s="2"/>
      <c r="F11143" s="2"/>
    </row>
    <row r="11144" spans="5:6" ht="12.75">
      <c r="E11144" s="2"/>
      <c r="F11144" s="2"/>
    </row>
    <row r="11145" spans="5:6" ht="12.75">
      <c r="E11145" s="2"/>
      <c r="F11145" s="2"/>
    </row>
    <row r="11146" spans="5:6" ht="12.75">
      <c r="E11146" s="2"/>
      <c r="F11146" s="2"/>
    </row>
    <row r="11147" spans="5:6" ht="12.75">
      <c r="E11147" s="2"/>
      <c r="F11147" s="2"/>
    </row>
    <row r="11148" spans="5:6" ht="12.75">
      <c r="E11148" s="2"/>
      <c r="F11148" s="2"/>
    </row>
    <row r="11149" spans="5:6" ht="12.75">
      <c r="E11149" s="2"/>
      <c r="F11149" s="2"/>
    </row>
    <row r="11150" spans="5:6" ht="12.75">
      <c r="E11150" s="2"/>
      <c r="F11150" s="2"/>
    </row>
    <row r="11151" spans="5:6" ht="12.75">
      <c r="E11151" s="2"/>
      <c r="F11151" s="2"/>
    </row>
    <row r="11152" spans="5:6" ht="12.75">
      <c r="E11152" s="2"/>
      <c r="F11152" s="2"/>
    </row>
    <row r="11153" spans="5:6" ht="12.75">
      <c r="E11153" s="2"/>
      <c r="F11153" s="2"/>
    </row>
    <row r="11154" spans="5:6" ht="12.75">
      <c r="E11154" s="2"/>
      <c r="F11154" s="2"/>
    </row>
    <row r="11155" spans="5:6" ht="12.75">
      <c r="E11155" s="2"/>
      <c r="F11155" s="2"/>
    </row>
    <row r="11156" spans="5:6" ht="12.75">
      <c r="E11156" s="2"/>
      <c r="F11156" s="2"/>
    </row>
    <row r="11157" spans="5:6" ht="12.75">
      <c r="E11157" s="2"/>
      <c r="F11157" s="2"/>
    </row>
    <row r="11158" spans="5:6" ht="12.75">
      <c r="E11158" s="2"/>
      <c r="F11158" s="2"/>
    </row>
    <row r="11159" spans="5:6" ht="12.75">
      <c r="E11159" s="2"/>
      <c r="F11159" s="2"/>
    </row>
    <row r="11160" spans="5:6" ht="12.75">
      <c r="E11160" s="2"/>
      <c r="F11160" s="2"/>
    </row>
    <row r="11161" spans="5:6" ht="12.75">
      <c r="E11161" s="2"/>
      <c r="F11161" s="2"/>
    </row>
    <row r="11162" spans="5:6" ht="12.75">
      <c r="E11162" s="2"/>
      <c r="F11162" s="2"/>
    </row>
    <row r="11163" spans="5:6" ht="12.75">
      <c r="E11163" s="2"/>
      <c r="F11163" s="2"/>
    </row>
    <row r="11164" spans="5:6" ht="12.75">
      <c r="E11164" s="2"/>
      <c r="F11164" s="2"/>
    </row>
    <row r="11165" spans="5:6" ht="12.75">
      <c r="E11165" s="2"/>
      <c r="F11165" s="2"/>
    </row>
    <row r="11166" spans="5:6" ht="12.75">
      <c r="E11166" s="2"/>
      <c r="F11166" s="2"/>
    </row>
    <row r="11167" spans="5:6" ht="12.75">
      <c r="E11167" s="2"/>
      <c r="F11167" s="2"/>
    </row>
    <row r="11168" spans="5:6" ht="12.75">
      <c r="E11168" s="2"/>
      <c r="F11168" s="2"/>
    </row>
    <row r="11169" spans="5:6" ht="12.75">
      <c r="E11169" s="2"/>
      <c r="F11169" s="2"/>
    </row>
    <row r="11170" spans="5:6" ht="12.75">
      <c r="E11170" s="2"/>
      <c r="F11170" s="2"/>
    </row>
    <row r="11171" spans="5:6" ht="12.75">
      <c r="E11171" s="2"/>
      <c r="F11171" s="2"/>
    </row>
    <row r="11172" spans="5:6" ht="12.75">
      <c r="E11172" s="2"/>
      <c r="F11172" s="2"/>
    </row>
    <row r="11173" spans="5:6" ht="12.75">
      <c r="E11173" s="2"/>
      <c r="F11173" s="2"/>
    </row>
    <row r="11174" spans="5:6" ht="12.75">
      <c r="E11174" s="2"/>
      <c r="F11174" s="2"/>
    </row>
    <row r="11175" spans="5:6" ht="12.75">
      <c r="E11175" s="2"/>
      <c r="F11175" s="2"/>
    </row>
    <row r="11176" spans="5:6" ht="12.75">
      <c r="E11176" s="2"/>
      <c r="F11176" s="2"/>
    </row>
    <row r="11177" spans="5:6" ht="12.75">
      <c r="E11177" s="2"/>
      <c r="F11177" s="2"/>
    </row>
    <row r="11178" spans="5:6" ht="12.75">
      <c r="E11178" s="2"/>
      <c r="F11178" s="2"/>
    </row>
    <row r="11179" spans="5:6" ht="12.75">
      <c r="E11179" s="2"/>
      <c r="F11179" s="2"/>
    </row>
    <row r="11180" spans="5:6" ht="12.75">
      <c r="E11180" s="2"/>
      <c r="F11180" s="2"/>
    </row>
    <row r="11181" spans="5:6" ht="12.75">
      <c r="E11181" s="2"/>
      <c r="F11181" s="2"/>
    </row>
    <row r="11182" spans="5:6" ht="12.75">
      <c r="E11182" s="2"/>
      <c r="F11182" s="2"/>
    </row>
    <row r="11183" spans="5:6" ht="12.75">
      <c r="E11183" s="2"/>
      <c r="F11183" s="2"/>
    </row>
    <row r="11184" spans="5:6" ht="12.75">
      <c r="E11184" s="2"/>
      <c r="F11184" s="2"/>
    </row>
    <row r="11185" spans="5:6" ht="12.75">
      <c r="E11185" s="2"/>
      <c r="F11185" s="2"/>
    </row>
    <row r="11186" spans="5:6" ht="12.75">
      <c r="E11186" s="2"/>
      <c r="F11186" s="2"/>
    </row>
    <row r="11187" spans="5:6" ht="12.75">
      <c r="E11187" s="2"/>
      <c r="F11187" s="2"/>
    </row>
    <row r="11188" spans="5:6" ht="12.75">
      <c r="E11188" s="2"/>
      <c r="F11188" s="2"/>
    </row>
    <row r="11189" spans="5:6" ht="12.75">
      <c r="E11189" s="2"/>
      <c r="F11189" s="2"/>
    </row>
    <row r="11190" spans="5:6" ht="12.75">
      <c r="E11190" s="2"/>
      <c r="F11190" s="2"/>
    </row>
    <row r="11191" spans="5:6" ht="12.75">
      <c r="E11191" s="2"/>
      <c r="F11191" s="2"/>
    </row>
    <row r="11192" spans="5:6" ht="12.75">
      <c r="E11192" s="2"/>
      <c r="F11192" s="2"/>
    </row>
    <row r="11193" spans="5:6" ht="12.75">
      <c r="E11193" s="2"/>
      <c r="F11193" s="2"/>
    </row>
    <row r="11194" spans="5:6" ht="12.75">
      <c r="E11194" s="2"/>
      <c r="F11194" s="2"/>
    </row>
    <row r="11195" spans="5:6" ht="12.75">
      <c r="E11195" s="2"/>
      <c r="F11195" s="2"/>
    </row>
    <row r="11196" spans="5:6" ht="12.75">
      <c r="E11196" s="2"/>
      <c r="F11196" s="2"/>
    </row>
    <row r="11197" spans="5:6" ht="12.75">
      <c r="E11197" s="2"/>
      <c r="F11197" s="2"/>
    </row>
    <row r="11198" spans="5:6" ht="12.75">
      <c r="E11198" s="2"/>
      <c r="F11198" s="2"/>
    </row>
    <row r="11199" spans="5:6" ht="12.75">
      <c r="E11199" s="2"/>
      <c r="F11199" s="2"/>
    </row>
    <row r="11200" spans="5:6" ht="12.75">
      <c r="E11200" s="2"/>
      <c r="F11200" s="2"/>
    </row>
    <row r="11201" spans="5:6" ht="12.75">
      <c r="E11201" s="2"/>
      <c r="F11201" s="2"/>
    </row>
    <row r="11202" spans="5:6" ht="12.75">
      <c r="E11202" s="2"/>
      <c r="F11202" s="2"/>
    </row>
    <row r="11203" spans="5:6" ht="12.75">
      <c r="E11203" s="2"/>
      <c r="F11203" s="2"/>
    </row>
    <row r="11204" spans="5:6" ht="12.75">
      <c r="E11204" s="2"/>
      <c r="F11204" s="2"/>
    </row>
    <row r="11205" spans="5:6" ht="12.75">
      <c r="E11205" s="2"/>
      <c r="F11205" s="2"/>
    </row>
    <row r="11206" spans="5:6" ht="12.75">
      <c r="E11206" s="2"/>
      <c r="F11206" s="2"/>
    </row>
    <row r="11207" spans="5:6" ht="12.75">
      <c r="E11207" s="2"/>
      <c r="F11207" s="2"/>
    </row>
    <row r="11208" spans="5:6" ht="12.75">
      <c r="E11208" s="2"/>
      <c r="F11208" s="2"/>
    </row>
    <row r="11209" spans="5:6" ht="12.75">
      <c r="E11209" s="2"/>
      <c r="F11209" s="2"/>
    </row>
    <row r="11210" spans="5:6" ht="12.75">
      <c r="E11210" s="2"/>
      <c r="F11210" s="2"/>
    </row>
    <row r="11211" spans="5:6" ht="12.75">
      <c r="E11211" s="2"/>
      <c r="F11211" s="2"/>
    </row>
    <row r="11212" spans="5:6" ht="12.75">
      <c r="E11212" s="2"/>
      <c r="F11212" s="2"/>
    </row>
    <row r="11213" spans="5:6" ht="12.75">
      <c r="E11213" s="2"/>
      <c r="F11213" s="2"/>
    </row>
    <row r="11214" spans="5:6" ht="12.75">
      <c r="E11214" s="2"/>
      <c r="F11214" s="2"/>
    </row>
    <row r="11215" spans="5:6" ht="12.75">
      <c r="E11215" s="2"/>
      <c r="F11215" s="2"/>
    </row>
    <row r="11216" spans="5:6" ht="12.75">
      <c r="E11216" s="2"/>
      <c r="F11216" s="2"/>
    </row>
    <row r="11217" spans="5:6" ht="12.75">
      <c r="E11217" s="2"/>
      <c r="F11217" s="2"/>
    </row>
    <row r="11218" spans="5:6" ht="12.75">
      <c r="E11218" s="2"/>
      <c r="F11218" s="2"/>
    </row>
    <row r="11219" spans="5:6" ht="12.75">
      <c r="E11219" s="2"/>
      <c r="F11219" s="2"/>
    </row>
    <row r="11220" spans="5:6" ht="12.75">
      <c r="E11220" s="2"/>
      <c r="F11220" s="2"/>
    </row>
    <row r="11221" spans="5:6" ht="12.75">
      <c r="E11221" s="2"/>
      <c r="F11221" s="2"/>
    </row>
    <row r="11222" spans="5:6" ht="12.75">
      <c r="E11222" s="2"/>
      <c r="F11222" s="2"/>
    </row>
    <row r="11223" spans="5:6" ht="12.75">
      <c r="E11223" s="2"/>
      <c r="F11223" s="2"/>
    </row>
    <row r="11224" spans="5:6" ht="12.75">
      <c r="E11224" s="2"/>
      <c r="F11224" s="2"/>
    </row>
    <row r="11225" spans="5:6" ht="12.75">
      <c r="E11225" s="2"/>
      <c r="F11225" s="2"/>
    </row>
    <row r="11226" spans="5:6" ht="12.75">
      <c r="E11226" s="2"/>
      <c r="F11226" s="2"/>
    </row>
    <row r="11227" spans="5:6" ht="12.75">
      <c r="E11227" s="2"/>
      <c r="F11227" s="2"/>
    </row>
    <row r="11228" spans="5:6" ht="12.75">
      <c r="E11228" s="2"/>
      <c r="F11228" s="2"/>
    </row>
    <row r="11229" spans="5:6" ht="12.75">
      <c r="E11229" s="2"/>
      <c r="F11229" s="2"/>
    </row>
    <row r="11230" spans="5:6" ht="12.75">
      <c r="E11230" s="2"/>
      <c r="F11230" s="2"/>
    </row>
    <row r="11231" spans="5:6" ht="12.75">
      <c r="E11231" s="2"/>
      <c r="F11231" s="2"/>
    </row>
    <row r="11232" spans="5:6" ht="12.75">
      <c r="E11232" s="2"/>
      <c r="F11232" s="2"/>
    </row>
    <row r="11233" spans="5:6" ht="12.75">
      <c r="E11233" s="2"/>
      <c r="F11233" s="2"/>
    </row>
    <row r="11234" spans="5:6" ht="12.75">
      <c r="E11234" s="2"/>
      <c r="F11234" s="2"/>
    </row>
    <row r="11235" spans="5:6" ht="12.75">
      <c r="E11235" s="2"/>
      <c r="F11235" s="2"/>
    </row>
    <row r="11236" spans="5:6" ht="12.75">
      <c r="E11236" s="2"/>
      <c r="F11236" s="2"/>
    </row>
    <row r="11237" spans="5:6" ht="12.75">
      <c r="E11237" s="2"/>
      <c r="F11237" s="2"/>
    </row>
    <row r="11238" spans="5:6" ht="12.75">
      <c r="E11238" s="2"/>
      <c r="F11238" s="2"/>
    </row>
    <row r="11239" spans="5:6" ht="12.75">
      <c r="E11239" s="2"/>
      <c r="F11239" s="2"/>
    </row>
    <row r="11240" spans="5:6" ht="12.75">
      <c r="E11240" s="2"/>
      <c r="F11240" s="2"/>
    </row>
    <row r="11241" spans="5:6" ht="12.75">
      <c r="E11241" s="2"/>
      <c r="F11241" s="2"/>
    </row>
    <row r="11242" spans="5:6" ht="12.75">
      <c r="E11242" s="2"/>
      <c r="F11242" s="2"/>
    </row>
    <row r="11243" spans="5:6" ht="12.75">
      <c r="E11243" s="2"/>
      <c r="F11243" s="2"/>
    </row>
    <row r="11244" spans="5:6" ht="12.75">
      <c r="E11244" s="2"/>
      <c r="F11244" s="2"/>
    </row>
    <row r="11245" spans="5:6" ht="12.75">
      <c r="E11245" s="2"/>
      <c r="F11245" s="2"/>
    </row>
    <row r="11246" spans="5:6" ht="12.75">
      <c r="E11246" s="2"/>
      <c r="F11246" s="2"/>
    </row>
    <row r="11247" spans="5:6" ht="12.75">
      <c r="E11247" s="2"/>
      <c r="F11247" s="2"/>
    </row>
    <row r="11248" spans="5:6" ht="12.75">
      <c r="E11248" s="2"/>
      <c r="F11248" s="2"/>
    </row>
    <row r="11249" spans="5:6" ht="12.75">
      <c r="E11249" s="2"/>
      <c r="F11249" s="2"/>
    </row>
    <row r="11250" spans="5:6" ht="12.75">
      <c r="E11250" s="2"/>
      <c r="F11250" s="2"/>
    </row>
    <row r="11251" spans="5:6" ht="12.75">
      <c r="E11251" s="2"/>
      <c r="F11251" s="2"/>
    </row>
    <row r="11252" spans="5:6" ht="12.75">
      <c r="E11252" s="2"/>
      <c r="F11252" s="2"/>
    </row>
    <row r="11253" spans="5:6" ht="12.75">
      <c r="E11253" s="2"/>
      <c r="F11253" s="2"/>
    </row>
    <row r="11254" spans="5:6" ht="12.75">
      <c r="E11254" s="2"/>
      <c r="F11254" s="2"/>
    </row>
    <row r="11255" spans="5:6" ht="12.75">
      <c r="E11255" s="2"/>
      <c r="F11255" s="2"/>
    </row>
    <row r="11256" spans="5:6" ht="12.75">
      <c r="E11256" s="2"/>
      <c r="F11256" s="2"/>
    </row>
    <row r="11257" spans="5:6" ht="12.75">
      <c r="E11257" s="2"/>
      <c r="F11257" s="2"/>
    </row>
    <row r="11258" spans="5:6" ht="12.75">
      <c r="E11258" s="2"/>
      <c r="F11258" s="2"/>
    </row>
    <row r="11259" spans="5:6" ht="12.75">
      <c r="E11259" s="2"/>
      <c r="F11259" s="2"/>
    </row>
    <row r="11260" spans="5:6" ht="12.75">
      <c r="E11260" s="2"/>
      <c r="F11260" s="2"/>
    </row>
    <row r="11261" spans="5:6" ht="12.75">
      <c r="E11261" s="2"/>
      <c r="F11261" s="2"/>
    </row>
    <row r="11262" spans="5:6" ht="12.75">
      <c r="E11262" s="2"/>
      <c r="F11262" s="2"/>
    </row>
    <row r="11263" spans="5:6" ht="12.75">
      <c r="E11263" s="2"/>
      <c r="F11263" s="2"/>
    </row>
    <row r="11264" spans="5:6" ht="12.75">
      <c r="E11264" s="2"/>
      <c r="F11264" s="2"/>
    </row>
    <row r="11265" spans="5:6" ht="12.75">
      <c r="E11265" s="2"/>
      <c r="F11265" s="2"/>
    </row>
    <row r="11266" spans="5:6" ht="12.75">
      <c r="E11266" s="2"/>
      <c r="F11266" s="2"/>
    </row>
    <row r="11267" spans="5:6" ht="12.75">
      <c r="E11267" s="2"/>
      <c r="F11267" s="2"/>
    </row>
    <row r="11268" spans="5:6" ht="12.75">
      <c r="E11268" s="2"/>
      <c r="F11268" s="2"/>
    </row>
    <row r="11269" spans="5:6" ht="12.75">
      <c r="E11269" s="2"/>
      <c r="F11269" s="2"/>
    </row>
    <row r="11270" spans="5:6" ht="12.75">
      <c r="E11270" s="2"/>
      <c r="F11270" s="2"/>
    </row>
    <row r="11271" spans="5:6" ht="12.75">
      <c r="E11271" s="2"/>
      <c r="F11271" s="2"/>
    </row>
    <row r="11272" spans="5:6" ht="12.75">
      <c r="E11272" s="2"/>
      <c r="F11272" s="2"/>
    </row>
    <row r="11273" spans="5:6" ht="12.75">
      <c r="E11273" s="2"/>
      <c r="F11273" s="2"/>
    </row>
    <row r="11274" spans="5:6" ht="12.75">
      <c r="E11274" s="2"/>
      <c r="F11274" s="2"/>
    </row>
    <row r="11275" spans="5:6" ht="12.75">
      <c r="E11275" s="2"/>
      <c r="F11275" s="2"/>
    </row>
    <row r="11276" spans="5:6" ht="12.75">
      <c r="E11276" s="2"/>
      <c r="F11276" s="2"/>
    </row>
    <row r="11277" spans="5:6" ht="12.75">
      <c r="E11277" s="2"/>
      <c r="F11277" s="2"/>
    </row>
    <row r="11278" spans="5:6" ht="12.75">
      <c r="E11278" s="2"/>
      <c r="F11278" s="2"/>
    </row>
    <row r="11279" spans="5:6" ht="12.75">
      <c r="E11279" s="2"/>
      <c r="F11279" s="2"/>
    </row>
    <row r="11280" spans="5:6" ht="12.75">
      <c r="E11280" s="2"/>
      <c r="F11280" s="2"/>
    </row>
    <row r="11281" spans="5:6" ht="12.75">
      <c r="E11281" s="2"/>
      <c r="F11281" s="2"/>
    </row>
    <row r="11282" spans="5:6" ht="12.75">
      <c r="E11282" s="2"/>
      <c r="F11282" s="2"/>
    </row>
    <row r="11283" spans="5:6" ht="12.75">
      <c r="E11283" s="2"/>
      <c r="F11283" s="2"/>
    </row>
    <row r="11284" spans="5:6" ht="12.75">
      <c r="E11284" s="2"/>
      <c r="F11284" s="2"/>
    </row>
    <row r="11285" spans="5:6" ht="12.75">
      <c r="E11285" s="2"/>
      <c r="F11285" s="2"/>
    </row>
    <row r="11286" spans="5:6" ht="12.75">
      <c r="E11286" s="2"/>
      <c r="F11286" s="2"/>
    </row>
    <row r="11287" spans="5:6" ht="12.75">
      <c r="E11287" s="2"/>
      <c r="F11287" s="2"/>
    </row>
    <row r="11288" spans="5:6" ht="12.75">
      <c r="E11288" s="2"/>
      <c r="F11288" s="2"/>
    </row>
    <row r="11289" spans="5:6" ht="12.75">
      <c r="E11289" s="2"/>
      <c r="F11289" s="2"/>
    </row>
    <row r="11290" spans="5:6" ht="12.75">
      <c r="E11290" s="2"/>
      <c r="F11290" s="2"/>
    </row>
    <row r="11291" spans="5:6" ht="12.75">
      <c r="E11291" s="2"/>
      <c r="F11291" s="2"/>
    </row>
    <row r="11292" spans="5:6" ht="12.75">
      <c r="E11292" s="2"/>
      <c r="F11292" s="2"/>
    </row>
    <row r="11293" spans="5:6" ht="12.75">
      <c r="E11293" s="2"/>
      <c r="F11293" s="2"/>
    </row>
    <row r="11294" spans="5:6" ht="12.75">
      <c r="E11294" s="2"/>
      <c r="F11294" s="2"/>
    </row>
    <row r="11295" spans="5:6" ht="12.75">
      <c r="E11295" s="2"/>
      <c r="F11295" s="2"/>
    </row>
    <row r="11296" spans="5:6" ht="12.75">
      <c r="E11296" s="2"/>
      <c r="F11296" s="2"/>
    </row>
    <row r="11297" spans="5:6" ht="12.75">
      <c r="E11297" s="2"/>
      <c r="F11297" s="2"/>
    </row>
    <row r="11298" spans="5:6" ht="12.75">
      <c r="E11298" s="2"/>
      <c r="F11298" s="2"/>
    </row>
    <row r="11299" spans="5:6" ht="12.75">
      <c r="E11299" s="2"/>
      <c r="F11299" s="2"/>
    </row>
    <row r="11300" spans="5:6" ht="12.75">
      <c r="E11300" s="2"/>
      <c r="F11300" s="2"/>
    </row>
    <row r="11301" spans="5:6" ht="12.75">
      <c r="E11301" s="2"/>
      <c r="F11301" s="2"/>
    </row>
    <row r="11302" spans="5:6" ht="12.75">
      <c r="E11302" s="2"/>
      <c r="F11302" s="2"/>
    </row>
    <row r="11303" spans="5:6" ht="12.75">
      <c r="E11303" s="2"/>
      <c r="F11303" s="2"/>
    </row>
    <row r="11304" spans="5:6" ht="12.75">
      <c r="E11304" s="2"/>
      <c r="F11304" s="2"/>
    </row>
    <row r="11305" spans="5:6" ht="12.75">
      <c r="E11305" s="2"/>
      <c r="F11305" s="2"/>
    </row>
    <row r="11306" spans="5:6" ht="12.75">
      <c r="E11306" s="2"/>
      <c r="F11306" s="2"/>
    </row>
    <row r="11307" spans="5:6" ht="12.75">
      <c r="E11307" s="2"/>
      <c r="F11307" s="2"/>
    </row>
    <row r="11308" spans="5:6" ht="12.75">
      <c r="E11308" s="2"/>
      <c r="F11308" s="2"/>
    </row>
    <row r="11309" spans="5:6" ht="12.75">
      <c r="E11309" s="2"/>
      <c r="F11309" s="2"/>
    </row>
    <row r="11310" spans="5:6" ht="12.75">
      <c r="E11310" s="2"/>
      <c r="F11310" s="2"/>
    </row>
    <row r="11311" spans="5:6" ht="12.75">
      <c r="E11311" s="2"/>
      <c r="F11311" s="2"/>
    </row>
    <row r="11312" spans="5:6" ht="12.75">
      <c r="E11312" s="2"/>
      <c r="F11312" s="2"/>
    </row>
    <row r="11313" spans="5:6" ht="12.75">
      <c r="E11313" s="2"/>
      <c r="F11313" s="2"/>
    </row>
    <row r="11314" spans="5:6" ht="12.75">
      <c r="E11314" s="2"/>
      <c r="F11314" s="2"/>
    </row>
    <row r="11315" spans="5:6" ht="12.75">
      <c r="E11315" s="2"/>
      <c r="F11315" s="2"/>
    </row>
    <row r="11316" spans="5:6" ht="12.75">
      <c r="E11316" s="2"/>
      <c r="F11316" s="2"/>
    </row>
    <row r="11317" spans="5:6" ht="12.75">
      <c r="E11317" s="2"/>
      <c r="F11317" s="2"/>
    </row>
    <row r="11318" spans="5:6" ht="12.75">
      <c r="E11318" s="2"/>
      <c r="F11318" s="2"/>
    </row>
    <row r="11319" spans="5:6" ht="12.75">
      <c r="E11319" s="2"/>
      <c r="F11319" s="2"/>
    </row>
    <row r="11320" spans="5:6" ht="12.75">
      <c r="E11320" s="2"/>
      <c r="F11320" s="2"/>
    </row>
    <row r="11321" spans="5:6" ht="12.75">
      <c r="E11321" s="2"/>
      <c r="F11321" s="2"/>
    </row>
    <row r="11322" spans="5:6" ht="12.75">
      <c r="E11322" s="2"/>
      <c r="F11322" s="2"/>
    </row>
    <row r="11323" spans="5:6" ht="12.75">
      <c r="E11323" s="2"/>
      <c r="F11323" s="2"/>
    </row>
    <row r="11324" spans="5:6" ht="12.75">
      <c r="E11324" s="2"/>
      <c r="F11324" s="2"/>
    </row>
    <row r="11325" spans="5:6" ht="12.75">
      <c r="E11325" s="2"/>
      <c r="F11325" s="2"/>
    </row>
    <row r="11326" spans="5:6" ht="12.75">
      <c r="E11326" s="2"/>
      <c r="F11326" s="2"/>
    </row>
    <row r="11327" spans="5:6" ht="12.75">
      <c r="E11327" s="2"/>
      <c r="F11327" s="2"/>
    </row>
    <row r="11328" spans="5:6" ht="12.75">
      <c r="E11328" s="2"/>
      <c r="F11328" s="2"/>
    </row>
    <row r="11329" spans="5:6" ht="12.75">
      <c r="E11329" s="2"/>
      <c r="F11329" s="2"/>
    </row>
    <row r="11330" spans="5:6" ht="12.75">
      <c r="E11330" s="2"/>
      <c r="F11330" s="2"/>
    </row>
    <row r="11331" spans="5:6" ht="12.75">
      <c r="E11331" s="2"/>
      <c r="F11331" s="2"/>
    </row>
    <row r="11332" spans="5:6" ht="12.75">
      <c r="E11332" s="2"/>
      <c r="F11332" s="2"/>
    </row>
    <row r="11333" spans="5:6" ht="12.75">
      <c r="E11333" s="2"/>
      <c r="F11333" s="2"/>
    </row>
    <row r="11334" spans="5:6" ht="12.75">
      <c r="E11334" s="2"/>
      <c r="F11334" s="2"/>
    </row>
    <row r="11335" spans="5:6" ht="12.75">
      <c r="E11335" s="2"/>
      <c r="F11335" s="2"/>
    </row>
    <row r="11336" spans="5:6" ht="12.75">
      <c r="E11336" s="2"/>
      <c r="F11336" s="2"/>
    </row>
    <row r="11337" spans="5:6" ht="12.75">
      <c r="E11337" s="2"/>
      <c r="F11337" s="2"/>
    </row>
    <row r="11338" spans="5:6" ht="12.75">
      <c r="E11338" s="2"/>
      <c r="F11338" s="2"/>
    </row>
    <row r="11339" spans="5:6" ht="12.75">
      <c r="E11339" s="2"/>
      <c r="F11339" s="2"/>
    </row>
    <row r="11340" spans="5:6" ht="12.75">
      <c r="E11340" s="2"/>
      <c r="F11340" s="2"/>
    </row>
    <row r="11341" spans="5:6" ht="12.75">
      <c r="E11341" s="2"/>
      <c r="F11341" s="2"/>
    </row>
    <row r="11342" spans="5:6" ht="12.75">
      <c r="E11342" s="2"/>
      <c r="F11342" s="2"/>
    </row>
    <row r="11343" spans="5:6" ht="12.75">
      <c r="E11343" s="2"/>
      <c r="F11343" s="2"/>
    </row>
    <row r="11344" spans="5:6" ht="12.75">
      <c r="E11344" s="2"/>
      <c r="F11344" s="2"/>
    </row>
    <row r="11345" spans="5:6" ht="12.75">
      <c r="E11345" s="2"/>
      <c r="F11345" s="2"/>
    </row>
    <row r="11346" spans="5:6" ht="12.75">
      <c r="E11346" s="2"/>
      <c r="F11346" s="2"/>
    </row>
    <row r="11347" spans="5:6" ht="12.75">
      <c r="E11347" s="2"/>
      <c r="F11347" s="2"/>
    </row>
    <row r="11348" spans="5:6" ht="12.75">
      <c r="E11348" s="2"/>
      <c r="F11348" s="2"/>
    </row>
    <row r="11349" spans="5:6" ht="12.75">
      <c r="E11349" s="2"/>
      <c r="F11349" s="2"/>
    </row>
    <row r="11350" spans="5:6" ht="12.75">
      <c r="E11350" s="2"/>
      <c r="F11350" s="2"/>
    </row>
    <row r="11351" spans="5:6" ht="12.75">
      <c r="E11351" s="2"/>
      <c r="F11351" s="2"/>
    </row>
    <row r="11352" spans="5:6" ht="12.75">
      <c r="E11352" s="2"/>
      <c r="F11352" s="2"/>
    </row>
    <row r="11353" spans="5:6" ht="12.75">
      <c r="E11353" s="2"/>
      <c r="F11353" s="2"/>
    </row>
    <row r="11354" spans="5:6" ht="12.75">
      <c r="E11354" s="2"/>
      <c r="F11354" s="2"/>
    </row>
    <row r="11355" spans="5:6" ht="12.75">
      <c r="E11355" s="2"/>
      <c r="F11355" s="2"/>
    </row>
    <row r="11356" spans="5:6" ht="12.75">
      <c r="E11356" s="2"/>
      <c r="F11356" s="2"/>
    </row>
    <row r="11357" spans="5:6" ht="12.75">
      <c r="E11357" s="2"/>
      <c r="F11357" s="2"/>
    </row>
    <row r="11358" spans="5:6" ht="12.75">
      <c r="E11358" s="2"/>
      <c r="F11358" s="2"/>
    </row>
    <row r="11359" spans="5:6" ht="12.75">
      <c r="E11359" s="2"/>
      <c r="F11359" s="2"/>
    </row>
    <row r="11360" spans="5:6" ht="12.75">
      <c r="E11360" s="2"/>
      <c r="F11360" s="2"/>
    </row>
    <row r="11361" spans="5:6" ht="12.75">
      <c r="E11361" s="2"/>
      <c r="F11361" s="2"/>
    </row>
  </sheetData>
  <mergeCells count="39">
    <mergeCell ref="B39:C39"/>
    <mergeCell ref="B34:C34"/>
    <mergeCell ref="B27:C27"/>
    <mergeCell ref="B28:C28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1:C21"/>
    <mergeCell ref="J7:J9"/>
    <mergeCell ref="A3:D10"/>
    <mergeCell ref="E3:E9"/>
    <mergeCell ref="F3:F9"/>
    <mergeCell ref="G3:J3"/>
    <mergeCell ref="G4:J4"/>
    <mergeCell ref="G5:G9"/>
    <mergeCell ref="B12:C12"/>
    <mergeCell ref="B13:C13"/>
    <mergeCell ref="B16:C16"/>
    <mergeCell ref="B20:C20"/>
    <mergeCell ref="B14:C14"/>
    <mergeCell ref="B15:C15"/>
    <mergeCell ref="B17:C17"/>
    <mergeCell ref="B18:C18"/>
    <mergeCell ref="H5:H9"/>
    <mergeCell ref="I5:J5"/>
    <mergeCell ref="I6:J6"/>
    <mergeCell ref="I7:I9"/>
    <mergeCell ref="B19:C19"/>
  </mergeCells>
  <printOptions/>
  <pageMargins left="0.5905511811023623" right="0.3937007874015748" top="0.5905511811023623" bottom="0.7874015748031497" header="0.4724409448818898" footer="0.4724409448818898"/>
  <pageSetup fitToHeight="1" fitToWidth="1" horizontalDpi="600" verticalDpi="600" orientation="portrait" paperSize="9" scale="87" r:id="rId1"/>
  <headerFooter>
    <oddFooter>&amp;C34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-0.24997000396251678"/>
  </sheetPr>
  <dimension ref="A1:S55"/>
  <sheetViews>
    <sheetView workbookViewId="0" topLeftCell="A1">
      <selection activeCell="I1" sqref="I1"/>
    </sheetView>
  </sheetViews>
  <sheetFormatPr defaultColWidth="10.8515625" defaultRowHeight="12.75"/>
  <cols>
    <col min="1" max="8" width="13.140625" style="2" customWidth="1"/>
    <col min="9" max="9" width="10.8515625" style="2" customWidth="1"/>
    <col min="10" max="10" width="38.140625" style="2" customWidth="1"/>
    <col min="11" max="11" width="22.421875" style="2" customWidth="1"/>
    <col min="12" max="12" width="3.00390625" style="2" customWidth="1"/>
    <col min="13" max="13" width="22.421875" style="2" customWidth="1"/>
    <col min="14" max="16384" width="10.8515625" style="2" customWidth="1"/>
  </cols>
  <sheetData>
    <row r="1" spans="1:8" ht="12.75">
      <c r="A1" s="58" t="s">
        <v>303</v>
      </c>
      <c r="B1" s="33"/>
      <c r="C1" s="33"/>
      <c r="D1" s="33"/>
      <c r="E1" s="33"/>
      <c r="F1" s="33"/>
      <c r="G1" s="33"/>
      <c r="H1" s="33"/>
    </row>
    <row r="2" ht="6" customHeight="1"/>
    <row r="3" spans="1:8" ht="15" customHeight="1">
      <c r="A3" s="419" t="s">
        <v>180</v>
      </c>
      <c r="B3" s="419"/>
      <c r="C3" s="419"/>
      <c r="D3" s="419"/>
      <c r="E3" s="419"/>
      <c r="F3" s="419"/>
      <c r="G3" s="419"/>
      <c r="H3" s="419"/>
    </row>
    <row r="4" spans="1:8" ht="15" customHeight="1">
      <c r="A4" s="419" t="s">
        <v>247</v>
      </c>
      <c r="B4" s="419"/>
      <c r="C4" s="419"/>
      <c r="D4" s="419"/>
      <c r="E4" s="419"/>
      <c r="F4" s="419"/>
      <c r="G4" s="371" t="s">
        <v>7</v>
      </c>
      <c r="H4" s="372"/>
    </row>
    <row r="5" spans="1:8" ht="15" customHeight="1">
      <c r="A5" s="419" t="s">
        <v>148</v>
      </c>
      <c r="B5" s="419"/>
      <c r="C5" s="419"/>
      <c r="D5" s="419"/>
      <c r="E5" s="419"/>
      <c r="F5" s="419"/>
      <c r="G5" s="404" t="s">
        <v>181</v>
      </c>
      <c r="H5" s="392" t="s">
        <v>151</v>
      </c>
    </row>
    <row r="6" spans="1:8" ht="21.75" customHeight="1">
      <c r="A6" s="419" t="s">
        <v>154</v>
      </c>
      <c r="B6" s="420"/>
      <c r="C6" s="394" t="s">
        <v>249</v>
      </c>
      <c r="D6" s="403"/>
      <c r="E6" s="427" t="s">
        <v>187</v>
      </c>
      <c r="F6" s="419"/>
      <c r="G6" s="426"/>
      <c r="H6" s="393"/>
    </row>
    <row r="7" spans="1:8" ht="15" customHeight="1">
      <c r="A7" s="409" t="s">
        <v>248</v>
      </c>
      <c r="B7" s="392" t="s">
        <v>151</v>
      </c>
      <c r="C7" s="404" t="s">
        <v>248</v>
      </c>
      <c r="D7" s="392" t="s">
        <v>151</v>
      </c>
      <c r="E7" s="404" t="s">
        <v>248</v>
      </c>
      <c r="F7" s="392" t="s">
        <v>151</v>
      </c>
      <c r="G7" s="426"/>
      <c r="H7" s="393"/>
    </row>
    <row r="8" spans="1:8" ht="15" customHeight="1">
      <c r="A8" s="406"/>
      <c r="B8" s="393"/>
      <c r="C8" s="426"/>
      <c r="D8" s="393"/>
      <c r="E8" s="426"/>
      <c r="F8" s="393"/>
      <c r="G8" s="426"/>
      <c r="H8" s="393"/>
    </row>
    <row r="9" spans="1:8" ht="15" customHeight="1">
      <c r="A9" s="421"/>
      <c r="B9" s="394"/>
      <c r="C9" s="416"/>
      <c r="D9" s="394"/>
      <c r="E9" s="416"/>
      <c r="F9" s="394"/>
      <c r="G9" s="416"/>
      <c r="H9" s="394"/>
    </row>
    <row r="10" spans="1:8" ht="15" customHeight="1">
      <c r="A10" s="87" t="s">
        <v>18</v>
      </c>
      <c r="B10" s="19" t="s">
        <v>24</v>
      </c>
      <c r="C10" s="19" t="s">
        <v>18</v>
      </c>
      <c r="D10" s="90" t="s">
        <v>24</v>
      </c>
      <c r="E10" s="19" t="s">
        <v>18</v>
      </c>
      <c r="F10" s="90" t="s">
        <v>24</v>
      </c>
      <c r="G10" s="19" t="s">
        <v>18</v>
      </c>
      <c r="H10" s="90" t="s">
        <v>24</v>
      </c>
    </row>
    <row r="11" spans="1:8" ht="15" customHeight="1">
      <c r="A11" s="72"/>
      <c r="B11" s="72"/>
      <c r="C11" s="72"/>
      <c r="D11" s="72"/>
      <c r="E11" s="72"/>
      <c r="F11" s="72"/>
      <c r="G11" s="72"/>
      <c r="H11" s="72"/>
    </row>
    <row r="12" spans="1:8" ht="13.5" customHeight="1">
      <c r="A12" s="124">
        <v>13</v>
      </c>
      <c r="B12" s="124">
        <v>2085</v>
      </c>
      <c r="C12" s="124">
        <v>1</v>
      </c>
      <c r="D12" s="124">
        <v>3007</v>
      </c>
      <c r="E12" s="124">
        <v>0</v>
      </c>
      <c r="F12" s="124">
        <v>0</v>
      </c>
      <c r="G12" s="124">
        <v>14</v>
      </c>
      <c r="H12" s="124">
        <v>1903</v>
      </c>
    </row>
    <row r="13" spans="1:8" ht="13.5" customHeight="1">
      <c r="A13" s="185">
        <v>13</v>
      </c>
      <c r="B13" s="185">
        <v>2085</v>
      </c>
      <c r="C13" s="185">
        <v>1</v>
      </c>
      <c r="D13" s="185">
        <v>3007</v>
      </c>
      <c r="E13" s="185">
        <v>0</v>
      </c>
      <c r="F13" s="185">
        <v>0</v>
      </c>
      <c r="G13" s="185">
        <v>14</v>
      </c>
      <c r="H13" s="185">
        <v>1903</v>
      </c>
    </row>
    <row r="14" spans="1:8" ht="13.5" customHeight="1">
      <c r="A14" s="124">
        <v>25</v>
      </c>
      <c r="B14" s="124">
        <v>2857</v>
      </c>
      <c r="C14" s="124">
        <v>0</v>
      </c>
      <c r="D14" s="124">
        <v>0</v>
      </c>
      <c r="E14" s="124">
        <v>0</v>
      </c>
      <c r="F14" s="124">
        <v>0</v>
      </c>
      <c r="G14" s="124">
        <v>25</v>
      </c>
      <c r="H14" s="124">
        <v>4298</v>
      </c>
    </row>
    <row r="15" spans="1:8" ht="13.5" customHeight="1">
      <c r="A15" s="124">
        <v>12</v>
      </c>
      <c r="B15" s="124">
        <v>1794</v>
      </c>
      <c r="C15" s="124">
        <v>0</v>
      </c>
      <c r="D15" s="124">
        <v>0</v>
      </c>
      <c r="E15" s="124">
        <v>0</v>
      </c>
      <c r="F15" s="124">
        <v>0</v>
      </c>
      <c r="G15" s="124">
        <v>33</v>
      </c>
      <c r="H15" s="124">
        <v>5809</v>
      </c>
    </row>
    <row r="16" spans="1:8" ht="13.5" customHeight="1">
      <c r="A16" s="124">
        <v>4</v>
      </c>
      <c r="B16" s="124">
        <v>48</v>
      </c>
      <c r="C16" s="124">
        <v>1</v>
      </c>
      <c r="D16" s="124">
        <v>13000</v>
      </c>
      <c r="E16" s="124">
        <v>1</v>
      </c>
      <c r="F16" s="124">
        <v>155</v>
      </c>
      <c r="G16" s="124">
        <v>18</v>
      </c>
      <c r="H16" s="124">
        <v>17436</v>
      </c>
    </row>
    <row r="17" spans="1:8" ht="13.5" customHeight="1">
      <c r="A17" s="124">
        <v>11</v>
      </c>
      <c r="B17" s="124">
        <v>1680</v>
      </c>
      <c r="C17" s="124">
        <v>0</v>
      </c>
      <c r="D17" s="124">
        <v>0</v>
      </c>
      <c r="E17" s="124">
        <v>2</v>
      </c>
      <c r="F17" s="124">
        <v>513</v>
      </c>
      <c r="G17" s="124">
        <v>29</v>
      </c>
      <c r="H17" s="124">
        <v>5848</v>
      </c>
    </row>
    <row r="18" spans="1:8" ht="13.5" customHeight="1">
      <c r="A18" s="124">
        <v>16</v>
      </c>
      <c r="B18" s="124">
        <v>15952</v>
      </c>
      <c r="C18" s="124">
        <v>0</v>
      </c>
      <c r="D18" s="124">
        <v>0</v>
      </c>
      <c r="E18" s="124">
        <v>1</v>
      </c>
      <c r="F18" s="124">
        <v>28453</v>
      </c>
      <c r="G18" s="124">
        <v>16</v>
      </c>
      <c r="H18" s="124">
        <v>15690</v>
      </c>
    </row>
    <row r="19" spans="1:8" ht="13.5" customHeight="1">
      <c r="A19" s="124">
        <v>9</v>
      </c>
      <c r="B19" s="124">
        <v>540</v>
      </c>
      <c r="C19" s="124">
        <v>0</v>
      </c>
      <c r="D19" s="124">
        <v>0</v>
      </c>
      <c r="E19" s="124">
        <v>3</v>
      </c>
      <c r="F19" s="124">
        <v>2251</v>
      </c>
      <c r="G19" s="124">
        <v>28</v>
      </c>
      <c r="H19" s="124">
        <v>8802</v>
      </c>
    </row>
    <row r="20" spans="1:8" ht="13.5" customHeight="1">
      <c r="A20" s="124">
        <v>20</v>
      </c>
      <c r="B20" s="124">
        <v>1402</v>
      </c>
      <c r="C20" s="124">
        <v>0</v>
      </c>
      <c r="D20" s="124">
        <v>0</v>
      </c>
      <c r="E20" s="124">
        <v>0</v>
      </c>
      <c r="F20" s="124">
        <v>0</v>
      </c>
      <c r="G20" s="124">
        <v>12</v>
      </c>
      <c r="H20" s="124">
        <v>234</v>
      </c>
    </row>
    <row r="21" spans="1:8" ht="13.5" customHeight="1">
      <c r="A21" s="124">
        <v>14</v>
      </c>
      <c r="B21" s="124">
        <v>591</v>
      </c>
      <c r="C21" s="124">
        <v>0</v>
      </c>
      <c r="D21" s="124">
        <v>0</v>
      </c>
      <c r="E21" s="124">
        <v>2</v>
      </c>
      <c r="F21" s="124">
        <v>1080</v>
      </c>
      <c r="G21" s="124">
        <v>35</v>
      </c>
      <c r="H21" s="124">
        <v>5908</v>
      </c>
    </row>
    <row r="22" spans="1:8" ht="13.5" customHeight="1">
      <c r="A22" s="124">
        <v>14</v>
      </c>
      <c r="B22" s="124">
        <v>8632</v>
      </c>
      <c r="C22" s="124">
        <v>0</v>
      </c>
      <c r="D22" s="124">
        <v>0</v>
      </c>
      <c r="E22" s="124">
        <v>4</v>
      </c>
      <c r="F22" s="124">
        <v>8167</v>
      </c>
      <c r="G22" s="124">
        <v>95</v>
      </c>
      <c r="H22" s="124">
        <v>28019</v>
      </c>
    </row>
    <row r="23" spans="1:8" ht="13.5" customHeight="1">
      <c r="A23" s="124">
        <v>31</v>
      </c>
      <c r="B23" s="124">
        <v>5202</v>
      </c>
      <c r="C23" s="124">
        <v>0</v>
      </c>
      <c r="D23" s="124">
        <v>0</v>
      </c>
      <c r="E23" s="124">
        <v>0</v>
      </c>
      <c r="F23" s="124">
        <v>0</v>
      </c>
      <c r="G23" s="124">
        <v>53</v>
      </c>
      <c r="H23" s="124">
        <v>7612</v>
      </c>
    </row>
    <row r="24" spans="1:8" ht="13.5" customHeight="1">
      <c r="A24" s="124">
        <v>27</v>
      </c>
      <c r="B24" s="124">
        <v>2401</v>
      </c>
      <c r="C24" s="124">
        <v>0</v>
      </c>
      <c r="D24" s="124">
        <v>0</v>
      </c>
      <c r="E24" s="124">
        <v>0</v>
      </c>
      <c r="F24" s="124">
        <v>0</v>
      </c>
      <c r="G24" s="124">
        <v>30</v>
      </c>
      <c r="H24" s="124">
        <v>2529</v>
      </c>
    </row>
    <row r="25" spans="1:8" ht="13.5" customHeight="1">
      <c r="A25" s="124">
        <v>0</v>
      </c>
      <c r="B25" s="124">
        <v>0</v>
      </c>
      <c r="C25" s="124">
        <v>0</v>
      </c>
      <c r="D25" s="124">
        <v>0</v>
      </c>
      <c r="E25" s="124">
        <v>1</v>
      </c>
      <c r="F25" s="124">
        <v>5998</v>
      </c>
      <c r="G25" s="124">
        <v>27</v>
      </c>
      <c r="H25" s="124">
        <v>11443</v>
      </c>
    </row>
    <row r="26" spans="1:8" ht="13.5" customHeight="1">
      <c r="A26" s="185">
        <v>183</v>
      </c>
      <c r="B26" s="185">
        <v>41099</v>
      </c>
      <c r="C26" s="185">
        <v>1</v>
      </c>
      <c r="D26" s="185">
        <v>13000</v>
      </c>
      <c r="E26" s="185">
        <v>14</v>
      </c>
      <c r="F26" s="185">
        <v>46617</v>
      </c>
      <c r="G26" s="185">
        <v>401</v>
      </c>
      <c r="H26" s="185">
        <v>113628</v>
      </c>
    </row>
    <row r="27" spans="1:8" ht="13.5" customHeight="1">
      <c r="A27" s="185">
        <v>196</v>
      </c>
      <c r="B27" s="185">
        <v>43184</v>
      </c>
      <c r="C27" s="185">
        <v>2</v>
      </c>
      <c r="D27" s="185">
        <v>16007</v>
      </c>
      <c r="E27" s="185">
        <v>14</v>
      </c>
      <c r="F27" s="185">
        <v>46617</v>
      </c>
      <c r="G27" s="185">
        <v>415</v>
      </c>
      <c r="H27" s="185">
        <v>115531</v>
      </c>
    </row>
    <row r="28" spans="1:8" ht="13.5" customHeight="1">
      <c r="A28" s="124"/>
      <c r="B28" s="124"/>
      <c r="C28" s="124"/>
      <c r="D28" s="124"/>
      <c r="E28" s="124"/>
      <c r="F28" s="124"/>
      <c r="G28" s="124"/>
      <c r="H28" s="124"/>
    </row>
    <row r="29" spans="1:8" ht="13.5" customHeight="1">
      <c r="A29" s="124">
        <v>1</v>
      </c>
      <c r="B29" s="124">
        <v>99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19" s="74" customFormat="1" ht="13.5" customHeight="1">
      <c r="A30" s="185">
        <v>1</v>
      </c>
      <c r="B30" s="185">
        <v>99</v>
      </c>
      <c r="C30" s="185">
        <v>0</v>
      </c>
      <c r="D30" s="185">
        <v>0</v>
      </c>
      <c r="E30" s="185">
        <v>0</v>
      </c>
      <c r="F30" s="185">
        <v>0</v>
      </c>
      <c r="G30" s="185">
        <v>0</v>
      </c>
      <c r="H30" s="185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74" customFormat="1" ht="13.5" customHeight="1">
      <c r="A31" s="185">
        <v>1</v>
      </c>
      <c r="B31" s="185">
        <v>99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  <c r="H31" s="185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8" ht="13.5" customHeight="1">
      <c r="A32" s="124"/>
      <c r="B32" s="124"/>
      <c r="C32" s="124"/>
      <c r="D32" s="124"/>
      <c r="E32" s="124"/>
      <c r="F32" s="124"/>
      <c r="G32" s="124"/>
      <c r="H32" s="124"/>
    </row>
    <row r="33" spans="1:8" ht="13.5" customHeight="1">
      <c r="A33" s="124">
        <v>1</v>
      </c>
      <c r="B33" s="124">
        <v>53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</row>
    <row r="34" spans="1:8" ht="13.5" customHeight="1">
      <c r="A34" s="185">
        <v>1</v>
      </c>
      <c r="B34" s="185">
        <v>53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</row>
    <row r="35" spans="1:8" ht="13.5" customHeight="1">
      <c r="A35" s="124">
        <v>16</v>
      </c>
      <c r="B35" s="124">
        <v>2382</v>
      </c>
      <c r="C35" s="124">
        <v>0</v>
      </c>
      <c r="D35" s="124">
        <v>0</v>
      </c>
      <c r="E35" s="124">
        <v>0</v>
      </c>
      <c r="F35" s="124">
        <v>0</v>
      </c>
      <c r="G35" s="124">
        <v>14</v>
      </c>
      <c r="H35" s="124">
        <v>522</v>
      </c>
    </row>
    <row r="36" spans="1:19" s="74" customFormat="1" ht="13.5" customHeight="1">
      <c r="A36" s="185">
        <v>16</v>
      </c>
      <c r="B36" s="185">
        <v>2382</v>
      </c>
      <c r="C36" s="185">
        <v>0</v>
      </c>
      <c r="D36" s="185">
        <v>0</v>
      </c>
      <c r="E36" s="185">
        <v>0</v>
      </c>
      <c r="F36" s="185">
        <v>0</v>
      </c>
      <c r="G36" s="185">
        <v>14</v>
      </c>
      <c r="H36" s="185">
        <v>522</v>
      </c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8" ht="13.5" customHeight="1">
      <c r="A37" s="124">
        <v>15</v>
      </c>
      <c r="B37" s="124">
        <v>1996</v>
      </c>
      <c r="C37" s="124">
        <v>0</v>
      </c>
      <c r="D37" s="124">
        <v>0</v>
      </c>
      <c r="E37" s="124">
        <v>0</v>
      </c>
      <c r="F37" s="124">
        <v>0</v>
      </c>
      <c r="G37" s="124">
        <v>22</v>
      </c>
      <c r="H37" s="124">
        <v>1552</v>
      </c>
    </row>
    <row r="38" spans="1:8" ht="13.5" customHeight="1">
      <c r="A38" s="185">
        <v>15</v>
      </c>
      <c r="B38" s="185">
        <v>1996</v>
      </c>
      <c r="C38" s="124">
        <v>0</v>
      </c>
      <c r="D38" s="185">
        <v>0</v>
      </c>
      <c r="E38" s="124">
        <v>0</v>
      </c>
      <c r="F38" s="124">
        <v>0</v>
      </c>
      <c r="G38" s="185">
        <v>22</v>
      </c>
      <c r="H38" s="185">
        <v>1552</v>
      </c>
    </row>
    <row r="39" spans="1:8" ht="13.5" customHeight="1">
      <c r="A39" s="185">
        <v>32</v>
      </c>
      <c r="B39" s="185">
        <v>4431</v>
      </c>
      <c r="C39" s="185">
        <v>0</v>
      </c>
      <c r="D39" s="185">
        <v>0</v>
      </c>
      <c r="E39" s="185">
        <v>0</v>
      </c>
      <c r="F39" s="185">
        <v>0</v>
      </c>
      <c r="G39" s="185">
        <v>36</v>
      </c>
      <c r="H39" s="185">
        <v>2074</v>
      </c>
    </row>
    <row r="41" ht="12.75">
      <c r="A41" s="4" t="s">
        <v>314</v>
      </c>
    </row>
    <row r="42" ht="12.75">
      <c r="A42" s="4" t="s">
        <v>316</v>
      </c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</sheetData>
  <mergeCells count="15">
    <mergeCell ref="A3:H3"/>
    <mergeCell ref="A4:F4"/>
    <mergeCell ref="G4:H4"/>
    <mergeCell ref="A5:F5"/>
    <mergeCell ref="G5:G9"/>
    <mergeCell ref="H5:H9"/>
    <mergeCell ref="A6:B6"/>
    <mergeCell ref="C6:D6"/>
    <mergeCell ref="E6:F6"/>
    <mergeCell ref="A7:A9"/>
    <mergeCell ref="B7:B9"/>
    <mergeCell ref="C7:C9"/>
    <mergeCell ref="D7:D9"/>
    <mergeCell ref="E7:E9"/>
    <mergeCell ref="F7:F9"/>
  </mergeCells>
  <printOptions/>
  <pageMargins left="0.3937007874015748" right="0.5905511811023623" top="0.5905511811023623" bottom="0.7874015748031497" header="0.4724409448818898" footer="0.4724409448818898"/>
  <pageSetup horizontalDpi="600" verticalDpi="600" orientation="portrait" paperSize="9" scale="88" r:id="rId1"/>
  <headerFooter>
    <oddFooter>&amp;C35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39998000860214233"/>
  </sheetPr>
  <dimension ref="A1:S349"/>
  <sheetViews>
    <sheetView workbookViewId="0" topLeftCell="A1">
      <selection activeCell="J1" sqref="J1"/>
    </sheetView>
  </sheetViews>
  <sheetFormatPr defaultColWidth="10.8515625" defaultRowHeight="12.75"/>
  <cols>
    <col min="1" max="1" width="5.00390625" style="2" customWidth="1"/>
    <col min="2" max="2" width="9.140625" style="2" customWidth="1"/>
    <col min="3" max="3" width="12.7109375" style="2" customWidth="1"/>
    <col min="4" max="4" width="14.421875" style="2" customWidth="1"/>
    <col min="5" max="5" width="1.28515625" style="2" customWidth="1"/>
    <col min="6" max="9" width="15.7109375" style="2" customWidth="1"/>
    <col min="10" max="10" width="10.8515625" style="2" customWidth="1"/>
    <col min="11" max="11" width="35.00390625" style="2" customWidth="1"/>
    <col min="12" max="12" width="17.28125" style="2" customWidth="1"/>
    <col min="13" max="16384" width="10.8515625" style="2" customWidth="1"/>
  </cols>
  <sheetData>
    <row r="1" spans="2:9" ht="12.75">
      <c r="B1" s="413" t="s">
        <v>402</v>
      </c>
      <c r="C1" s="413"/>
      <c r="D1" s="413"/>
      <c r="E1" s="413"/>
      <c r="F1" s="413"/>
      <c r="G1" s="413"/>
      <c r="H1" s="413"/>
      <c r="I1" s="413"/>
    </row>
    <row r="2" ht="9" customHeight="1"/>
    <row r="3" spans="1:9" ht="12.75" customHeight="1">
      <c r="A3" s="401" t="s">
        <v>319</v>
      </c>
      <c r="B3" s="401"/>
      <c r="C3" s="401"/>
      <c r="D3" s="401"/>
      <c r="E3" s="409"/>
      <c r="F3" s="392" t="s">
        <v>318</v>
      </c>
      <c r="G3" s="409"/>
      <c r="H3" s="419" t="s">
        <v>148</v>
      </c>
      <c r="I3" s="419"/>
    </row>
    <row r="4" spans="1:9" ht="12.75" customHeight="1">
      <c r="A4" s="402"/>
      <c r="B4" s="402"/>
      <c r="C4" s="402"/>
      <c r="D4" s="402"/>
      <c r="E4" s="406"/>
      <c r="F4" s="393"/>
      <c r="G4" s="406"/>
      <c r="H4" s="401" t="s">
        <v>188</v>
      </c>
      <c r="I4" s="401"/>
    </row>
    <row r="5" spans="1:9" ht="12.75" customHeight="1">
      <c r="A5" s="402"/>
      <c r="B5" s="402"/>
      <c r="C5" s="402"/>
      <c r="D5" s="402"/>
      <c r="E5" s="406"/>
      <c r="F5" s="394"/>
      <c r="G5" s="421"/>
      <c r="H5" s="402"/>
      <c r="I5" s="402"/>
    </row>
    <row r="6" spans="1:9" ht="12.75" customHeight="1">
      <c r="A6" s="402"/>
      <c r="B6" s="402"/>
      <c r="C6" s="402"/>
      <c r="D6" s="402"/>
      <c r="E6" s="406"/>
      <c r="F6" s="404" t="s">
        <v>181</v>
      </c>
      <c r="G6" s="404" t="s">
        <v>151</v>
      </c>
      <c r="H6" s="409" t="s">
        <v>320</v>
      </c>
      <c r="I6" s="392" t="s">
        <v>151</v>
      </c>
    </row>
    <row r="7" spans="1:9" ht="12.75" customHeight="1">
      <c r="A7" s="402"/>
      <c r="B7" s="402"/>
      <c r="C7" s="402"/>
      <c r="D7" s="402"/>
      <c r="E7" s="406"/>
      <c r="F7" s="426"/>
      <c r="G7" s="426"/>
      <c r="H7" s="406"/>
      <c r="I7" s="393"/>
    </row>
    <row r="8" spans="1:9" ht="12.75">
      <c r="A8" s="402"/>
      <c r="B8" s="402"/>
      <c r="C8" s="402"/>
      <c r="D8" s="402"/>
      <c r="E8" s="406"/>
      <c r="F8" s="426"/>
      <c r="G8" s="426"/>
      <c r="H8" s="406"/>
      <c r="I8" s="393"/>
    </row>
    <row r="9" spans="1:9" ht="12.75">
      <c r="A9" s="402"/>
      <c r="B9" s="402"/>
      <c r="C9" s="402"/>
      <c r="D9" s="402"/>
      <c r="E9" s="406"/>
      <c r="F9" s="416"/>
      <c r="G9" s="416"/>
      <c r="H9" s="421"/>
      <c r="I9" s="394"/>
    </row>
    <row r="10" spans="1:9" ht="12.75">
      <c r="A10" s="403"/>
      <c r="B10" s="403"/>
      <c r="C10" s="403"/>
      <c r="D10" s="403"/>
      <c r="E10" s="421"/>
      <c r="F10" s="76" t="s">
        <v>18</v>
      </c>
      <c r="G10" s="76" t="s">
        <v>24</v>
      </c>
      <c r="H10" s="76" t="s">
        <v>18</v>
      </c>
      <c r="I10" s="82" t="s">
        <v>24</v>
      </c>
    </row>
    <row r="11" spans="1:9" ht="9" customHeight="1">
      <c r="A11" s="81"/>
      <c r="B11" s="81"/>
      <c r="C11" s="81"/>
      <c r="D11" s="81"/>
      <c r="E11" s="81"/>
      <c r="F11" s="80"/>
      <c r="G11" s="81"/>
      <c r="H11" s="81"/>
      <c r="I11" s="81"/>
    </row>
    <row r="12" spans="2:9" ht="15" customHeight="1">
      <c r="B12" s="70"/>
      <c r="C12" s="70"/>
      <c r="D12" s="63" t="s">
        <v>177</v>
      </c>
      <c r="E12" s="63"/>
      <c r="F12" s="182">
        <v>2189</v>
      </c>
      <c r="G12" s="120">
        <v>898000</v>
      </c>
      <c r="H12" s="120">
        <v>2158</v>
      </c>
      <c r="I12" s="120">
        <v>772796</v>
      </c>
    </row>
    <row r="13" spans="2:9" ht="6.75" customHeight="1">
      <c r="B13" s="4"/>
      <c r="C13" s="4"/>
      <c r="D13" s="4"/>
      <c r="E13" s="4"/>
      <c r="F13" s="4"/>
      <c r="G13" s="4"/>
      <c r="H13" s="4"/>
      <c r="I13" s="4"/>
    </row>
    <row r="14" spans="2:9" ht="13.5" customHeight="1">
      <c r="B14" s="362" t="s">
        <v>183</v>
      </c>
      <c r="C14" s="362"/>
      <c r="D14" s="362"/>
      <c r="E14" s="362"/>
      <c r="F14" s="362"/>
      <c r="G14" s="362"/>
      <c r="H14" s="362"/>
      <c r="I14" s="362"/>
    </row>
    <row r="15" spans="2:9" ht="6.75" customHeight="1">
      <c r="B15" s="4"/>
      <c r="C15" s="4"/>
      <c r="D15" s="4"/>
      <c r="E15" s="4"/>
      <c r="F15" s="4"/>
      <c r="G15" s="4"/>
      <c r="H15" s="4"/>
      <c r="I15" s="4"/>
    </row>
    <row r="16" spans="1:9" ht="13.5" customHeight="1">
      <c r="A16" s="436" t="s">
        <v>189</v>
      </c>
      <c r="B16" s="436"/>
      <c r="C16" s="436"/>
      <c r="D16" s="436"/>
      <c r="E16" s="126"/>
      <c r="F16" s="53"/>
      <c r="G16" s="53"/>
      <c r="H16" s="53"/>
      <c r="I16" s="53"/>
    </row>
    <row r="17" spans="2:9" ht="6.75" customHeight="1">
      <c r="B17" s="4"/>
      <c r="C17" s="4"/>
      <c r="D17" s="24"/>
      <c r="E17" s="21"/>
      <c r="F17" s="4"/>
      <c r="G17" s="4"/>
      <c r="H17" s="4"/>
      <c r="I17" s="4"/>
    </row>
    <row r="18" spans="2:9" ht="13.5" customHeight="1">
      <c r="B18" s="4"/>
      <c r="C18" s="4"/>
      <c r="D18" s="65" t="s">
        <v>166</v>
      </c>
      <c r="E18" s="23"/>
      <c r="F18" s="67">
        <v>165</v>
      </c>
      <c r="G18" s="67">
        <v>795</v>
      </c>
      <c r="H18" s="67">
        <v>165</v>
      </c>
      <c r="I18" s="67">
        <v>760</v>
      </c>
    </row>
    <row r="19" spans="2:9" ht="13.5" customHeight="1">
      <c r="B19" s="22" t="s">
        <v>167</v>
      </c>
      <c r="C19" s="22" t="s">
        <v>169</v>
      </c>
      <c r="D19" s="65" t="s">
        <v>168</v>
      </c>
      <c r="E19" s="23"/>
      <c r="F19" s="67">
        <v>109</v>
      </c>
      <c r="G19" s="67">
        <v>1547</v>
      </c>
      <c r="H19" s="67">
        <v>109</v>
      </c>
      <c r="I19" s="67">
        <v>1437</v>
      </c>
    </row>
    <row r="20" spans="2:9" ht="13.5" customHeight="1">
      <c r="B20" s="22" t="s">
        <v>168</v>
      </c>
      <c r="C20" s="22" t="s">
        <v>169</v>
      </c>
      <c r="D20" s="65" t="s">
        <v>170</v>
      </c>
      <c r="E20" s="23"/>
      <c r="F20" s="67">
        <v>71</v>
      </c>
      <c r="G20" s="67">
        <v>1680</v>
      </c>
      <c r="H20" s="67">
        <v>71</v>
      </c>
      <c r="I20" s="67">
        <v>1533</v>
      </c>
    </row>
    <row r="21" spans="2:9" ht="13.5" customHeight="1">
      <c r="B21" s="22" t="s">
        <v>170</v>
      </c>
      <c r="C21" s="22" t="s">
        <v>169</v>
      </c>
      <c r="D21" s="65" t="s">
        <v>255</v>
      </c>
      <c r="E21" s="23"/>
      <c r="F21" s="67">
        <v>53</v>
      </c>
      <c r="G21" s="67">
        <v>1885</v>
      </c>
      <c r="H21" s="67">
        <v>53</v>
      </c>
      <c r="I21" s="67">
        <v>1687</v>
      </c>
    </row>
    <row r="22" spans="2:9" ht="13.5" customHeight="1">
      <c r="B22" s="22" t="s">
        <v>255</v>
      </c>
      <c r="C22" s="22" t="s">
        <v>169</v>
      </c>
      <c r="D22" s="65" t="s">
        <v>171</v>
      </c>
      <c r="E22" s="23"/>
      <c r="F22" s="67">
        <v>78</v>
      </c>
      <c r="G22" s="67">
        <v>3354</v>
      </c>
      <c r="H22" s="67">
        <v>77</v>
      </c>
      <c r="I22" s="67">
        <v>3040</v>
      </c>
    </row>
    <row r="23" spans="2:9" ht="13.5" customHeight="1">
      <c r="B23" s="22" t="s">
        <v>171</v>
      </c>
      <c r="C23" s="22" t="s">
        <v>169</v>
      </c>
      <c r="D23" s="65" t="s">
        <v>172</v>
      </c>
      <c r="E23" s="23"/>
      <c r="F23" s="67">
        <v>360</v>
      </c>
      <c r="G23" s="67">
        <v>26511</v>
      </c>
      <c r="H23" s="67">
        <v>360</v>
      </c>
      <c r="I23" s="67">
        <v>23333</v>
      </c>
    </row>
    <row r="24" spans="2:9" ht="13.5" customHeight="1">
      <c r="B24" s="22" t="s">
        <v>172</v>
      </c>
      <c r="C24" s="22" t="s">
        <v>169</v>
      </c>
      <c r="D24" s="65" t="s">
        <v>184</v>
      </c>
      <c r="E24" s="23"/>
      <c r="F24" s="67">
        <v>463</v>
      </c>
      <c r="G24" s="67">
        <v>63844</v>
      </c>
      <c r="H24" s="67">
        <v>462</v>
      </c>
      <c r="I24" s="67">
        <v>55226</v>
      </c>
    </row>
    <row r="25" spans="2:9" ht="13.5" customHeight="1">
      <c r="B25" s="22" t="s">
        <v>184</v>
      </c>
      <c r="C25" s="22" t="s">
        <v>169</v>
      </c>
      <c r="D25" s="65" t="s">
        <v>173</v>
      </c>
      <c r="E25" s="23"/>
      <c r="F25" s="67">
        <v>256</v>
      </c>
      <c r="G25" s="67">
        <v>60046</v>
      </c>
      <c r="H25" s="67">
        <v>254</v>
      </c>
      <c r="I25" s="67">
        <v>51446</v>
      </c>
    </row>
    <row r="26" spans="2:9" ht="13.5" customHeight="1">
      <c r="B26" s="22" t="s">
        <v>173</v>
      </c>
      <c r="C26" s="22" t="s">
        <v>169</v>
      </c>
      <c r="D26" s="65" t="s">
        <v>185</v>
      </c>
      <c r="E26" s="23"/>
      <c r="F26" s="67">
        <v>230</v>
      </c>
      <c r="G26" s="67">
        <v>81086</v>
      </c>
      <c r="H26" s="67">
        <v>222</v>
      </c>
      <c r="I26" s="67">
        <v>70515</v>
      </c>
    </row>
    <row r="27" spans="2:9" ht="13.5" customHeight="1">
      <c r="B27" s="22" t="s">
        <v>185</v>
      </c>
      <c r="C27" s="22" t="s">
        <v>169</v>
      </c>
      <c r="D27" s="65" t="s">
        <v>174</v>
      </c>
      <c r="E27" s="23"/>
      <c r="F27" s="67">
        <v>209</v>
      </c>
      <c r="G27" s="67">
        <v>128336</v>
      </c>
      <c r="H27" s="67">
        <v>205</v>
      </c>
      <c r="I27" s="67">
        <v>109846</v>
      </c>
    </row>
    <row r="28" spans="2:9" ht="13.5" customHeight="1">
      <c r="B28" s="22" t="s">
        <v>174</v>
      </c>
      <c r="C28" s="22" t="s">
        <v>169</v>
      </c>
      <c r="D28" s="65" t="s">
        <v>175</v>
      </c>
      <c r="E28" s="23"/>
      <c r="F28" s="67">
        <v>151</v>
      </c>
      <c r="G28" s="67">
        <v>205406</v>
      </c>
      <c r="H28" s="67">
        <v>144</v>
      </c>
      <c r="I28" s="67">
        <v>178805</v>
      </c>
    </row>
    <row r="29" spans="2:9" ht="13.5" customHeight="1">
      <c r="B29" s="22" t="s">
        <v>175</v>
      </c>
      <c r="C29" s="22" t="s">
        <v>169</v>
      </c>
      <c r="D29" s="65" t="s">
        <v>176</v>
      </c>
      <c r="E29" s="23"/>
      <c r="F29" s="67">
        <v>18</v>
      </c>
      <c r="G29" s="67">
        <v>49927</v>
      </c>
      <c r="H29" s="67">
        <v>17</v>
      </c>
      <c r="I29" s="67">
        <v>43960</v>
      </c>
    </row>
    <row r="30" spans="2:9" ht="13.5" customHeight="1">
      <c r="B30" s="22" t="s">
        <v>176</v>
      </c>
      <c r="C30" s="22" t="s">
        <v>169</v>
      </c>
      <c r="D30" s="65" t="s">
        <v>190</v>
      </c>
      <c r="E30" s="23"/>
      <c r="F30" s="67">
        <v>14</v>
      </c>
      <c r="G30" s="67">
        <v>66282</v>
      </c>
      <c r="H30" s="67">
        <v>13</v>
      </c>
      <c r="I30" s="67">
        <v>57236</v>
      </c>
    </row>
    <row r="31" spans="2:9" ht="13.5" customHeight="1">
      <c r="B31" s="4"/>
      <c r="C31" s="4"/>
      <c r="D31" s="65" t="s">
        <v>336</v>
      </c>
      <c r="E31" s="23"/>
      <c r="F31" s="67">
        <v>12</v>
      </c>
      <c r="G31" s="67">
        <v>207301</v>
      </c>
      <c r="H31" s="67">
        <v>6</v>
      </c>
      <c r="I31" s="67">
        <v>173972</v>
      </c>
    </row>
    <row r="32" spans="2:9" ht="6.75" customHeight="1">
      <c r="B32" s="4"/>
      <c r="C32" s="4"/>
      <c r="D32" s="24"/>
      <c r="E32" s="21"/>
      <c r="F32" s="4"/>
      <c r="G32" s="67"/>
      <c r="H32" s="67"/>
      <c r="I32" s="4"/>
    </row>
    <row r="33" ht="13.5" customHeight="1"/>
    <row r="34" ht="13.5" customHeight="1"/>
    <row r="35" ht="13.5" customHeight="1"/>
    <row r="36" spans="2:9" ht="6.75" customHeight="1">
      <c r="B36" s="4"/>
      <c r="C36" s="4"/>
      <c r="D36" s="65"/>
      <c r="E36" s="21"/>
      <c r="F36" s="4"/>
      <c r="G36" s="4"/>
      <c r="H36" s="4"/>
      <c r="I36" s="4"/>
    </row>
    <row r="37" spans="1:10" ht="13.5" customHeight="1">
      <c r="A37" s="436" t="s">
        <v>192</v>
      </c>
      <c r="B37" s="436"/>
      <c r="C37" s="436"/>
      <c r="D37" s="436"/>
      <c r="E37" s="127"/>
      <c r="F37" s="4"/>
      <c r="G37" s="4"/>
      <c r="H37" s="4"/>
      <c r="I37" s="4"/>
      <c r="J37" s="4"/>
    </row>
    <row r="38" spans="2:9" ht="6.75" customHeight="1">
      <c r="B38" s="4"/>
      <c r="C38" s="4"/>
      <c r="D38" s="65"/>
      <c r="E38" s="21"/>
      <c r="F38" s="4"/>
      <c r="G38" s="4"/>
      <c r="H38" s="4"/>
      <c r="I38" s="4"/>
    </row>
    <row r="39" spans="2:9" ht="13.5" customHeight="1">
      <c r="B39" s="355" t="s">
        <v>193</v>
      </c>
      <c r="C39" s="355"/>
      <c r="D39" s="355"/>
      <c r="E39" s="21"/>
      <c r="F39" s="67">
        <v>541</v>
      </c>
      <c r="G39" s="67">
        <v>42408</v>
      </c>
      <c r="H39" s="67">
        <v>538</v>
      </c>
      <c r="I39" s="67">
        <v>42098</v>
      </c>
    </row>
    <row r="40" spans="2:9" ht="13.5" customHeight="1">
      <c r="B40" s="355" t="s">
        <v>383</v>
      </c>
      <c r="C40" s="355"/>
      <c r="D40" s="355"/>
      <c r="E40" s="21"/>
      <c r="F40" s="67">
        <v>5</v>
      </c>
      <c r="G40" s="67">
        <v>510</v>
      </c>
      <c r="H40" s="67">
        <v>4</v>
      </c>
      <c r="I40" s="67">
        <v>471</v>
      </c>
    </row>
    <row r="41" spans="2:9" ht="13.5" customHeight="1">
      <c r="B41" s="355" t="s">
        <v>194</v>
      </c>
      <c r="C41" s="355"/>
      <c r="D41" s="355"/>
      <c r="E41" s="21"/>
      <c r="F41" s="67">
        <v>422</v>
      </c>
      <c r="G41" s="67">
        <v>178300</v>
      </c>
      <c r="H41" s="67">
        <v>402</v>
      </c>
      <c r="I41" s="67">
        <v>163618</v>
      </c>
    </row>
    <row r="42" spans="2:9" ht="13.5" customHeight="1">
      <c r="B42" s="355" t="s">
        <v>236</v>
      </c>
      <c r="C42" s="355"/>
      <c r="D42" s="355"/>
      <c r="E42" s="21"/>
      <c r="F42" s="67">
        <v>499</v>
      </c>
      <c r="G42" s="67">
        <v>294908</v>
      </c>
      <c r="H42" s="67">
        <v>496</v>
      </c>
      <c r="I42" s="67">
        <v>260966</v>
      </c>
    </row>
    <row r="43" spans="2:9" ht="13.5" customHeight="1">
      <c r="B43" s="355" t="s">
        <v>237</v>
      </c>
      <c r="C43" s="355"/>
      <c r="D43" s="355"/>
      <c r="E43" s="21"/>
      <c r="F43" s="67">
        <v>493</v>
      </c>
      <c r="G43" s="67">
        <v>318278</v>
      </c>
      <c r="H43" s="67">
        <v>489</v>
      </c>
      <c r="I43" s="67">
        <v>262533</v>
      </c>
    </row>
    <row r="44" spans="2:9" ht="13.5" customHeight="1">
      <c r="B44" s="355" t="s">
        <v>238</v>
      </c>
      <c r="C44" s="355"/>
      <c r="D44" s="355"/>
      <c r="E44" s="21"/>
      <c r="F44" s="67">
        <v>223</v>
      </c>
      <c r="G44" s="67">
        <v>62544</v>
      </c>
      <c r="H44" s="67">
        <v>223</v>
      </c>
      <c r="I44" s="67">
        <v>42823</v>
      </c>
    </row>
    <row r="45" spans="2:9" ht="13.5" customHeight="1">
      <c r="B45" s="355" t="s">
        <v>339</v>
      </c>
      <c r="C45" s="355"/>
      <c r="D45" s="355"/>
      <c r="E45" s="21"/>
      <c r="F45" s="67">
        <v>6</v>
      </c>
      <c r="G45" s="67">
        <v>1052</v>
      </c>
      <c r="H45" s="67">
        <v>6</v>
      </c>
      <c r="I45" s="67">
        <v>287</v>
      </c>
    </row>
    <row r="46" spans="2:9" ht="6.6" customHeight="1">
      <c r="B46" s="4"/>
      <c r="C46" s="4"/>
      <c r="D46" s="4"/>
      <c r="E46" s="4"/>
      <c r="F46" s="4"/>
      <c r="G46" s="4"/>
      <c r="H46" s="4"/>
      <c r="I46" s="4"/>
    </row>
    <row r="47" spans="1:9" ht="13.5" customHeight="1">
      <c r="A47" s="4" t="s">
        <v>63</v>
      </c>
      <c r="C47" s="4"/>
      <c r="D47" s="4"/>
      <c r="E47" s="4"/>
      <c r="F47" s="4"/>
      <c r="G47" s="4"/>
      <c r="H47" s="4"/>
      <c r="I47" s="4"/>
    </row>
    <row r="48" spans="1:19" s="58" customFormat="1" ht="13.5" customHeight="1">
      <c r="A48" s="32" t="s">
        <v>324</v>
      </c>
      <c r="K48" s="2"/>
      <c r="L48" s="2"/>
      <c r="M48" s="2"/>
      <c r="N48" s="2"/>
      <c r="O48" s="2"/>
      <c r="P48" s="2"/>
      <c r="Q48" s="2"/>
      <c r="R48" s="2"/>
      <c r="S48" s="2"/>
    </row>
    <row r="49" spans="1:19" s="58" customFormat="1" ht="13.5" customHeight="1">
      <c r="A49" s="32" t="s">
        <v>326</v>
      </c>
      <c r="K49" s="2"/>
      <c r="L49" s="2"/>
      <c r="M49" s="2"/>
      <c r="N49" s="2"/>
      <c r="O49" s="2"/>
      <c r="P49" s="2"/>
      <c r="Q49" s="2"/>
      <c r="R49" s="2"/>
      <c r="S49" s="2"/>
    </row>
    <row r="50" spans="1:19" s="58" customFormat="1" ht="13.5" customHeight="1">
      <c r="A50" s="32" t="s">
        <v>328</v>
      </c>
      <c r="K50" s="2"/>
      <c r="L50" s="2"/>
      <c r="M50" s="2"/>
      <c r="N50" s="2"/>
      <c r="O50" s="2"/>
      <c r="P50" s="2"/>
      <c r="Q50" s="2"/>
      <c r="R50" s="2"/>
      <c r="S50" s="2"/>
    </row>
    <row r="51" spans="2:9" ht="12.75">
      <c r="B51" s="25"/>
      <c r="C51" s="89"/>
      <c r="D51" s="89"/>
      <c r="E51" s="89"/>
      <c r="F51" s="89"/>
      <c r="G51" s="89"/>
      <c r="H51" s="89"/>
      <c r="I51" s="89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3:9" ht="12.75">
      <c r="C53" s="4"/>
      <c r="D53" s="4"/>
      <c r="E53" s="4"/>
      <c r="F53" s="4"/>
      <c r="G53" s="4"/>
      <c r="H53" s="4"/>
      <c r="I53" s="4"/>
    </row>
    <row r="54" spans="3:9" ht="12.75">
      <c r="C54" s="4"/>
      <c r="D54" s="4"/>
      <c r="E54" s="4"/>
      <c r="F54" s="4"/>
      <c r="G54" s="4"/>
      <c r="H54" s="4"/>
      <c r="I54" s="4"/>
    </row>
    <row r="55" spans="3:9" ht="12.75"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  <row r="94" spans="2:9" ht="12.75">
      <c r="B94" s="4"/>
      <c r="C94" s="4"/>
      <c r="D94" s="4"/>
      <c r="E94" s="4"/>
      <c r="F94" s="4"/>
      <c r="G94" s="4"/>
      <c r="H94" s="4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  <row r="96" spans="2:9" ht="12.75">
      <c r="B96" s="4"/>
      <c r="C96" s="4"/>
      <c r="D96" s="4"/>
      <c r="E96" s="4"/>
      <c r="F96" s="4"/>
      <c r="G96" s="4"/>
      <c r="H96" s="4"/>
      <c r="I96" s="4"/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2:9" ht="12.75">
      <c r="B100" s="4"/>
      <c r="C100" s="4"/>
      <c r="D100" s="4"/>
      <c r="E100" s="4"/>
      <c r="F100" s="4"/>
      <c r="G100" s="4"/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9" ht="12.75">
      <c r="B103" s="4"/>
      <c r="C103" s="4"/>
      <c r="D103" s="4"/>
      <c r="E103" s="4"/>
      <c r="F103" s="4"/>
      <c r="G103" s="4"/>
      <c r="H103" s="4"/>
      <c r="I103" s="4"/>
    </row>
    <row r="104" spans="2:9" ht="12.75">
      <c r="B104" s="4"/>
      <c r="C104" s="4"/>
      <c r="D104" s="4"/>
      <c r="E104" s="4"/>
      <c r="F104" s="4"/>
      <c r="G104" s="4"/>
      <c r="H104" s="4"/>
      <c r="I104" s="4"/>
    </row>
    <row r="105" spans="2:9" ht="12.75">
      <c r="B105" s="4"/>
      <c r="C105" s="4"/>
      <c r="D105" s="4"/>
      <c r="E105" s="4"/>
      <c r="F105" s="4"/>
      <c r="G105" s="4"/>
      <c r="H105" s="4"/>
      <c r="I105" s="4"/>
    </row>
    <row r="106" spans="2:9" ht="12.75">
      <c r="B106" s="4"/>
      <c r="C106" s="4"/>
      <c r="D106" s="4"/>
      <c r="E106" s="4"/>
      <c r="F106" s="4"/>
      <c r="G106" s="4"/>
      <c r="H106" s="4"/>
      <c r="I106" s="4"/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2:9" ht="12.75">
      <c r="B108" s="4"/>
      <c r="C108" s="4"/>
      <c r="D108" s="4"/>
      <c r="E108" s="4"/>
      <c r="F108" s="4"/>
      <c r="G108" s="4"/>
      <c r="H108" s="4"/>
      <c r="I108" s="4"/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2:9" ht="12.75">
      <c r="B110" s="4"/>
      <c r="C110" s="4"/>
      <c r="D110" s="4"/>
      <c r="E110" s="4"/>
      <c r="F110" s="4"/>
      <c r="G110" s="4"/>
      <c r="H110" s="4"/>
      <c r="I110" s="4"/>
    </row>
    <row r="111" spans="2:9" ht="12.75">
      <c r="B111" s="4"/>
      <c r="C111" s="4"/>
      <c r="D111" s="4"/>
      <c r="E111" s="4"/>
      <c r="F111" s="4"/>
      <c r="G111" s="4"/>
      <c r="H111" s="4"/>
      <c r="I111" s="4"/>
    </row>
    <row r="112" spans="2:9" ht="12.75">
      <c r="B112" s="4"/>
      <c r="C112" s="4"/>
      <c r="D112" s="4"/>
      <c r="E112" s="4"/>
      <c r="F112" s="4"/>
      <c r="G112" s="4"/>
      <c r="H112" s="4"/>
      <c r="I112" s="4"/>
    </row>
    <row r="113" spans="2:9" ht="12.75">
      <c r="B113" s="4"/>
      <c r="C113" s="4"/>
      <c r="D113" s="4"/>
      <c r="E113" s="4"/>
      <c r="F113" s="4"/>
      <c r="G113" s="4"/>
      <c r="H113" s="4"/>
      <c r="I113" s="4"/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2:9" ht="12.75">
      <c r="B115" s="4"/>
      <c r="C115" s="4"/>
      <c r="D115" s="4"/>
      <c r="E115" s="4"/>
      <c r="F115" s="4"/>
      <c r="G115" s="4"/>
      <c r="H115" s="4"/>
      <c r="I115" s="4"/>
    </row>
    <row r="116" spans="2:9" ht="12.75">
      <c r="B116" s="4"/>
      <c r="C116" s="4"/>
      <c r="D116" s="4"/>
      <c r="E116" s="4"/>
      <c r="F116" s="4"/>
      <c r="G116" s="4"/>
      <c r="H116" s="4"/>
      <c r="I116" s="4"/>
    </row>
    <row r="117" spans="2:9" ht="12.75">
      <c r="B117" s="4"/>
      <c r="C117" s="4"/>
      <c r="D117" s="4"/>
      <c r="E117" s="4"/>
      <c r="F117" s="4"/>
      <c r="G117" s="4"/>
      <c r="H117" s="4"/>
      <c r="I117" s="4"/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12.75">
      <c r="B120" s="4"/>
      <c r="C120" s="4"/>
      <c r="D120" s="4"/>
      <c r="E120" s="4"/>
      <c r="F120" s="4"/>
      <c r="G120" s="4"/>
      <c r="H120" s="4"/>
      <c r="I120" s="4"/>
    </row>
    <row r="121" spans="2:9" ht="12.75">
      <c r="B121" s="4"/>
      <c r="C121" s="4"/>
      <c r="D121" s="4"/>
      <c r="E121" s="4"/>
      <c r="F121" s="4"/>
      <c r="G121" s="4"/>
      <c r="H121" s="4"/>
      <c r="I121" s="4"/>
    </row>
    <row r="122" spans="2:9" ht="12.75">
      <c r="B122" s="4"/>
      <c r="C122" s="4"/>
      <c r="D122" s="4"/>
      <c r="E122" s="4"/>
      <c r="F122" s="4"/>
      <c r="G122" s="4"/>
      <c r="H122" s="4"/>
      <c r="I122" s="4"/>
    </row>
    <row r="123" spans="2:9" ht="12.75">
      <c r="B123" s="4"/>
      <c r="C123" s="4"/>
      <c r="D123" s="4"/>
      <c r="E123" s="4"/>
      <c r="F123" s="4"/>
      <c r="G123" s="4"/>
      <c r="H123" s="4"/>
      <c r="I123" s="4"/>
    </row>
    <row r="124" spans="2:9" ht="12.75">
      <c r="B124" s="4"/>
      <c r="C124" s="4"/>
      <c r="D124" s="4"/>
      <c r="E124" s="4"/>
      <c r="F124" s="4"/>
      <c r="G124" s="4"/>
      <c r="H124" s="4"/>
      <c r="I124" s="4"/>
    </row>
    <row r="125" spans="2:9" ht="12.75">
      <c r="B125" s="4"/>
      <c r="C125" s="4"/>
      <c r="D125" s="4"/>
      <c r="E125" s="4"/>
      <c r="F125" s="4"/>
      <c r="G125" s="4"/>
      <c r="H125" s="4"/>
      <c r="I125" s="4"/>
    </row>
    <row r="126" spans="2:9" ht="12.75">
      <c r="B126" s="4"/>
      <c r="C126" s="4"/>
      <c r="D126" s="4"/>
      <c r="E126" s="4"/>
      <c r="F126" s="4"/>
      <c r="G126" s="4"/>
      <c r="H126" s="4"/>
      <c r="I126" s="4"/>
    </row>
    <row r="127" spans="2:9" ht="12.75">
      <c r="B127" s="4"/>
      <c r="C127" s="4"/>
      <c r="D127" s="4"/>
      <c r="E127" s="4"/>
      <c r="F127" s="4"/>
      <c r="G127" s="4"/>
      <c r="H127" s="4"/>
      <c r="I127" s="4"/>
    </row>
    <row r="128" spans="2:9" ht="12.75">
      <c r="B128" s="4"/>
      <c r="C128" s="4"/>
      <c r="D128" s="4"/>
      <c r="E128" s="4"/>
      <c r="F128" s="4"/>
      <c r="G128" s="4"/>
      <c r="H128" s="4"/>
      <c r="I128" s="4"/>
    </row>
    <row r="129" spans="2:9" ht="12.75">
      <c r="B129" s="4"/>
      <c r="C129" s="4"/>
      <c r="D129" s="4"/>
      <c r="E129" s="4"/>
      <c r="F129" s="4"/>
      <c r="G129" s="4"/>
      <c r="H129" s="4"/>
      <c r="I129" s="4"/>
    </row>
    <row r="130" spans="2:9" ht="12.75">
      <c r="B130" s="4"/>
      <c r="C130" s="4"/>
      <c r="D130" s="4"/>
      <c r="E130" s="4"/>
      <c r="F130" s="4"/>
      <c r="G130" s="4"/>
      <c r="H130" s="4"/>
      <c r="I130" s="4"/>
    </row>
    <row r="131" spans="2:9" ht="12.75">
      <c r="B131" s="4"/>
      <c r="C131" s="4"/>
      <c r="D131" s="4"/>
      <c r="E131" s="4"/>
      <c r="F131" s="4"/>
      <c r="G131" s="4"/>
      <c r="H131" s="4"/>
      <c r="I131" s="4"/>
    </row>
    <row r="132" spans="2:9" ht="12.75">
      <c r="B132" s="4"/>
      <c r="C132" s="4"/>
      <c r="D132" s="4"/>
      <c r="E132" s="4"/>
      <c r="F132" s="4"/>
      <c r="G132" s="4"/>
      <c r="H132" s="4"/>
      <c r="I132" s="4"/>
    </row>
    <row r="133" spans="2:9" ht="12.75">
      <c r="B133" s="4"/>
      <c r="C133" s="4"/>
      <c r="D133" s="4"/>
      <c r="E133" s="4"/>
      <c r="F133" s="4"/>
      <c r="G133" s="4"/>
      <c r="H133" s="4"/>
      <c r="I133" s="4"/>
    </row>
    <row r="134" spans="2:9" ht="12.75">
      <c r="B134" s="4"/>
      <c r="C134" s="4"/>
      <c r="D134" s="4"/>
      <c r="E134" s="4"/>
      <c r="F134" s="4"/>
      <c r="G134" s="4"/>
      <c r="H134" s="4"/>
      <c r="I134" s="4"/>
    </row>
    <row r="135" spans="2:9" ht="12.75">
      <c r="B135" s="4"/>
      <c r="C135" s="4"/>
      <c r="D135" s="4"/>
      <c r="E135" s="4"/>
      <c r="F135" s="4"/>
      <c r="G135" s="4"/>
      <c r="H135" s="4"/>
      <c r="I135" s="4"/>
    </row>
    <row r="136" spans="2:9" ht="12.75">
      <c r="B136" s="4"/>
      <c r="C136" s="4"/>
      <c r="D136" s="4"/>
      <c r="E136" s="4"/>
      <c r="F136" s="4"/>
      <c r="G136" s="4"/>
      <c r="H136" s="4"/>
      <c r="I136" s="4"/>
    </row>
    <row r="137" spans="2:9" ht="12.75">
      <c r="B137" s="4"/>
      <c r="C137" s="4"/>
      <c r="D137" s="4"/>
      <c r="E137" s="4"/>
      <c r="F137" s="4"/>
      <c r="G137" s="4"/>
      <c r="H137" s="4"/>
      <c r="I137" s="4"/>
    </row>
    <row r="138" spans="2:9" ht="12.75">
      <c r="B138" s="4"/>
      <c r="C138" s="4"/>
      <c r="D138" s="4"/>
      <c r="E138" s="4"/>
      <c r="F138" s="4"/>
      <c r="G138" s="4"/>
      <c r="H138" s="4"/>
      <c r="I138" s="4"/>
    </row>
    <row r="139" spans="2:9" ht="12.75">
      <c r="B139" s="4"/>
      <c r="C139" s="4"/>
      <c r="D139" s="4"/>
      <c r="E139" s="4"/>
      <c r="F139" s="4"/>
      <c r="G139" s="4"/>
      <c r="H139" s="4"/>
      <c r="I139" s="4"/>
    </row>
    <row r="140" spans="2:9" ht="12.75">
      <c r="B140" s="4"/>
      <c r="C140" s="4"/>
      <c r="D140" s="4"/>
      <c r="E140" s="4"/>
      <c r="F140" s="4"/>
      <c r="G140" s="4"/>
      <c r="H140" s="4"/>
      <c r="I140" s="4"/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2:9" ht="12.75">
      <c r="B142" s="4"/>
      <c r="C142" s="4"/>
      <c r="D142" s="4"/>
      <c r="E142" s="4"/>
      <c r="F142" s="4"/>
      <c r="G142" s="4"/>
      <c r="H142" s="4"/>
      <c r="I142" s="4"/>
    </row>
    <row r="143" spans="2:9" ht="12.75">
      <c r="B143" s="4"/>
      <c r="C143" s="4"/>
      <c r="D143" s="4"/>
      <c r="E143" s="4"/>
      <c r="F143" s="4"/>
      <c r="G143" s="4"/>
      <c r="H143" s="4"/>
      <c r="I143" s="4"/>
    </row>
    <row r="144" spans="2:9" ht="12.75">
      <c r="B144" s="4"/>
      <c r="C144" s="4"/>
      <c r="D144" s="4"/>
      <c r="E144" s="4"/>
      <c r="F144" s="4"/>
      <c r="G144" s="4"/>
      <c r="H144" s="4"/>
      <c r="I144" s="4"/>
    </row>
    <row r="145" spans="2:9" ht="12.75">
      <c r="B145" s="4"/>
      <c r="C145" s="4"/>
      <c r="D145" s="4"/>
      <c r="E145" s="4"/>
      <c r="F145" s="4"/>
      <c r="G145" s="4"/>
      <c r="H145" s="4"/>
      <c r="I145" s="4"/>
    </row>
    <row r="146" spans="2:9" ht="12.75">
      <c r="B146" s="4"/>
      <c r="C146" s="4"/>
      <c r="D146" s="4"/>
      <c r="E146" s="4"/>
      <c r="F146" s="4"/>
      <c r="G146" s="4"/>
      <c r="H146" s="4"/>
      <c r="I146" s="4"/>
    </row>
    <row r="147" spans="2:9" ht="12.75">
      <c r="B147" s="4"/>
      <c r="C147" s="4"/>
      <c r="D147" s="4"/>
      <c r="E147" s="4"/>
      <c r="F147" s="4"/>
      <c r="G147" s="4"/>
      <c r="H147" s="4"/>
      <c r="I147" s="4"/>
    </row>
    <row r="148" spans="2:9" ht="12.75">
      <c r="B148" s="4"/>
      <c r="C148" s="4"/>
      <c r="D148" s="4"/>
      <c r="E148" s="4"/>
      <c r="F148" s="4"/>
      <c r="G148" s="4"/>
      <c r="H148" s="4"/>
      <c r="I148" s="4"/>
    </row>
    <row r="149" spans="2:9" ht="12.75">
      <c r="B149" s="4"/>
      <c r="C149" s="4"/>
      <c r="D149" s="4"/>
      <c r="E149" s="4"/>
      <c r="F149" s="4"/>
      <c r="G149" s="4"/>
      <c r="H149" s="4"/>
      <c r="I149" s="4"/>
    </row>
    <row r="150" spans="2:9" ht="12.75">
      <c r="B150" s="4"/>
      <c r="C150" s="4"/>
      <c r="D150" s="4"/>
      <c r="E150" s="4"/>
      <c r="F150" s="4"/>
      <c r="G150" s="4"/>
      <c r="H150" s="4"/>
      <c r="I150" s="4"/>
    </row>
    <row r="151" spans="2:9" ht="12.75">
      <c r="B151" s="4"/>
      <c r="C151" s="4"/>
      <c r="D151" s="4"/>
      <c r="E151" s="4"/>
      <c r="F151" s="4"/>
      <c r="G151" s="4"/>
      <c r="H151" s="4"/>
      <c r="I151" s="4"/>
    </row>
    <row r="152" spans="2:9" ht="12.75">
      <c r="B152" s="4"/>
      <c r="C152" s="4"/>
      <c r="D152" s="4"/>
      <c r="E152" s="4"/>
      <c r="F152" s="4"/>
      <c r="G152" s="4"/>
      <c r="H152" s="4"/>
      <c r="I152" s="4"/>
    </row>
    <row r="153" spans="2:9" ht="12.75">
      <c r="B153" s="4"/>
      <c r="C153" s="4"/>
      <c r="D153" s="4"/>
      <c r="E153" s="4"/>
      <c r="F153" s="4"/>
      <c r="G153" s="4"/>
      <c r="H153" s="4"/>
      <c r="I153" s="4"/>
    </row>
    <row r="154" spans="2:9" ht="12.75">
      <c r="B154" s="4"/>
      <c r="C154" s="4"/>
      <c r="D154" s="4"/>
      <c r="E154" s="4"/>
      <c r="F154" s="4"/>
      <c r="G154" s="4"/>
      <c r="H154" s="4"/>
      <c r="I154" s="4"/>
    </row>
    <row r="155" spans="2:9" ht="12.75">
      <c r="B155" s="4"/>
      <c r="C155" s="4"/>
      <c r="D155" s="4"/>
      <c r="E155" s="4"/>
      <c r="F155" s="4"/>
      <c r="G155" s="4"/>
      <c r="H155" s="4"/>
      <c r="I155" s="4"/>
    </row>
    <row r="156" spans="2:9" ht="12.75">
      <c r="B156" s="4"/>
      <c r="C156" s="4"/>
      <c r="D156" s="4"/>
      <c r="E156" s="4"/>
      <c r="F156" s="4"/>
      <c r="G156" s="4"/>
      <c r="H156" s="4"/>
      <c r="I156" s="4"/>
    </row>
    <row r="157" spans="2:9" ht="12.75">
      <c r="B157" s="4"/>
      <c r="C157" s="4"/>
      <c r="D157" s="4"/>
      <c r="E157" s="4"/>
      <c r="F157" s="4"/>
      <c r="G157" s="4"/>
      <c r="H157" s="4"/>
      <c r="I157" s="4"/>
    </row>
    <row r="158" spans="2:9" ht="12.75">
      <c r="B158" s="4"/>
      <c r="C158" s="4"/>
      <c r="D158" s="4"/>
      <c r="E158" s="4"/>
      <c r="F158" s="4"/>
      <c r="G158" s="4"/>
      <c r="H158" s="4"/>
      <c r="I158" s="4"/>
    </row>
    <row r="159" spans="2:9" ht="12.75">
      <c r="B159" s="4"/>
      <c r="C159" s="4"/>
      <c r="D159" s="4"/>
      <c r="E159" s="4"/>
      <c r="F159" s="4"/>
      <c r="G159" s="4"/>
      <c r="H159" s="4"/>
      <c r="I159" s="4"/>
    </row>
    <row r="160" spans="2:9" ht="12.75">
      <c r="B160" s="4"/>
      <c r="C160" s="4"/>
      <c r="D160" s="4"/>
      <c r="E160" s="4"/>
      <c r="F160" s="4"/>
      <c r="G160" s="4"/>
      <c r="H160" s="4"/>
      <c r="I160" s="4"/>
    </row>
    <row r="161" spans="2:9" ht="12.75">
      <c r="B161" s="4"/>
      <c r="C161" s="4"/>
      <c r="D161" s="4"/>
      <c r="E161" s="4"/>
      <c r="F161" s="4"/>
      <c r="G161" s="4"/>
      <c r="H161" s="4"/>
      <c r="I161" s="4"/>
    </row>
    <row r="162" spans="2:9" ht="12.75">
      <c r="B162" s="4"/>
      <c r="C162" s="4"/>
      <c r="D162" s="4"/>
      <c r="E162" s="4"/>
      <c r="F162" s="4"/>
      <c r="G162" s="4"/>
      <c r="H162" s="4"/>
      <c r="I162" s="4"/>
    </row>
    <row r="163" spans="2:9" ht="12.75">
      <c r="B163" s="4"/>
      <c r="C163" s="4"/>
      <c r="D163" s="4"/>
      <c r="E163" s="4"/>
      <c r="F163" s="4"/>
      <c r="G163" s="4"/>
      <c r="H163" s="4"/>
      <c r="I163" s="4"/>
    </row>
    <row r="164" spans="2:9" ht="12.75">
      <c r="B164" s="4"/>
      <c r="C164" s="4"/>
      <c r="D164" s="4"/>
      <c r="E164" s="4"/>
      <c r="F164" s="4"/>
      <c r="G164" s="4"/>
      <c r="H164" s="4"/>
      <c r="I164" s="4"/>
    </row>
    <row r="165" spans="2:9" ht="12.75">
      <c r="B165" s="4"/>
      <c r="C165" s="4"/>
      <c r="D165" s="4"/>
      <c r="E165" s="4"/>
      <c r="F165" s="4"/>
      <c r="G165" s="4"/>
      <c r="H165" s="4"/>
      <c r="I165" s="4"/>
    </row>
    <row r="166" spans="2:9" ht="12.75">
      <c r="B166" s="4"/>
      <c r="C166" s="4"/>
      <c r="D166" s="4"/>
      <c r="E166" s="4"/>
      <c r="F166" s="4"/>
      <c r="G166" s="4"/>
      <c r="H166" s="4"/>
      <c r="I166" s="4"/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2:9" ht="12.75">
      <c r="B168" s="4"/>
      <c r="C168" s="4"/>
      <c r="D168" s="4"/>
      <c r="E168" s="4"/>
      <c r="F168" s="4"/>
      <c r="G168" s="4"/>
      <c r="H168" s="4"/>
      <c r="I168" s="4"/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2:9" ht="12.75">
      <c r="B170" s="4"/>
      <c r="C170" s="4"/>
      <c r="D170" s="4"/>
      <c r="E170" s="4"/>
      <c r="F170" s="4"/>
      <c r="G170" s="4"/>
      <c r="H170" s="4"/>
      <c r="I170" s="4"/>
    </row>
    <row r="171" spans="2:9" ht="12.75">
      <c r="B171" s="4"/>
      <c r="C171" s="4"/>
      <c r="D171" s="4"/>
      <c r="E171" s="4"/>
      <c r="F171" s="4"/>
      <c r="G171" s="4"/>
      <c r="H171" s="4"/>
      <c r="I171" s="4"/>
    </row>
    <row r="172" spans="2:9" ht="12.75">
      <c r="B172" s="4"/>
      <c r="C172" s="4"/>
      <c r="D172" s="4"/>
      <c r="E172" s="4"/>
      <c r="F172" s="4"/>
      <c r="G172" s="4"/>
      <c r="H172" s="4"/>
      <c r="I172" s="4"/>
    </row>
    <row r="173" spans="2:9" ht="12.75">
      <c r="B173" s="4"/>
      <c r="C173" s="4"/>
      <c r="D173" s="4"/>
      <c r="E173" s="4"/>
      <c r="F173" s="4"/>
      <c r="G173" s="4"/>
      <c r="H173" s="4"/>
      <c r="I173" s="4"/>
    </row>
    <row r="174" spans="2:9" ht="12.75">
      <c r="B174" s="4"/>
      <c r="C174" s="4"/>
      <c r="D174" s="4"/>
      <c r="E174" s="4"/>
      <c r="F174" s="4"/>
      <c r="G174" s="4"/>
      <c r="H174" s="4"/>
      <c r="I174" s="4"/>
    </row>
    <row r="175" spans="2:9" ht="12.75">
      <c r="B175" s="4"/>
      <c r="C175" s="4"/>
      <c r="D175" s="4"/>
      <c r="E175" s="4"/>
      <c r="F175" s="4"/>
      <c r="G175" s="4"/>
      <c r="H175" s="4"/>
      <c r="I175" s="4"/>
    </row>
    <row r="176" spans="2:9" ht="12.75">
      <c r="B176" s="4"/>
      <c r="C176" s="4"/>
      <c r="D176" s="4"/>
      <c r="E176" s="4"/>
      <c r="F176" s="4"/>
      <c r="G176" s="4"/>
      <c r="H176" s="4"/>
      <c r="I176" s="4"/>
    </row>
    <row r="177" spans="2:9" ht="12.75">
      <c r="B177" s="4"/>
      <c r="C177" s="4"/>
      <c r="D177" s="4"/>
      <c r="E177" s="4"/>
      <c r="F177" s="4"/>
      <c r="G177" s="4"/>
      <c r="H177" s="4"/>
      <c r="I177" s="4"/>
    </row>
    <row r="178" spans="2:9" ht="12.75">
      <c r="B178" s="4"/>
      <c r="C178" s="4"/>
      <c r="D178" s="4"/>
      <c r="E178" s="4"/>
      <c r="F178" s="4"/>
      <c r="G178" s="4"/>
      <c r="H178" s="4"/>
      <c r="I178" s="4"/>
    </row>
    <row r="179" spans="2:9" ht="12.75">
      <c r="B179" s="4"/>
      <c r="C179" s="4"/>
      <c r="D179" s="4"/>
      <c r="E179" s="4"/>
      <c r="F179" s="4"/>
      <c r="G179" s="4"/>
      <c r="H179" s="4"/>
      <c r="I179" s="4"/>
    </row>
    <row r="180" spans="2:9" ht="12.75">
      <c r="B180" s="4"/>
      <c r="C180" s="4"/>
      <c r="D180" s="4"/>
      <c r="E180" s="4"/>
      <c r="F180" s="4"/>
      <c r="G180" s="4"/>
      <c r="H180" s="4"/>
      <c r="I180" s="4"/>
    </row>
    <row r="181" spans="2:9" ht="12.75">
      <c r="B181" s="4"/>
      <c r="C181" s="4"/>
      <c r="D181" s="4"/>
      <c r="E181" s="4"/>
      <c r="F181" s="4"/>
      <c r="G181" s="4"/>
      <c r="H181" s="4"/>
      <c r="I181" s="4"/>
    </row>
    <row r="182" spans="2:9" ht="12.75">
      <c r="B182" s="4"/>
      <c r="C182" s="4"/>
      <c r="D182" s="4"/>
      <c r="E182" s="4"/>
      <c r="F182" s="4"/>
      <c r="G182" s="4"/>
      <c r="H182" s="4"/>
      <c r="I182" s="4"/>
    </row>
    <row r="183" spans="2:9" ht="12.75">
      <c r="B183" s="4"/>
      <c r="C183" s="4"/>
      <c r="D183" s="4"/>
      <c r="E183" s="4"/>
      <c r="F183" s="4"/>
      <c r="G183" s="4"/>
      <c r="H183" s="4"/>
      <c r="I183" s="4"/>
    </row>
    <row r="184" spans="2:9" ht="12.75">
      <c r="B184" s="4"/>
      <c r="C184" s="4"/>
      <c r="D184" s="4"/>
      <c r="E184" s="4"/>
      <c r="F184" s="4"/>
      <c r="G184" s="4"/>
      <c r="H184" s="4"/>
      <c r="I184" s="4"/>
    </row>
    <row r="185" spans="2:9" ht="12.75">
      <c r="B185" s="4"/>
      <c r="C185" s="4"/>
      <c r="D185" s="4"/>
      <c r="E185" s="4"/>
      <c r="F185" s="4"/>
      <c r="G185" s="4"/>
      <c r="H185" s="4"/>
      <c r="I185" s="4"/>
    </row>
    <row r="186" spans="2:9" ht="12.75">
      <c r="B186" s="4"/>
      <c r="C186" s="4"/>
      <c r="D186" s="4"/>
      <c r="E186" s="4"/>
      <c r="F186" s="4"/>
      <c r="G186" s="4"/>
      <c r="H186" s="4"/>
      <c r="I186" s="4"/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2:9" ht="12.75">
      <c r="B188" s="4"/>
      <c r="C188" s="4"/>
      <c r="D188" s="4"/>
      <c r="E188" s="4"/>
      <c r="F188" s="4"/>
      <c r="G188" s="4"/>
      <c r="H188" s="4"/>
      <c r="I188" s="4"/>
    </row>
    <row r="189" spans="2:9" ht="12.75">
      <c r="B189" s="4"/>
      <c r="C189" s="4"/>
      <c r="D189" s="4"/>
      <c r="E189" s="4"/>
      <c r="F189" s="4"/>
      <c r="G189" s="4"/>
      <c r="H189" s="4"/>
      <c r="I189" s="4"/>
    </row>
    <row r="190" spans="2:9" ht="12.75">
      <c r="B190" s="4"/>
      <c r="C190" s="4"/>
      <c r="D190" s="4"/>
      <c r="E190" s="4"/>
      <c r="F190" s="4"/>
      <c r="G190" s="4"/>
      <c r="H190" s="4"/>
      <c r="I190" s="4"/>
    </row>
    <row r="191" spans="2:9" ht="12.75">
      <c r="B191" s="4"/>
      <c r="C191" s="4"/>
      <c r="D191" s="4"/>
      <c r="E191" s="4"/>
      <c r="F191" s="4"/>
      <c r="G191" s="4"/>
      <c r="H191" s="4"/>
      <c r="I191" s="4"/>
    </row>
    <row r="192" spans="2:9" ht="12.75">
      <c r="B192" s="4"/>
      <c r="C192" s="4"/>
      <c r="D192" s="4"/>
      <c r="E192" s="4"/>
      <c r="F192" s="4"/>
      <c r="G192" s="4"/>
      <c r="H192" s="4"/>
      <c r="I192" s="4"/>
    </row>
    <row r="193" spans="2:9" ht="12.75">
      <c r="B193" s="4"/>
      <c r="C193" s="4"/>
      <c r="D193" s="4"/>
      <c r="E193" s="4"/>
      <c r="F193" s="4"/>
      <c r="G193" s="4"/>
      <c r="H193" s="4"/>
      <c r="I193" s="4"/>
    </row>
    <row r="194" spans="2:9" ht="12.75">
      <c r="B194" s="4"/>
      <c r="C194" s="4"/>
      <c r="D194" s="4"/>
      <c r="E194" s="4"/>
      <c r="F194" s="4"/>
      <c r="G194" s="4"/>
      <c r="H194" s="4"/>
      <c r="I194" s="4"/>
    </row>
    <row r="195" spans="2:9" ht="12.75">
      <c r="B195" s="4"/>
      <c r="C195" s="4"/>
      <c r="D195" s="4"/>
      <c r="E195" s="4"/>
      <c r="F195" s="4"/>
      <c r="G195" s="4"/>
      <c r="H195" s="4"/>
      <c r="I195" s="4"/>
    </row>
    <row r="196" spans="2:9" ht="12.75">
      <c r="B196" s="4"/>
      <c r="C196" s="4"/>
      <c r="D196" s="4"/>
      <c r="E196" s="4"/>
      <c r="F196" s="4"/>
      <c r="G196" s="4"/>
      <c r="H196" s="4"/>
      <c r="I196" s="4"/>
    </row>
    <row r="197" spans="2:9" ht="12.75">
      <c r="B197" s="4"/>
      <c r="C197" s="4"/>
      <c r="D197" s="4"/>
      <c r="E197" s="4"/>
      <c r="F197" s="4"/>
      <c r="G197" s="4"/>
      <c r="H197" s="4"/>
      <c r="I197" s="4"/>
    </row>
    <row r="198" spans="2:9" ht="12.75">
      <c r="B198" s="4"/>
      <c r="C198" s="4"/>
      <c r="D198" s="4"/>
      <c r="E198" s="4"/>
      <c r="F198" s="4"/>
      <c r="G198" s="4"/>
      <c r="H198" s="4"/>
      <c r="I198" s="4"/>
    </row>
    <row r="199" spans="2:9" ht="12.75">
      <c r="B199" s="4"/>
      <c r="C199" s="4"/>
      <c r="D199" s="4"/>
      <c r="E199" s="4"/>
      <c r="F199" s="4"/>
      <c r="G199" s="4"/>
      <c r="H199" s="4"/>
      <c r="I199" s="4"/>
    </row>
    <row r="200" spans="2:9" ht="12.75">
      <c r="B200" s="4"/>
      <c r="C200" s="4"/>
      <c r="D200" s="4"/>
      <c r="E200" s="4"/>
      <c r="F200" s="4"/>
      <c r="G200" s="4"/>
      <c r="H200" s="4"/>
      <c r="I200" s="4"/>
    </row>
    <row r="201" spans="2:9" ht="12.75">
      <c r="B201" s="4"/>
      <c r="C201" s="4"/>
      <c r="D201" s="4"/>
      <c r="E201" s="4"/>
      <c r="F201" s="4"/>
      <c r="G201" s="4"/>
      <c r="H201" s="4"/>
      <c r="I201" s="4"/>
    </row>
    <row r="202" spans="2:9" ht="12.75">
      <c r="B202" s="4"/>
      <c r="C202" s="4"/>
      <c r="D202" s="4"/>
      <c r="E202" s="4"/>
      <c r="F202" s="4"/>
      <c r="G202" s="4"/>
      <c r="H202" s="4"/>
      <c r="I202" s="4"/>
    </row>
    <row r="203" spans="2:9" ht="12.75">
      <c r="B203" s="4"/>
      <c r="C203" s="4"/>
      <c r="D203" s="4"/>
      <c r="E203" s="4"/>
      <c r="F203" s="4"/>
      <c r="G203" s="4"/>
      <c r="H203" s="4"/>
      <c r="I203" s="4"/>
    </row>
    <row r="204" spans="2:9" ht="12.75">
      <c r="B204" s="4"/>
      <c r="C204" s="4"/>
      <c r="D204" s="4"/>
      <c r="E204" s="4"/>
      <c r="F204" s="4"/>
      <c r="G204" s="4"/>
      <c r="H204" s="4"/>
      <c r="I204" s="4"/>
    </row>
    <row r="205" spans="2:9" ht="12.75">
      <c r="B205" s="4"/>
      <c r="C205" s="4"/>
      <c r="D205" s="4"/>
      <c r="E205" s="4"/>
      <c r="F205" s="4"/>
      <c r="G205" s="4"/>
      <c r="H205" s="4"/>
      <c r="I205" s="4"/>
    </row>
    <row r="206" spans="2:9" ht="12.75">
      <c r="B206" s="4"/>
      <c r="C206" s="4"/>
      <c r="D206" s="4"/>
      <c r="E206" s="4"/>
      <c r="F206" s="4"/>
      <c r="G206" s="4"/>
      <c r="H206" s="4"/>
      <c r="I206" s="4"/>
    </row>
    <row r="207" spans="2:9" ht="12.75">
      <c r="B207" s="4"/>
      <c r="C207" s="4"/>
      <c r="D207" s="4"/>
      <c r="E207" s="4"/>
      <c r="F207" s="4"/>
      <c r="G207" s="4"/>
      <c r="H207" s="4"/>
      <c r="I207" s="4"/>
    </row>
    <row r="208" spans="2:9" ht="12.75">
      <c r="B208" s="4"/>
      <c r="C208" s="4"/>
      <c r="D208" s="4"/>
      <c r="E208" s="4"/>
      <c r="F208" s="4"/>
      <c r="G208" s="4"/>
      <c r="H208" s="4"/>
      <c r="I208" s="4"/>
    </row>
    <row r="209" spans="2:9" ht="12.75">
      <c r="B209" s="4"/>
      <c r="C209" s="4"/>
      <c r="D209" s="4"/>
      <c r="E209" s="4"/>
      <c r="F209" s="4"/>
      <c r="G209" s="4"/>
      <c r="H209" s="4"/>
      <c r="I209" s="4"/>
    </row>
    <row r="210" spans="2:9" ht="12.75">
      <c r="B210" s="4"/>
      <c r="C210" s="4"/>
      <c r="D210" s="4"/>
      <c r="E210" s="4"/>
      <c r="F210" s="4"/>
      <c r="G210" s="4"/>
      <c r="H210" s="4"/>
      <c r="I210" s="4"/>
    </row>
    <row r="211" spans="2:9" ht="12.75">
      <c r="B211" s="4"/>
      <c r="C211" s="4"/>
      <c r="D211" s="4"/>
      <c r="E211" s="4"/>
      <c r="F211" s="4"/>
      <c r="G211" s="4"/>
      <c r="H211" s="4"/>
      <c r="I211" s="4"/>
    </row>
    <row r="212" spans="2:9" ht="12.75">
      <c r="B212" s="4"/>
      <c r="C212" s="4"/>
      <c r="D212" s="4"/>
      <c r="E212" s="4"/>
      <c r="F212" s="4"/>
      <c r="G212" s="4"/>
      <c r="H212" s="4"/>
      <c r="I212" s="4"/>
    </row>
    <row r="213" spans="2:9" ht="12.75">
      <c r="B213" s="4"/>
      <c r="C213" s="4"/>
      <c r="D213" s="4"/>
      <c r="E213" s="4"/>
      <c r="F213" s="4"/>
      <c r="G213" s="4"/>
      <c r="H213" s="4"/>
      <c r="I213" s="4"/>
    </row>
    <row r="214" spans="2:9" ht="12.75">
      <c r="B214" s="4"/>
      <c r="C214" s="4"/>
      <c r="D214" s="4"/>
      <c r="E214" s="4"/>
      <c r="F214" s="4"/>
      <c r="G214" s="4"/>
      <c r="H214" s="4"/>
      <c r="I214" s="4"/>
    </row>
    <row r="215" spans="2:9" ht="12.75">
      <c r="B215" s="4"/>
      <c r="C215" s="4"/>
      <c r="D215" s="4"/>
      <c r="E215" s="4"/>
      <c r="F215" s="4"/>
      <c r="G215" s="4"/>
      <c r="H215" s="4"/>
      <c r="I215" s="4"/>
    </row>
    <row r="216" spans="2:9" ht="12.75">
      <c r="B216" s="4"/>
      <c r="C216" s="4"/>
      <c r="D216" s="4"/>
      <c r="E216" s="4"/>
      <c r="F216" s="4"/>
      <c r="G216" s="4"/>
      <c r="H216" s="4"/>
      <c r="I216" s="4"/>
    </row>
    <row r="217" spans="2:9" ht="12.75">
      <c r="B217" s="4"/>
      <c r="C217" s="4"/>
      <c r="D217" s="4"/>
      <c r="E217" s="4"/>
      <c r="F217" s="4"/>
      <c r="G217" s="4"/>
      <c r="H217" s="4"/>
      <c r="I217" s="4"/>
    </row>
    <row r="218" spans="2:9" ht="12.75">
      <c r="B218" s="4"/>
      <c r="C218" s="4"/>
      <c r="D218" s="4"/>
      <c r="E218" s="4"/>
      <c r="F218" s="4"/>
      <c r="G218" s="4"/>
      <c r="H218" s="4"/>
      <c r="I218" s="4"/>
    </row>
    <row r="219" spans="2:9" ht="12.75">
      <c r="B219" s="4"/>
      <c r="C219" s="4"/>
      <c r="D219" s="4"/>
      <c r="E219" s="4"/>
      <c r="F219" s="4"/>
      <c r="G219" s="4"/>
      <c r="H219" s="4"/>
      <c r="I219" s="4"/>
    </row>
    <row r="220" spans="2:9" ht="12.75">
      <c r="B220" s="4"/>
      <c r="C220" s="4"/>
      <c r="D220" s="4"/>
      <c r="E220" s="4"/>
      <c r="F220" s="4"/>
      <c r="G220" s="4"/>
      <c r="H220" s="4"/>
      <c r="I220" s="4"/>
    </row>
    <row r="221" spans="2:9" ht="12.75">
      <c r="B221" s="4"/>
      <c r="C221" s="4"/>
      <c r="D221" s="4"/>
      <c r="E221" s="4"/>
      <c r="F221" s="4"/>
      <c r="G221" s="4"/>
      <c r="H221" s="4"/>
      <c r="I221" s="4"/>
    </row>
    <row r="222" spans="2:9" ht="12.75">
      <c r="B222" s="4"/>
      <c r="C222" s="4"/>
      <c r="D222" s="4"/>
      <c r="E222" s="4"/>
      <c r="F222" s="4"/>
      <c r="G222" s="4"/>
      <c r="H222" s="4"/>
      <c r="I222" s="4"/>
    </row>
    <row r="223" spans="2:9" ht="12.75">
      <c r="B223" s="4"/>
      <c r="C223" s="4"/>
      <c r="D223" s="4"/>
      <c r="E223" s="4"/>
      <c r="F223" s="4"/>
      <c r="G223" s="4"/>
      <c r="H223" s="4"/>
      <c r="I223" s="4"/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2:9" ht="12.75">
      <c r="B225" s="4"/>
      <c r="C225" s="4"/>
      <c r="D225" s="4"/>
      <c r="E225" s="4"/>
      <c r="F225" s="4"/>
      <c r="G225" s="4"/>
      <c r="H225" s="4"/>
      <c r="I225" s="4"/>
    </row>
    <row r="226" spans="2:9" ht="12.75">
      <c r="B226" s="4"/>
      <c r="C226" s="4"/>
      <c r="D226" s="4"/>
      <c r="E226" s="4"/>
      <c r="F226" s="4"/>
      <c r="G226" s="4"/>
      <c r="H226" s="4"/>
      <c r="I226" s="4"/>
    </row>
    <row r="227" spans="2:9" ht="12.75">
      <c r="B227" s="4"/>
      <c r="C227" s="4"/>
      <c r="D227" s="4"/>
      <c r="E227" s="4"/>
      <c r="F227" s="4"/>
      <c r="G227" s="4"/>
      <c r="H227" s="4"/>
      <c r="I227" s="4"/>
    </row>
    <row r="228" spans="2:9" ht="12.75">
      <c r="B228" s="4"/>
      <c r="C228" s="4"/>
      <c r="D228" s="4"/>
      <c r="E228" s="4"/>
      <c r="F228" s="4"/>
      <c r="G228" s="4"/>
      <c r="H228" s="4"/>
      <c r="I228" s="4"/>
    </row>
    <row r="229" spans="2:9" ht="12.75">
      <c r="B229" s="4"/>
      <c r="C229" s="4"/>
      <c r="D229" s="4"/>
      <c r="E229" s="4"/>
      <c r="F229" s="4"/>
      <c r="G229" s="4"/>
      <c r="H229" s="4"/>
      <c r="I229" s="4"/>
    </row>
    <row r="230" spans="2:9" ht="12.75">
      <c r="B230" s="4"/>
      <c r="C230" s="4"/>
      <c r="D230" s="4"/>
      <c r="E230" s="4"/>
      <c r="F230" s="4"/>
      <c r="G230" s="4"/>
      <c r="H230" s="4"/>
      <c r="I230" s="4"/>
    </row>
    <row r="231" spans="2:9" ht="12.75">
      <c r="B231" s="4"/>
      <c r="C231" s="4"/>
      <c r="D231" s="4"/>
      <c r="E231" s="4"/>
      <c r="F231" s="4"/>
      <c r="G231" s="4"/>
      <c r="H231" s="4"/>
      <c r="I231" s="4"/>
    </row>
    <row r="232" spans="2:9" ht="12.75">
      <c r="B232" s="4"/>
      <c r="C232" s="4"/>
      <c r="D232" s="4"/>
      <c r="E232" s="4"/>
      <c r="F232" s="4"/>
      <c r="G232" s="4"/>
      <c r="H232" s="4"/>
      <c r="I232" s="4"/>
    </row>
    <row r="233" spans="2:9" ht="12.75">
      <c r="B233" s="4"/>
      <c r="C233" s="4"/>
      <c r="D233" s="4"/>
      <c r="E233" s="4"/>
      <c r="F233" s="4"/>
      <c r="G233" s="4"/>
      <c r="H233" s="4"/>
      <c r="I233" s="4"/>
    </row>
    <row r="234" spans="2:9" ht="12.75">
      <c r="B234" s="4"/>
      <c r="C234" s="4"/>
      <c r="D234" s="4"/>
      <c r="E234" s="4"/>
      <c r="F234" s="4"/>
      <c r="G234" s="4"/>
      <c r="H234" s="4"/>
      <c r="I234" s="4"/>
    </row>
    <row r="235" spans="2:9" ht="12.75">
      <c r="B235" s="4"/>
      <c r="C235" s="4"/>
      <c r="D235" s="4"/>
      <c r="E235" s="4"/>
      <c r="F235" s="4"/>
      <c r="G235" s="4"/>
      <c r="H235" s="4"/>
      <c r="I235" s="4"/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2:9" ht="12.75">
      <c r="B237" s="4"/>
      <c r="C237" s="4"/>
      <c r="D237" s="4"/>
      <c r="E237" s="4"/>
      <c r="F237" s="4"/>
      <c r="G237" s="4"/>
      <c r="H237" s="4"/>
      <c r="I237" s="4"/>
    </row>
    <row r="238" spans="2:9" ht="12.75">
      <c r="B238" s="4"/>
      <c r="C238" s="4"/>
      <c r="D238" s="4"/>
      <c r="E238" s="4"/>
      <c r="F238" s="4"/>
      <c r="G238" s="4"/>
      <c r="H238" s="4"/>
      <c r="I238" s="4"/>
    </row>
    <row r="239" spans="2:9" ht="12.75">
      <c r="B239" s="4"/>
      <c r="C239" s="4"/>
      <c r="D239" s="4"/>
      <c r="E239" s="4"/>
      <c r="F239" s="4"/>
      <c r="G239" s="4"/>
      <c r="H239" s="4"/>
      <c r="I239" s="4"/>
    </row>
    <row r="240" spans="2:9" ht="12.75">
      <c r="B240" s="4"/>
      <c r="C240" s="4"/>
      <c r="D240" s="4"/>
      <c r="E240" s="4"/>
      <c r="F240" s="4"/>
      <c r="G240" s="4"/>
      <c r="H240" s="4"/>
      <c r="I240" s="4"/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9" ht="12.75">
      <c r="B243" s="4"/>
      <c r="C243" s="4"/>
      <c r="D243" s="4"/>
      <c r="E243" s="4"/>
      <c r="F243" s="4"/>
      <c r="G243" s="4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  <row r="279" spans="2:9" ht="12.75">
      <c r="B279" s="4"/>
      <c r="C279" s="4"/>
      <c r="D279" s="4"/>
      <c r="E279" s="4"/>
      <c r="F279" s="4"/>
      <c r="G279" s="4"/>
      <c r="H279" s="4"/>
      <c r="I279" s="4"/>
    </row>
    <row r="280" spans="2:9" ht="12.75">
      <c r="B280" s="4"/>
      <c r="C280" s="4"/>
      <c r="D280" s="4"/>
      <c r="E280" s="4"/>
      <c r="F280" s="4"/>
      <c r="G280" s="4"/>
      <c r="H280" s="4"/>
      <c r="I280" s="4"/>
    </row>
    <row r="281" spans="2:9" ht="12.75">
      <c r="B281" s="4"/>
      <c r="C281" s="4"/>
      <c r="D281" s="4"/>
      <c r="E281" s="4"/>
      <c r="F281" s="4"/>
      <c r="G281" s="4"/>
      <c r="H281" s="4"/>
      <c r="I281" s="4"/>
    </row>
    <row r="282" spans="2:9" ht="12.75">
      <c r="B282" s="4"/>
      <c r="C282" s="4"/>
      <c r="D282" s="4"/>
      <c r="E282" s="4"/>
      <c r="F282" s="4"/>
      <c r="G282" s="4"/>
      <c r="H282" s="4"/>
      <c r="I282" s="4"/>
    </row>
    <row r="283" spans="2:9" ht="12.75">
      <c r="B283" s="4"/>
      <c r="C283" s="4"/>
      <c r="D283" s="4"/>
      <c r="E283" s="4"/>
      <c r="F283" s="4"/>
      <c r="G283" s="4"/>
      <c r="H283" s="4"/>
      <c r="I283" s="4"/>
    </row>
    <row r="284" spans="2:9" ht="12.75">
      <c r="B284" s="4"/>
      <c r="C284" s="4"/>
      <c r="D284" s="4"/>
      <c r="E284" s="4"/>
      <c r="F284" s="4"/>
      <c r="G284" s="4"/>
      <c r="H284" s="4"/>
      <c r="I284" s="4"/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2:9" ht="12.75">
      <c r="B286" s="4"/>
      <c r="C286" s="4"/>
      <c r="D286" s="4"/>
      <c r="E286" s="4"/>
      <c r="F286" s="4"/>
      <c r="G286" s="4"/>
      <c r="H286" s="4"/>
      <c r="I286" s="4"/>
    </row>
    <row r="287" spans="2:9" ht="12.75">
      <c r="B287" s="4"/>
      <c r="C287" s="4"/>
      <c r="D287" s="4"/>
      <c r="E287" s="4"/>
      <c r="F287" s="4"/>
      <c r="G287" s="4"/>
      <c r="H287" s="4"/>
      <c r="I287" s="4"/>
    </row>
    <row r="288" spans="2:9" ht="12.75">
      <c r="B288" s="4"/>
      <c r="C288" s="4"/>
      <c r="D288" s="4"/>
      <c r="E288" s="4"/>
      <c r="F288" s="4"/>
      <c r="G288" s="4"/>
      <c r="H288" s="4"/>
      <c r="I288" s="4"/>
    </row>
    <row r="289" spans="2:9" ht="12.75">
      <c r="B289" s="4"/>
      <c r="C289" s="4"/>
      <c r="D289" s="4"/>
      <c r="E289" s="4"/>
      <c r="F289" s="4"/>
      <c r="G289" s="4"/>
      <c r="H289" s="4"/>
      <c r="I289" s="4"/>
    </row>
    <row r="290" spans="2:9" ht="12.75">
      <c r="B290" s="4"/>
      <c r="C290" s="4"/>
      <c r="D290" s="4"/>
      <c r="E290" s="4"/>
      <c r="F290" s="4"/>
      <c r="G290" s="4"/>
      <c r="H290" s="4"/>
      <c r="I290" s="4"/>
    </row>
    <row r="291" spans="2:9" ht="12.75">
      <c r="B291" s="4"/>
      <c r="C291" s="4"/>
      <c r="D291" s="4"/>
      <c r="E291" s="4"/>
      <c r="F291" s="4"/>
      <c r="G291" s="4"/>
      <c r="H291" s="4"/>
      <c r="I291" s="4"/>
    </row>
    <row r="292" spans="2:9" ht="12.75">
      <c r="B292" s="4"/>
      <c r="C292" s="4"/>
      <c r="D292" s="4"/>
      <c r="E292" s="4"/>
      <c r="F292" s="4"/>
      <c r="G292" s="4"/>
      <c r="H292" s="4"/>
      <c r="I292" s="4"/>
    </row>
    <row r="293" spans="2:9" ht="12.75">
      <c r="B293" s="4"/>
      <c r="C293" s="4"/>
      <c r="D293" s="4"/>
      <c r="E293" s="4"/>
      <c r="F293" s="4"/>
      <c r="G293" s="4"/>
      <c r="H293" s="4"/>
      <c r="I293" s="4"/>
    </row>
    <row r="294" spans="2:9" ht="12.75">
      <c r="B294" s="4"/>
      <c r="C294" s="4"/>
      <c r="D294" s="4"/>
      <c r="E294" s="4"/>
      <c r="F294" s="4"/>
      <c r="G294" s="4"/>
      <c r="H294" s="4"/>
      <c r="I294" s="4"/>
    </row>
    <row r="295" spans="2:9" ht="12.75">
      <c r="B295" s="4"/>
      <c r="C295" s="4"/>
      <c r="D295" s="4"/>
      <c r="E295" s="4"/>
      <c r="F295" s="4"/>
      <c r="G295" s="4"/>
      <c r="H295" s="4"/>
      <c r="I295" s="4"/>
    </row>
    <row r="296" spans="2:9" ht="12.75">
      <c r="B296" s="4"/>
      <c r="C296" s="4"/>
      <c r="D296" s="4"/>
      <c r="E296" s="4"/>
      <c r="F296" s="4"/>
      <c r="G296" s="4"/>
      <c r="H296" s="4"/>
      <c r="I296" s="4"/>
    </row>
    <row r="297" spans="2:9" ht="12.75">
      <c r="B297" s="4"/>
      <c r="C297" s="4"/>
      <c r="D297" s="4"/>
      <c r="E297" s="4"/>
      <c r="F297" s="4"/>
      <c r="G297" s="4"/>
      <c r="H297" s="4"/>
      <c r="I297" s="4"/>
    </row>
    <row r="298" spans="2:9" ht="12.75">
      <c r="B298" s="4"/>
      <c r="C298" s="4"/>
      <c r="D298" s="4"/>
      <c r="E298" s="4"/>
      <c r="F298" s="4"/>
      <c r="G298" s="4"/>
      <c r="H298" s="4"/>
      <c r="I298" s="4"/>
    </row>
    <row r="299" spans="2:9" ht="12.75">
      <c r="B299" s="4"/>
      <c r="C299" s="4"/>
      <c r="D299" s="4"/>
      <c r="E299" s="4"/>
      <c r="F299" s="4"/>
      <c r="G299" s="4"/>
      <c r="H299" s="4"/>
      <c r="I299" s="4"/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2:9" ht="12.75">
      <c r="B301" s="4"/>
      <c r="C301" s="4"/>
      <c r="D301" s="4"/>
      <c r="E301" s="4"/>
      <c r="F301" s="4"/>
      <c r="G301" s="4"/>
      <c r="H301" s="4"/>
      <c r="I301" s="4"/>
    </row>
    <row r="302" spans="2:9" ht="12.75">
      <c r="B302" s="4"/>
      <c r="C302" s="4"/>
      <c r="D302" s="4"/>
      <c r="E302" s="4"/>
      <c r="F302" s="4"/>
      <c r="G302" s="4"/>
      <c r="H302" s="4"/>
      <c r="I302" s="4"/>
    </row>
    <row r="303" spans="2:9" ht="12.75">
      <c r="B303" s="4"/>
      <c r="C303" s="4"/>
      <c r="D303" s="4"/>
      <c r="E303" s="4"/>
      <c r="F303" s="4"/>
      <c r="G303" s="4"/>
      <c r="H303" s="4"/>
      <c r="I303" s="4"/>
    </row>
    <row r="304" spans="2:9" ht="12.75">
      <c r="B304" s="4"/>
      <c r="C304" s="4"/>
      <c r="D304" s="4"/>
      <c r="E304" s="4"/>
      <c r="F304" s="4"/>
      <c r="G304" s="4"/>
      <c r="H304" s="4"/>
      <c r="I304" s="4"/>
    </row>
    <row r="305" spans="2:9" ht="12.75">
      <c r="B305" s="4"/>
      <c r="C305" s="4"/>
      <c r="D305" s="4"/>
      <c r="E305" s="4"/>
      <c r="F305" s="4"/>
      <c r="G305" s="4"/>
      <c r="H305" s="4"/>
      <c r="I305" s="4"/>
    </row>
    <row r="306" spans="2:9" ht="12.75">
      <c r="B306" s="4"/>
      <c r="C306" s="4"/>
      <c r="D306" s="4"/>
      <c r="E306" s="4"/>
      <c r="F306" s="4"/>
      <c r="G306" s="4"/>
      <c r="H306" s="4"/>
      <c r="I306" s="4"/>
    </row>
    <row r="307" spans="2:9" ht="12.75">
      <c r="B307" s="4"/>
      <c r="C307" s="4"/>
      <c r="D307" s="4"/>
      <c r="E307" s="4"/>
      <c r="F307" s="4"/>
      <c r="G307" s="4"/>
      <c r="H307" s="4"/>
      <c r="I307" s="4"/>
    </row>
    <row r="308" spans="2:9" ht="12.75">
      <c r="B308" s="4"/>
      <c r="C308" s="4"/>
      <c r="D308" s="4"/>
      <c r="E308" s="4"/>
      <c r="F308" s="4"/>
      <c r="G308" s="4"/>
      <c r="H308" s="4"/>
      <c r="I308" s="4"/>
    </row>
    <row r="309" spans="2:9" ht="12.75">
      <c r="B309" s="4"/>
      <c r="C309" s="4"/>
      <c r="D309" s="4"/>
      <c r="E309" s="4"/>
      <c r="F309" s="4"/>
      <c r="G309" s="4"/>
      <c r="H309" s="4"/>
      <c r="I309" s="4"/>
    </row>
    <row r="310" spans="2:9" ht="12.75">
      <c r="B310" s="4"/>
      <c r="C310" s="4"/>
      <c r="D310" s="4"/>
      <c r="E310" s="4"/>
      <c r="F310" s="4"/>
      <c r="G310" s="4"/>
      <c r="H310" s="4"/>
      <c r="I310" s="4"/>
    </row>
    <row r="311" spans="2:9" ht="12.75">
      <c r="B311" s="4"/>
      <c r="C311" s="4"/>
      <c r="D311" s="4"/>
      <c r="E311" s="4"/>
      <c r="F311" s="4"/>
      <c r="G311" s="4"/>
      <c r="H311" s="4"/>
      <c r="I311" s="4"/>
    </row>
    <row r="312" spans="2:9" ht="12.75">
      <c r="B312" s="4"/>
      <c r="C312" s="4"/>
      <c r="D312" s="4"/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/>
      <c r="I313" s="4"/>
    </row>
    <row r="314" spans="2:9" ht="12.75">
      <c r="B314" s="4"/>
      <c r="C314" s="4"/>
      <c r="D314" s="4"/>
      <c r="E314" s="4"/>
      <c r="F314" s="4"/>
      <c r="G314" s="4"/>
      <c r="H314" s="4"/>
      <c r="I314" s="4"/>
    </row>
    <row r="315" spans="2:9" ht="12.75">
      <c r="B315" s="4"/>
      <c r="C315" s="4"/>
      <c r="D315" s="4"/>
      <c r="E315" s="4"/>
      <c r="F315" s="4"/>
      <c r="G315" s="4"/>
      <c r="H315" s="4"/>
      <c r="I315" s="4"/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2:9" ht="12.75">
      <c r="B317" s="4"/>
      <c r="C317" s="4"/>
      <c r="D317" s="4"/>
      <c r="E317" s="4"/>
      <c r="F317" s="4"/>
      <c r="G317" s="4"/>
      <c r="H317" s="4"/>
      <c r="I317" s="4"/>
    </row>
    <row r="318" spans="2:9" ht="12.75">
      <c r="B318" s="4"/>
      <c r="C318" s="4"/>
      <c r="D318" s="4"/>
      <c r="E318" s="4"/>
      <c r="F318" s="4"/>
      <c r="G318" s="4"/>
      <c r="H318" s="4"/>
      <c r="I318" s="4"/>
    </row>
    <row r="319" spans="2:9" ht="12.75">
      <c r="B319" s="4"/>
      <c r="C319" s="4"/>
      <c r="D319" s="4"/>
      <c r="E319" s="4"/>
      <c r="F319" s="4"/>
      <c r="G319" s="4"/>
      <c r="H319" s="4"/>
      <c r="I319" s="4"/>
    </row>
    <row r="320" spans="2:9" ht="12.75">
      <c r="B320" s="4"/>
      <c r="C320" s="4"/>
      <c r="D320" s="4"/>
      <c r="E320" s="4"/>
      <c r="F320" s="4"/>
      <c r="G320" s="4"/>
      <c r="H320" s="4"/>
      <c r="I320" s="4"/>
    </row>
    <row r="321" spans="2:9" ht="12.75">
      <c r="B321" s="4"/>
      <c r="C321" s="4"/>
      <c r="D321" s="4"/>
      <c r="E321" s="4"/>
      <c r="F321" s="4"/>
      <c r="G321" s="4"/>
      <c r="H321" s="4"/>
      <c r="I321" s="4"/>
    </row>
    <row r="322" spans="2:9" ht="12.75">
      <c r="B322" s="4"/>
      <c r="C322" s="4"/>
      <c r="D322" s="4"/>
      <c r="E322" s="4"/>
      <c r="F322" s="4"/>
      <c r="G322" s="4"/>
      <c r="H322" s="4"/>
      <c r="I322" s="4"/>
    </row>
    <row r="323" spans="2:9" ht="12.75">
      <c r="B323" s="4"/>
      <c r="C323" s="4"/>
      <c r="D323" s="4"/>
      <c r="E323" s="4"/>
      <c r="F323" s="4"/>
      <c r="G323" s="4"/>
      <c r="H323" s="4"/>
      <c r="I323" s="4"/>
    </row>
    <row r="324" spans="2:9" ht="12.75">
      <c r="B324" s="4"/>
      <c r="C324" s="4"/>
      <c r="D324" s="4"/>
      <c r="E324" s="4"/>
      <c r="F324" s="4"/>
      <c r="G324" s="4"/>
      <c r="H324" s="4"/>
      <c r="I324" s="4"/>
    </row>
    <row r="325" spans="2:9" ht="12.75">
      <c r="B325" s="4"/>
      <c r="C325" s="4"/>
      <c r="D325" s="4"/>
      <c r="E325" s="4"/>
      <c r="F325" s="4"/>
      <c r="G325" s="4"/>
      <c r="H325" s="4"/>
      <c r="I325" s="4"/>
    </row>
    <row r="326" spans="2:9" ht="12.75">
      <c r="B326" s="4"/>
      <c r="C326" s="4"/>
      <c r="D326" s="4"/>
      <c r="E326" s="4"/>
      <c r="F326" s="4"/>
      <c r="G326" s="4"/>
      <c r="H326" s="4"/>
      <c r="I326" s="4"/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2:9" ht="12.75">
      <c r="B328" s="4"/>
      <c r="C328" s="4"/>
      <c r="D328" s="4"/>
      <c r="E328" s="4"/>
      <c r="F328" s="4"/>
      <c r="G328" s="4"/>
      <c r="H328" s="4"/>
      <c r="I328" s="4"/>
    </row>
    <row r="329" spans="2:9" ht="12.75">
      <c r="B329" s="4"/>
      <c r="C329" s="4"/>
      <c r="D329" s="4"/>
      <c r="E329" s="4"/>
      <c r="F329" s="4"/>
      <c r="G329" s="4"/>
      <c r="H329" s="4"/>
      <c r="I329" s="4"/>
    </row>
    <row r="330" spans="2:9" ht="12.75">
      <c r="B330" s="4"/>
      <c r="C330" s="4"/>
      <c r="D330" s="4"/>
      <c r="E330" s="4"/>
      <c r="F330" s="4"/>
      <c r="G330" s="4"/>
      <c r="H330" s="4"/>
      <c r="I330" s="4"/>
    </row>
    <row r="331" spans="2:9" ht="12.75">
      <c r="B331" s="4"/>
      <c r="C331" s="4"/>
      <c r="D331" s="4"/>
      <c r="E331" s="4"/>
      <c r="F331" s="4"/>
      <c r="G331" s="4"/>
      <c r="H331" s="4"/>
      <c r="I331" s="4"/>
    </row>
    <row r="332" spans="2:9" ht="12.75">
      <c r="B332" s="4"/>
      <c r="C332" s="4"/>
      <c r="D332" s="4"/>
      <c r="E332" s="4"/>
      <c r="F332" s="4"/>
      <c r="G332" s="4"/>
      <c r="H332" s="4"/>
      <c r="I332" s="4"/>
    </row>
    <row r="333" spans="2:9" ht="12.75">
      <c r="B333" s="4"/>
      <c r="C333" s="4"/>
      <c r="D333" s="4"/>
      <c r="E333" s="4"/>
      <c r="F333" s="4"/>
      <c r="G333" s="4"/>
      <c r="H333" s="4"/>
      <c r="I333" s="4"/>
    </row>
    <row r="334" spans="2:9" ht="12.75">
      <c r="B334" s="4"/>
      <c r="C334" s="4"/>
      <c r="D334" s="4"/>
      <c r="E334" s="4"/>
      <c r="F334" s="4"/>
      <c r="G334" s="4"/>
      <c r="H334" s="4"/>
      <c r="I334" s="4"/>
    </row>
    <row r="335" spans="2:9" ht="12.75">
      <c r="B335" s="4"/>
      <c r="C335" s="4"/>
      <c r="D335" s="4"/>
      <c r="E335" s="4"/>
      <c r="F335" s="4"/>
      <c r="G335" s="4"/>
      <c r="H335" s="4"/>
      <c r="I335" s="4"/>
    </row>
    <row r="336" spans="2:9" ht="12.75">
      <c r="B336" s="4"/>
      <c r="C336" s="4"/>
      <c r="D336" s="4"/>
      <c r="E336" s="4"/>
      <c r="F336" s="4"/>
      <c r="G336" s="4"/>
      <c r="H336" s="4"/>
      <c r="I336" s="4"/>
    </row>
    <row r="337" spans="2:9" ht="12.75">
      <c r="B337" s="4"/>
      <c r="C337" s="4"/>
      <c r="D337" s="4"/>
      <c r="E337" s="4"/>
      <c r="F337" s="4"/>
      <c r="G337" s="4"/>
      <c r="H337" s="4"/>
      <c r="I337" s="4"/>
    </row>
    <row r="338" spans="2:9" ht="12.75">
      <c r="B338" s="4"/>
      <c r="C338" s="4"/>
      <c r="D338" s="4"/>
      <c r="E338" s="4"/>
      <c r="F338" s="4"/>
      <c r="G338" s="4"/>
      <c r="H338" s="4"/>
      <c r="I338" s="4"/>
    </row>
    <row r="339" spans="2:9" ht="12.75">
      <c r="B339" s="4"/>
      <c r="C339" s="4"/>
      <c r="D339" s="4"/>
      <c r="E339" s="4"/>
      <c r="F339" s="4"/>
      <c r="G339" s="4"/>
      <c r="H339" s="4"/>
      <c r="I339" s="4"/>
    </row>
    <row r="340" spans="2:9" ht="12.75">
      <c r="B340" s="4"/>
      <c r="C340" s="4"/>
      <c r="D340" s="4"/>
      <c r="E340" s="4"/>
      <c r="F340" s="4"/>
      <c r="G340" s="4"/>
      <c r="H340" s="4"/>
      <c r="I340" s="4"/>
    </row>
    <row r="341" spans="2:9" ht="12.75">
      <c r="B341" s="4"/>
      <c r="C341" s="4"/>
      <c r="D341" s="4"/>
      <c r="E341" s="4"/>
      <c r="F341" s="4"/>
      <c r="G341" s="4"/>
      <c r="H341" s="4"/>
      <c r="I341" s="4"/>
    </row>
    <row r="342" spans="2:9" ht="12.75">
      <c r="B342" s="4"/>
      <c r="C342" s="4"/>
      <c r="D342" s="4"/>
      <c r="E342" s="4"/>
      <c r="F342" s="4"/>
      <c r="G342" s="4"/>
      <c r="H342" s="4"/>
      <c r="I342" s="4"/>
    </row>
    <row r="343" spans="2:9" ht="12.75">
      <c r="B343" s="4"/>
      <c r="C343" s="4"/>
      <c r="D343" s="4"/>
      <c r="E343" s="4"/>
      <c r="F343" s="4"/>
      <c r="G343" s="4"/>
      <c r="H343" s="4"/>
      <c r="I343" s="4"/>
    </row>
    <row r="344" spans="2:9" ht="12.75">
      <c r="B344" s="4"/>
      <c r="C344" s="4"/>
      <c r="D344" s="4"/>
      <c r="E344" s="4"/>
      <c r="F344" s="4"/>
      <c r="G344" s="4"/>
      <c r="H344" s="4"/>
      <c r="I344" s="4"/>
    </row>
    <row r="345" spans="2:9" ht="12.75">
      <c r="B345" s="4"/>
      <c r="C345" s="4"/>
      <c r="D345" s="4"/>
      <c r="E345" s="4"/>
      <c r="F345" s="4"/>
      <c r="G345" s="4"/>
      <c r="H345" s="4"/>
      <c r="I345" s="4"/>
    </row>
    <row r="346" spans="2:9" ht="12.75">
      <c r="B346" s="4"/>
      <c r="C346" s="4"/>
      <c r="D346" s="4"/>
      <c r="E346" s="4"/>
      <c r="F346" s="4"/>
      <c r="G346" s="4"/>
      <c r="H346" s="4"/>
      <c r="I346" s="4"/>
    </row>
    <row r="347" spans="2:9" ht="12.75">
      <c r="B347" s="4"/>
      <c r="C347" s="4"/>
      <c r="D347" s="4"/>
      <c r="E347" s="4"/>
      <c r="F347" s="4"/>
      <c r="G347" s="4"/>
      <c r="H347" s="4"/>
      <c r="I347" s="4"/>
    </row>
    <row r="348" spans="2:9" ht="12.75">
      <c r="B348" s="4"/>
      <c r="C348" s="4"/>
      <c r="D348" s="4"/>
      <c r="E348" s="4"/>
      <c r="F348" s="4"/>
      <c r="G348" s="4"/>
      <c r="H348" s="4"/>
      <c r="I348" s="4"/>
    </row>
    <row r="349" spans="2:9" ht="12.75">
      <c r="B349" s="4"/>
      <c r="C349" s="4"/>
      <c r="D349" s="4"/>
      <c r="E349" s="4"/>
      <c r="F349" s="4"/>
      <c r="G349" s="4"/>
      <c r="H349" s="4"/>
      <c r="I349" s="4"/>
    </row>
  </sheetData>
  <mergeCells count="19">
    <mergeCell ref="A16:D16"/>
    <mergeCell ref="B41:D41"/>
    <mergeCell ref="B39:D39"/>
    <mergeCell ref="B40:D40"/>
    <mergeCell ref="B1:I1"/>
    <mergeCell ref="B14:I14"/>
    <mergeCell ref="H4:I5"/>
    <mergeCell ref="A3:E10"/>
    <mergeCell ref="F6:F9"/>
    <mergeCell ref="H6:H9"/>
    <mergeCell ref="H3:I3"/>
    <mergeCell ref="I6:I9"/>
    <mergeCell ref="G6:G9"/>
    <mergeCell ref="F3:G5"/>
    <mergeCell ref="B45:D45"/>
    <mergeCell ref="A37:D37"/>
    <mergeCell ref="B42:D42"/>
    <mergeCell ref="B44:D44"/>
    <mergeCell ref="B43:D43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&amp;C&amp;8 &amp;10 36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39998000860214233"/>
  </sheetPr>
  <dimension ref="A1:R52"/>
  <sheetViews>
    <sheetView workbookViewId="0" topLeftCell="A1">
      <selection activeCell="I1" sqref="I1"/>
    </sheetView>
  </sheetViews>
  <sheetFormatPr defaultColWidth="10.8515625" defaultRowHeight="12.75"/>
  <cols>
    <col min="1" max="6" width="12.421875" style="2" customWidth="1"/>
    <col min="7" max="16384" width="10.8515625" style="2" customWidth="1"/>
  </cols>
  <sheetData>
    <row r="1" spans="1:8" ht="12.75">
      <c r="A1" s="417" t="s">
        <v>329</v>
      </c>
      <c r="B1" s="417"/>
      <c r="C1" s="417"/>
      <c r="D1" s="417"/>
      <c r="E1" s="417"/>
      <c r="F1" s="417"/>
      <c r="G1" s="417"/>
      <c r="H1" s="417"/>
    </row>
    <row r="2" ht="9" customHeight="1"/>
    <row r="3" spans="1:8" ht="12.75" customHeight="1">
      <c r="A3" s="401" t="s">
        <v>148</v>
      </c>
      <c r="B3" s="401"/>
      <c r="C3" s="401"/>
      <c r="D3" s="409"/>
      <c r="E3" s="437" t="s">
        <v>191</v>
      </c>
      <c r="F3" s="437"/>
      <c r="G3" s="437"/>
      <c r="H3" s="427"/>
    </row>
    <row r="4" spans="1:8" ht="12.75" customHeight="1">
      <c r="A4" s="409" t="s">
        <v>323</v>
      </c>
      <c r="B4" s="404"/>
      <c r="C4" s="404" t="s">
        <v>322</v>
      </c>
      <c r="D4" s="404"/>
      <c r="E4" s="426" t="s">
        <v>321</v>
      </c>
      <c r="F4" s="426"/>
      <c r="G4" s="426" t="s">
        <v>317</v>
      </c>
      <c r="H4" s="393"/>
    </row>
    <row r="5" spans="1:8" ht="12.75" customHeight="1">
      <c r="A5" s="421"/>
      <c r="B5" s="416"/>
      <c r="C5" s="416"/>
      <c r="D5" s="416"/>
      <c r="E5" s="416"/>
      <c r="F5" s="416"/>
      <c r="G5" s="416"/>
      <c r="H5" s="394"/>
    </row>
    <row r="6" spans="1:8" ht="12.75" customHeight="1">
      <c r="A6" s="409" t="s">
        <v>320</v>
      </c>
      <c r="B6" s="404" t="s">
        <v>151</v>
      </c>
      <c r="C6" s="409" t="s">
        <v>320</v>
      </c>
      <c r="D6" s="404" t="s">
        <v>151</v>
      </c>
      <c r="E6" s="409" t="s">
        <v>320</v>
      </c>
      <c r="F6" s="404" t="s">
        <v>151</v>
      </c>
      <c r="G6" s="409" t="s">
        <v>320</v>
      </c>
      <c r="H6" s="392" t="s">
        <v>151</v>
      </c>
    </row>
    <row r="7" spans="1:8" ht="12.75">
      <c r="A7" s="406"/>
      <c r="B7" s="426"/>
      <c r="C7" s="406"/>
      <c r="D7" s="426"/>
      <c r="E7" s="406"/>
      <c r="F7" s="426"/>
      <c r="G7" s="406"/>
      <c r="H7" s="393"/>
    </row>
    <row r="8" spans="1:8" ht="12.75" customHeight="1">
      <c r="A8" s="406"/>
      <c r="B8" s="426"/>
      <c r="C8" s="406"/>
      <c r="D8" s="426"/>
      <c r="E8" s="406"/>
      <c r="F8" s="426"/>
      <c r="G8" s="406"/>
      <c r="H8" s="393"/>
    </row>
    <row r="9" spans="1:8" ht="12.75">
      <c r="A9" s="421"/>
      <c r="B9" s="416"/>
      <c r="C9" s="421"/>
      <c r="D9" s="416"/>
      <c r="E9" s="421"/>
      <c r="F9" s="416"/>
      <c r="G9" s="421"/>
      <c r="H9" s="394"/>
    </row>
    <row r="10" spans="1:8" ht="12.75" customHeight="1">
      <c r="A10" s="87" t="s">
        <v>18</v>
      </c>
      <c r="B10" s="76" t="s">
        <v>24</v>
      </c>
      <c r="C10" s="76" t="s">
        <v>18</v>
      </c>
      <c r="D10" s="76" t="s">
        <v>24</v>
      </c>
      <c r="E10" s="76" t="s">
        <v>18</v>
      </c>
      <c r="F10" s="90" t="s">
        <v>24</v>
      </c>
      <c r="G10" s="88" t="s">
        <v>18</v>
      </c>
      <c r="H10" s="82" t="s">
        <v>24</v>
      </c>
    </row>
    <row r="11" spans="1:6" ht="9" customHeight="1">
      <c r="A11" s="81"/>
      <c r="B11" s="81"/>
      <c r="C11" s="81"/>
      <c r="D11" s="81"/>
      <c r="E11" s="81"/>
      <c r="F11" s="81"/>
    </row>
    <row r="12" spans="1:8" ht="15" customHeight="1">
      <c r="A12" s="120">
        <v>1448</v>
      </c>
      <c r="B12" s="120">
        <v>33016</v>
      </c>
      <c r="C12" s="177">
        <v>1648</v>
      </c>
      <c r="D12" s="120">
        <v>92188</v>
      </c>
      <c r="E12" s="120">
        <v>73</v>
      </c>
      <c r="F12" s="120">
        <v>5825</v>
      </c>
      <c r="G12" s="120">
        <v>491</v>
      </c>
      <c r="H12" s="120">
        <v>216139</v>
      </c>
    </row>
    <row r="13" spans="1:6" ht="6.75" customHeight="1">
      <c r="A13" s="4"/>
      <c r="B13" s="4"/>
      <c r="C13" s="4"/>
      <c r="D13" s="4"/>
      <c r="E13" s="4"/>
      <c r="F13" s="4"/>
    </row>
    <row r="14" spans="1:8" ht="13.5" customHeight="1">
      <c r="A14" s="362" t="s">
        <v>183</v>
      </c>
      <c r="B14" s="362"/>
      <c r="C14" s="362"/>
      <c r="D14" s="362"/>
      <c r="E14" s="362"/>
      <c r="F14" s="362"/>
      <c r="G14" s="362"/>
      <c r="H14" s="362"/>
    </row>
    <row r="15" spans="1:6" ht="6.75" customHeight="1">
      <c r="A15" s="4"/>
      <c r="B15" s="4"/>
      <c r="C15" s="4"/>
      <c r="D15" s="4"/>
      <c r="E15" s="4"/>
      <c r="F15" s="4"/>
    </row>
    <row r="16" spans="1:6" ht="13.5" customHeight="1">
      <c r="A16" s="67"/>
      <c r="B16" s="67"/>
      <c r="C16" s="67"/>
      <c r="D16" s="67"/>
      <c r="E16" s="67"/>
      <c r="F16" s="67"/>
    </row>
    <row r="17" spans="1:6" ht="6.75" customHeight="1">
      <c r="A17" s="24"/>
      <c r="B17" s="24"/>
      <c r="C17" s="4"/>
      <c r="D17" s="4"/>
      <c r="E17" s="4"/>
      <c r="F17" s="4"/>
    </row>
    <row r="18" spans="1:13" ht="13.5" customHeight="1">
      <c r="A18" s="67">
        <v>13</v>
      </c>
      <c r="B18" s="67">
        <v>16</v>
      </c>
      <c r="C18" s="67">
        <v>12</v>
      </c>
      <c r="D18" s="67">
        <v>19</v>
      </c>
      <c r="E18" s="67">
        <v>0</v>
      </c>
      <c r="F18" s="67">
        <v>0</v>
      </c>
      <c r="G18" s="67">
        <v>0</v>
      </c>
      <c r="H18" s="67">
        <v>0</v>
      </c>
      <c r="K18" s="4"/>
      <c r="L18" s="4"/>
      <c r="M18" s="65"/>
    </row>
    <row r="19" spans="1:13" ht="13.5" customHeight="1">
      <c r="A19" s="67">
        <v>21</v>
      </c>
      <c r="B19" s="67">
        <v>44</v>
      </c>
      <c r="C19" s="67">
        <v>32</v>
      </c>
      <c r="D19" s="67">
        <v>66</v>
      </c>
      <c r="E19" s="67">
        <v>1</v>
      </c>
      <c r="F19" s="67">
        <v>2</v>
      </c>
      <c r="G19" s="67">
        <v>2</v>
      </c>
      <c r="H19" s="67">
        <v>23</v>
      </c>
      <c r="K19" s="22"/>
      <c r="L19" s="22"/>
      <c r="M19" s="65"/>
    </row>
    <row r="20" spans="1:13" ht="13.5" customHeight="1">
      <c r="A20" s="67">
        <v>24</v>
      </c>
      <c r="B20" s="67">
        <v>58</v>
      </c>
      <c r="C20" s="67">
        <v>33</v>
      </c>
      <c r="D20" s="67">
        <v>89</v>
      </c>
      <c r="E20" s="67">
        <v>0</v>
      </c>
      <c r="F20" s="67">
        <v>0</v>
      </c>
      <c r="G20" s="67">
        <v>3</v>
      </c>
      <c r="H20" s="67">
        <v>30</v>
      </c>
      <c r="K20" s="22"/>
      <c r="L20" s="22"/>
      <c r="M20" s="65"/>
    </row>
    <row r="21" spans="1:13" ht="13.5" customHeight="1">
      <c r="A21" s="67">
        <v>12</v>
      </c>
      <c r="B21" s="67">
        <v>19</v>
      </c>
      <c r="C21" s="67">
        <v>37</v>
      </c>
      <c r="D21" s="67">
        <v>179</v>
      </c>
      <c r="E21" s="67">
        <v>0</v>
      </c>
      <c r="F21" s="67">
        <v>0</v>
      </c>
      <c r="G21" s="67">
        <v>1</v>
      </c>
      <c r="H21" s="67">
        <v>5</v>
      </c>
      <c r="K21" s="22"/>
      <c r="L21" s="22"/>
      <c r="M21" s="65"/>
    </row>
    <row r="22" spans="1:13" ht="13.5" customHeight="1">
      <c r="A22" s="67">
        <v>30</v>
      </c>
      <c r="B22" s="67">
        <v>95</v>
      </c>
      <c r="C22" s="67">
        <v>46</v>
      </c>
      <c r="D22" s="67">
        <v>219</v>
      </c>
      <c r="E22" s="67">
        <v>2</v>
      </c>
      <c r="F22" s="67">
        <v>7</v>
      </c>
      <c r="G22" s="67">
        <v>4</v>
      </c>
      <c r="H22" s="67">
        <v>81</v>
      </c>
      <c r="K22" s="22"/>
      <c r="L22" s="22"/>
      <c r="M22" s="65"/>
    </row>
    <row r="23" spans="1:13" ht="13.5" customHeight="1">
      <c r="A23" s="67">
        <v>201</v>
      </c>
      <c r="B23" s="67">
        <v>698</v>
      </c>
      <c r="C23" s="67">
        <v>278</v>
      </c>
      <c r="D23" s="67">
        <v>2480</v>
      </c>
      <c r="E23" s="67">
        <v>2</v>
      </c>
      <c r="F23" s="67">
        <v>3</v>
      </c>
      <c r="G23" s="67">
        <v>23</v>
      </c>
      <c r="H23" s="67">
        <v>408</v>
      </c>
      <c r="K23" s="22"/>
      <c r="L23" s="22"/>
      <c r="M23" s="65"/>
    </row>
    <row r="24" spans="1:13" ht="13.5" customHeight="1">
      <c r="A24" s="67">
        <v>343</v>
      </c>
      <c r="B24" s="67">
        <v>2076</v>
      </c>
      <c r="C24" s="67">
        <v>382</v>
      </c>
      <c r="D24" s="67">
        <v>6542</v>
      </c>
      <c r="E24" s="67">
        <v>5</v>
      </c>
      <c r="F24" s="67">
        <v>34</v>
      </c>
      <c r="G24" s="67">
        <v>65</v>
      </c>
      <c r="H24" s="67">
        <v>2193</v>
      </c>
      <c r="K24" s="22"/>
      <c r="L24" s="22"/>
      <c r="M24" s="65"/>
    </row>
    <row r="25" spans="1:13" ht="13.5" customHeight="1">
      <c r="A25" s="67">
        <v>210</v>
      </c>
      <c r="B25" s="67">
        <v>2067</v>
      </c>
      <c r="C25" s="67">
        <v>230</v>
      </c>
      <c r="D25" s="67">
        <v>6533</v>
      </c>
      <c r="E25" s="67">
        <v>11</v>
      </c>
      <c r="F25" s="67">
        <v>70</v>
      </c>
      <c r="G25" s="67">
        <v>61</v>
      </c>
      <c r="H25" s="67">
        <v>2692</v>
      </c>
      <c r="K25" s="22"/>
      <c r="L25" s="22"/>
      <c r="M25" s="65"/>
    </row>
    <row r="26" spans="1:13" ht="13.5" customHeight="1">
      <c r="A26" s="67">
        <v>204</v>
      </c>
      <c r="B26" s="67">
        <v>2551</v>
      </c>
      <c r="C26" s="67">
        <v>212</v>
      </c>
      <c r="D26" s="67">
        <v>8020</v>
      </c>
      <c r="E26" s="67">
        <v>9</v>
      </c>
      <c r="F26" s="67">
        <v>106</v>
      </c>
      <c r="G26" s="67">
        <v>84</v>
      </c>
      <c r="H26" s="67">
        <v>8342</v>
      </c>
      <c r="K26" s="22"/>
      <c r="L26" s="22"/>
      <c r="M26" s="65"/>
    </row>
    <row r="27" spans="1:13" ht="13.5" customHeight="1">
      <c r="A27" s="67">
        <v>197</v>
      </c>
      <c r="B27" s="67">
        <v>4675</v>
      </c>
      <c r="C27" s="67">
        <v>195</v>
      </c>
      <c r="D27" s="67">
        <v>13815</v>
      </c>
      <c r="E27" s="67">
        <v>22</v>
      </c>
      <c r="F27" s="67">
        <v>666</v>
      </c>
      <c r="G27" s="67">
        <v>106</v>
      </c>
      <c r="H27" s="67">
        <v>15410</v>
      </c>
      <c r="K27" s="22"/>
      <c r="L27" s="22"/>
      <c r="M27" s="65"/>
    </row>
    <row r="28" spans="1:13" ht="13.5" customHeight="1">
      <c r="A28" s="67">
        <v>149</v>
      </c>
      <c r="B28" s="67">
        <v>6254</v>
      </c>
      <c r="C28" s="67">
        <v>147</v>
      </c>
      <c r="D28" s="67">
        <v>20347</v>
      </c>
      <c r="E28" s="67">
        <v>15</v>
      </c>
      <c r="F28" s="67">
        <v>1216</v>
      </c>
      <c r="G28" s="67">
        <v>103</v>
      </c>
      <c r="H28" s="67">
        <v>43862</v>
      </c>
      <c r="K28" s="22"/>
      <c r="L28" s="22"/>
      <c r="M28" s="65"/>
    </row>
    <row r="29" spans="1:13" ht="13.5" customHeight="1">
      <c r="A29" s="67">
        <v>18</v>
      </c>
      <c r="B29" s="67">
        <v>1575</v>
      </c>
      <c r="C29" s="67">
        <v>18</v>
      </c>
      <c r="D29" s="67">
        <v>4392</v>
      </c>
      <c r="E29" s="67">
        <v>2</v>
      </c>
      <c r="F29" s="67">
        <v>122</v>
      </c>
      <c r="G29" s="67">
        <v>15</v>
      </c>
      <c r="H29" s="67">
        <v>14992</v>
      </c>
      <c r="K29" s="22"/>
      <c r="L29" s="22"/>
      <c r="M29" s="65"/>
    </row>
    <row r="30" spans="1:13" ht="13.5" customHeight="1">
      <c r="A30" s="67">
        <v>14</v>
      </c>
      <c r="B30" s="67">
        <v>2180</v>
      </c>
      <c r="C30" s="67">
        <v>14</v>
      </c>
      <c r="D30" s="67">
        <v>6866</v>
      </c>
      <c r="E30" s="67">
        <v>2</v>
      </c>
      <c r="F30" s="67">
        <v>2500</v>
      </c>
      <c r="G30" s="67">
        <v>13</v>
      </c>
      <c r="H30" s="67">
        <v>26068</v>
      </c>
      <c r="K30" s="22"/>
      <c r="L30" s="22"/>
      <c r="M30" s="65"/>
    </row>
    <row r="31" spans="1:13" ht="13.5" customHeight="1">
      <c r="A31" s="67">
        <v>12</v>
      </c>
      <c r="B31" s="67">
        <v>10708</v>
      </c>
      <c r="C31" s="67">
        <v>12</v>
      </c>
      <c r="D31" s="67">
        <v>22621</v>
      </c>
      <c r="E31" s="67">
        <v>2</v>
      </c>
      <c r="F31" s="67">
        <v>1099</v>
      </c>
      <c r="G31" s="67">
        <v>11</v>
      </c>
      <c r="H31" s="67">
        <v>102033</v>
      </c>
      <c r="K31" s="4"/>
      <c r="L31" s="4"/>
      <c r="M31" s="65"/>
    </row>
    <row r="32" spans="1:13" ht="6.75" customHeight="1">
      <c r="A32" s="24"/>
      <c r="B32" s="24"/>
      <c r="C32" s="4"/>
      <c r="D32" s="4"/>
      <c r="E32" s="4"/>
      <c r="F32" s="4"/>
      <c r="G32" s="4"/>
      <c r="H32" s="4"/>
      <c r="K32" s="4"/>
      <c r="L32" s="4"/>
      <c r="M32" s="24"/>
    </row>
    <row r="33" spans="1:13" ht="13.5" customHeight="1">
      <c r="A33" s="65"/>
      <c r="B33" s="24"/>
      <c r="C33" s="4"/>
      <c r="D33" s="4"/>
      <c r="E33" s="4"/>
      <c r="F33" s="4"/>
      <c r="G33" s="4"/>
      <c r="H33" s="4"/>
      <c r="K33" s="355"/>
      <c r="L33" s="355"/>
      <c r="M33" s="355"/>
    </row>
    <row r="34" spans="11:18" ht="13.5" customHeight="1">
      <c r="K34" s="67"/>
      <c r="L34" s="67"/>
      <c r="M34" s="67"/>
      <c r="N34" s="67"/>
      <c r="O34" s="67"/>
      <c r="P34" s="67"/>
      <c r="Q34" s="67"/>
      <c r="R34" s="67"/>
    </row>
    <row r="35" spans="11:18" ht="13.5" customHeight="1">
      <c r="K35" s="67"/>
      <c r="L35" s="67"/>
      <c r="M35" s="67"/>
      <c r="N35" s="67"/>
      <c r="O35" s="67"/>
      <c r="P35" s="67"/>
      <c r="Q35" s="67"/>
      <c r="R35" s="67"/>
    </row>
    <row r="36" spans="1:13" ht="6.75" customHeight="1">
      <c r="A36" s="65"/>
      <c r="B36" s="24"/>
      <c r="C36" s="4"/>
      <c r="D36" s="4"/>
      <c r="E36" s="4"/>
      <c r="F36" s="4"/>
      <c r="K36" s="4"/>
      <c r="L36" s="4"/>
      <c r="M36" s="65"/>
    </row>
    <row r="37" spans="1:13" ht="13.5" customHeight="1">
      <c r="A37" s="113"/>
      <c r="B37" s="112"/>
      <c r="C37" s="4"/>
      <c r="D37" s="4"/>
      <c r="E37" s="4"/>
      <c r="F37" s="4"/>
      <c r="G37" s="4"/>
      <c r="J37" s="436"/>
      <c r="K37" s="436"/>
      <c r="L37" s="436"/>
      <c r="M37" s="436"/>
    </row>
    <row r="38" spans="1:13" ht="6.75" customHeight="1">
      <c r="A38" s="65"/>
      <c r="B38" s="24"/>
      <c r="C38" s="4"/>
      <c r="D38" s="4"/>
      <c r="E38" s="4"/>
      <c r="F38" s="4"/>
      <c r="K38" s="4"/>
      <c r="L38" s="4"/>
      <c r="M38" s="65"/>
    </row>
    <row r="39" spans="1:13" ht="13.5" customHeight="1">
      <c r="A39" s="67">
        <v>77</v>
      </c>
      <c r="B39" s="67">
        <v>310</v>
      </c>
      <c r="C39" s="67">
        <v>0</v>
      </c>
      <c r="D39" s="67">
        <v>0</v>
      </c>
      <c r="E39" s="67">
        <v>3</v>
      </c>
      <c r="F39" s="67">
        <v>85</v>
      </c>
      <c r="G39" s="67">
        <v>49</v>
      </c>
      <c r="H39" s="67">
        <v>8836</v>
      </c>
      <c r="K39" s="355"/>
      <c r="L39" s="355"/>
      <c r="M39" s="355"/>
    </row>
    <row r="40" spans="1:13" ht="13.5" customHeight="1">
      <c r="A40" s="67">
        <v>4</v>
      </c>
      <c r="B40" s="67">
        <v>52</v>
      </c>
      <c r="C40" s="67">
        <v>5</v>
      </c>
      <c r="D40" s="67">
        <v>-13</v>
      </c>
      <c r="E40" s="67">
        <v>0</v>
      </c>
      <c r="F40" s="67">
        <v>0</v>
      </c>
      <c r="G40" s="67">
        <v>1</v>
      </c>
      <c r="H40" s="67">
        <v>1781</v>
      </c>
      <c r="K40" s="92"/>
      <c r="L40" s="92"/>
      <c r="M40" s="92"/>
    </row>
    <row r="41" spans="1:13" ht="13.5" customHeight="1">
      <c r="A41" s="67">
        <v>357</v>
      </c>
      <c r="B41" s="67">
        <v>6850</v>
      </c>
      <c r="C41" s="67">
        <v>422</v>
      </c>
      <c r="D41" s="67">
        <v>7832</v>
      </c>
      <c r="E41" s="67">
        <v>20</v>
      </c>
      <c r="F41" s="67">
        <v>601</v>
      </c>
      <c r="G41" s="67">
        <v>150</v>
      </c>
      <c r="H41" s="67">
        <v>142354</v>
      </c>
      <c r="K41" s="355"/>
      <c r="L41" s="355"/>
      <c r="M41" s="355"/>
    </row>
    <row r="42" spans="1:13" ht="13.5" customHeight="1">
      <c r="A42" s="67">
        <v>430</v>
      </c>
      <c r="B42" s="67">
        <v>9461</v>
      </c>
      <c r="C42" s="67">
        <v>499</v>
      </c>
      <c r="D42" s="67">
        <v>24481</v>
      </c>
      <c r="E42" s="67">
        <v>28</v>
      </c>
      <c r="F42" s="67">
        <v>630</v>
      </c>
      <c r="G42" s="67">
        <v>140</v>
      </c>
      <c r="H42" s="67">
        <v>41644</v>
      </c>
      <c r="K42" s="355"/>
      <c r="L42" s="355"/>
      <c r="M42" s="355"/>
    </row>
    <row r="43" spans="1:13" ht="13.5" customHeight="1">
      <c r="A43" s="67">
        <v>402</v>
      </c>
      <c r="B43" s="67">
        <v>13587</v>
      </c>
      <c r="C43" s="67">
        <v>493</v>
      </c>
      <c r="D43" s="67">
        <v>42158</v>
      </c>
      <c r="E43" s="67">
        <v>17</v>
      </c>
      <c r="F43" s="67">
        <v>4495</v>
      </c>
      <c r="G43" s="67">
        <v>120</v>
      </c>
      <c r="H43" s="67">
        <v>20366</v>
      </c>
      <c r="K43" s="355"/>
      <c r="L43" s="355"/>
      <c r="M43" s="355"/>
    </row>
    <row r="44" spans="1:13" ht="13.5" customHeight="1">
      <c r="A44" s="67">
        <v>175</v>
      </c>
      <c r="B44" s="67">
        <v>2613</v>
      </c>
      <c r="C44" s="67">
        <v>223</v>
      </c>
      <c r="D44" s="67">
        <v>17108</v>
      </c>
      <c r="E44" s="67">
        <v>5</v>
      </c>
      <c r="F44" s="67">
        <v>14</v>
      </c>
      <c r="G44" s="67">
        <v>31</v>
      </c>
      <c r="H44" s="67">
        <v>1158</v>
      </c>
      <c r="K44" s="355"/>
      <c r="L44" s="355"/>
      <c r="M44" s="355"/>
    </row>
    <row r="45" spans="1:13" ht="13.5" customHeight="1">
      <c r="A45" s="67">
        <v>3</v>
      </c>
      <c r="B45" s="67">
        <v>143</v>
      </c>
      <c r="C45" s="67">
        <v>6</v>
      </c>
      <c r="D45" s="67">
        <v>622</v>
      </c>
      <c r="E45" s="67">
        <v>0</v>
      </c>
      <c r="F45" s="67">
        <v>0</v>
      </c>
      <c r="G45" s="67">
        <v>0</v>
      </c>
      <c r="H45" s="67">
        <v>0</v>
      </c>
      <c r="K45" s="355"/>
      <c r="L45" s="355"/>
      <c r="M45" s="355"/>
    </row>
    <row r="46" spans="1:6" ht="6.6" customHeight="1">
      <c r="A46" s="4"/>
      <c r="B46" s="4"/>
      <c r="C46" s="4"/>
      <c r="D46" s="4"/>
      <c r="E46" s="4"/>
      <c r="F46" s="4"/>
    </row>
    <row r="47" spans="1:6" ht="13.5" customHeight="1">
      <c r="A47" s="4"/>
      <c r="B47" s="4"/>
      <c r="C47" s="4"/>
      <c r="D47" s="4"/>
      <c r="E47" s="4"/>
      <c r="F47" s="4"/>
    </row>
    <row r="48" spans="1:8" ht="13.5" customHeight="1">
      <c r="A48" s="32" t="s">
        <v>325</v>
      </c>
      <c r="B48" s="37"/>
      <c r="C48" s="37"/>
      <c r="D48" s="37"/>
      <c r="E48" s="37"/>
      <c r="F48" s="37"/>
      <c r="G48" s="37"/>
      <c r="H48" s="37"/>
    </row>
    <row r="49" spans="1:8" ht="13.5" customHeight="1">
      <c r="A49" s="32" t="s">
        <v>327</v>
      </c>
      <c r="B49" s="37"/>
      <c r="C49" s="37"/>
      <c r="D49" s="37"/>
      <c r="E49" s="37"/>
      <c r="F49" s="37"/>
      <c r="G49" s="37"/>
      <c r="H49" s="37"/>
    </row>
    <row r="51" spans="1:6" ht="12.75">
      <c r="A51" s="37"/>
      <c r="B51" s="37"/>
      <c r="C51" s="37"/>
      <c r="D51" s="37"/>
      <c r="E51" s="37"/>
      <c r="F51" s="37"/>
    </row>
    <row r="52" spans="1:6" ht="12.75">
      <c r="A52" s="30"/>
      <c r="B52" s="30"/>
      <c r="C52" s="30"/>
      <c r="D52" s="30"/>
      <c r="E52" s="30"/>
      <c r="F52" s="30"/>
    </row>
  </sheetData>
  <mergeCells count="24">
    <mergeCell ref="A14:H14"/>
    <mergeCell ref="A4:B5"/>
    <mergeCell ref="C4:D5"/>
    <mergeCell ref="A3:D3"/>
    <mergeCell ref="A1:H1"/>
    <mergeCell ref="C6:C9"/>
    <mergeCell ref="D6:D9"/>
    <mergeCell ref="E6:E9"/>
    <mergeCell ref="F6:F9"/>
    <mergeCell ref="A6:A9"/>
    <mergeCell ref="B6:B9"/>
    <mergeCell ref="G6:G9"/>
    <mergeCell ref="H6:H9"/>
    <mergeCell ref="E4:F5"/>
    <mergeCell ref="E3:H3"/>
    <mergeCell ref="G4:H5"/>
    <mergeCell ref="K42:M42"/>
    <mergeCell ref="K43:M43"/>
    <mergeCell ref="K44:M44"/>
    <mergeCell ref="K45:M45"/>
    <mergeCell ref="K33:M33"/>
    <mergeCell ref="J37:M37"/>
    <mergeCell ref="K39:M39"/>
    <mergeCell ref="K41:M41"/>
  </mergeCells>
  <printOptions/>
  <pageMargins left="0.1968503937007874" right="0.1968503937007874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&amp;C37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7999799847602844"/>
  </sheetPr>
  <dimension ref="A1:Q347"/>
  <sheetViews>
    <sheetView workbookViewId="0" topLeftCell="A1">
      <pane ySplit="10" topLeftCell="A11" activePane="bottomLeft" state="frozen"/>
      <selection pane="topLeft" activeCell="H54" sqref="H54:N55"/>
      <selection pane="bottomLeft" activeCell="I1" sqref="I1"/>
    </sheetView>
  </sheetViews>
  <sheetFormatPr defaultColWidth="10.8515625" defaultRowHeight="12.75"/>
  <cols>
    <col min="1" max="1" width="2.140625" style="2" customWidth="1"/>
    <col min="2" max="2" width="9.140625" style="2" customWidth="1"/>
    <col min="3" max="3" width="24.00390625" style="2" customWidth="1"/>
    <col min="4" max="4" width="1.28515625" style="2" customWidth="1"/>
    <col min="5" max="8" width="15.7109375" style="2" customWidth="1"/>
    <col min="9" max="9" width="10.8515625" style="2" customWidth="1"/>
    <col min="10" max="10" width="35.00390625" style="2" customWidth="1"/>
    <col min="11" max="11" width="19.140625" style="2" customWidth="1"/>
    <col min="12" max="12" width="3.8515625" style="2" customWidth="1"/>
    <col min="13" max="16384" width="10.8515625" style="2" customWidth="1"/>
  </cols>
  <sheetData>
    <row r="1" spans="2:8" ht="12.75">
      <c r="B1" s="413" t="s">
        <v>403</v>
      </c>
      <c r="C1" s="413"/>
      <c r="D1" s="413"/>
      <c r="E1" s="413"/>
      <c r="F1" s="413"/>
      <c r="G1" s="413"/>
      <c r="H1" s="413"/>
    </row>
    <row r="2" ht="9" customHeight="1"/>
    <row r="3" spans="1:8" ht="12.75" customHeight="1">
      <c r="A3" s="401" t="s">
        <v>311</v>
      </c>
      <c r="B3" s="401"/>
      <c r="C3" s="401"/>
      <c r="D3" s="409"/>
      <c r="E3" s="427" t="s">
        <v>28</v>
      </c>
      <c r="F3" s="419"/>
      <c r="G3" s="419"/>
      <c r="H3" s="419"/>
    </row>
    <row r="4" spans="1:8" ht="12.75">
      <c r="A4" s="402"/>
      <c r="B4" s="402"/>
      <c r="C4" s="402"/>
      <c r="D4" s="406"/>
      <c r="E4" s="392" t="s">
        <v>235</v>
      </c>
      <c r="F4" s="409"/>
      <c r="G4" s="392" t="s">
        <v>188</v>
      </c>
      <c r="H4" s="401"/>
    </row>
    <row r="5" spans="1:8" ht="12.75">
      <c r="A5" s="402"/>
      <c r="B5" s="402"/>
      <c r="C5" s="402"/>
      <c r="D5" s="406"/>
      <c r="E5" s="393"/>
      <c r="F5" s="406"/>
      <c r="G5" s="393"/>
      <c r="H5" s="402"/>
    </row>
    <row r="6" spans="1:8" ht="12.75">
      <c r="A6" s="402"/>
      <c r="B6" s="402"/>
      <c r="C6" s="402"/>
      <c r="D6" s="406"/>
      <c r="E6" s="404" t="s">
        <v>181</v>
      </c>
      <c r="F6" s="404" t="s">
        <v>151</v>
      </c>
      <c r="G6" s="404" t="s">
        <v>182</v>
      </c>
      <c r="H6" s="392" t="s">
        <v>151</v>
      </c>
    </row>
    <row r="7" spans="1:8" ht="12.75">
      <c r="A7" s="402"/>
      <c r="B7" s="402"/>
      <c r="C7" s="402"/>
      <c r="D7" s="406"/>
      <c r="E7" s="426"/>
      <c r="F7" s="426"/>
      <c r="G7" s="426"/>
      <c r="H7" s="393"/>
    </row>
    <row r="8" spans="1:8" ht="12.75">
      <c r="A8" s="402"/>
      <c r="B8" s="402"/>
      <c r="C8" s="402"/>
      <c r="D8" s="406"/>
      <c r="E8" s="426"/>
      <c r="F8" s="426"/>
      <c r="G8" s="426"/>
      <c r="H8" s="393"/>
    </row>
    <row r="9" spans="1:8" ht="12.75">
      <c r="A9" s="402"/>
      <c r="B9" s="402"/>
      <c r="C9" s="402"/>
      <c r="D9" s="406"/>
      <c r="E9" s="416"/>
      <c r="F9" s="416"/>
      <c r="G9" s="416"/>
      <c r="H9" s="394"/>
    </row>
    <row r="10" spans="1:8" ht="12.75">
      <c r="A10" s="403"/>
      <c r="B10" s="403"/>
      <c r="C10" s="403"/>
      <c r="D10" s="421"/>
      <c r="E10" s="76" t="s">
        <v>18</v>
      </c>
      <c r="F10" s="76" t="s">
        <v>24</v>
      </c>
      <c r="G10" s="76" t="s">
        <v>18</v>
      </c>
      <c r="H10" s="82" t="s">
        <v>24</v>
      </c>
    </row>
    <row r="11" spans="1:8" ht="15" customHeight="1">
      <c r="A11" s="81"/>
      <c r="B11" s="81"/>
      <c r="C11" s="81"/>
      <c r="D11" s="81"/>
      <c r="E11" s="80"/>
      <c r="F11" s="81"/>
      <c r="G11" s="81"/>
      <c r="H11" s="81"/>
    </row>
    <row r="12" spans="2:8" ht="15" customHeight="1">
      <c r="B12" s="70"/>
      <c r="C12" s="70"/>
      <c r="D12" s="63"/>
      <c r="E12" s="182">
        <v>2158</v>
      </c>
      <c r="F12" s="120">
        <v>893127</v>
      </c>
      <c r="G12" s="120">
        <v>2158</v>
      </c>
      <c r="H12" s="120">
        <v>772796</v>
      </c>
    </row>
    <row r="13" spans="2:8" ht="6.75" customHeight="1">
      <c r="B13" s="4"/>
      <c r="C13" s="4"/>
      <c r="D13" s="4"/>
      <c r="E13" s="4"/>
      <c r="F13" s="4"/>
      <c r="G13" s="4"/>
      <c r="H13" s="4"/>
    </row>
    <row r="14" spans="1:8" ht="13.5" customHeight="1">
      <c r="A14" s="439" t="s">
        <v>278</v>
      </c>
      <c r="B14" s="362"/>
      <c r="C14" s="362"/>
      <c r="D14" s="362"/>
      <c r="E14" s="362"/>
      <c r="F14" s="362"/>
      <c r="G14" s="362"/>
      <c r="H14" s="362"/>
    </row>
    <row r="15" spans="2:8" ht="8.25" customHeight="1">
      <c r="B15" s="4"/>
      <c r="C15" s="4"/>
      <c r="D15" s="4"/>
      <c r="E15" s="53"/>
      <c r="F15" s="53"/>
      <c r="G15" s="53"/>
      <c r="H15" s="53"/>
    </row>
    <row r="16" spans="1:8" ht="13.5" customHeight="1">
      <c r="A16" s="116"/>
      <c r="B16" s="355" t="s">
        <v>294</v>
      </c>
      <c r="C16" s="355"/>
      <c r="D16" s="92"/>
      <c r="E16" s="67">
        <v>69</v>
      </c>
      <c r="F16" s="67">
        <v>21399</v>
      </c>
      <c r="G16" s="67">
        <v>69</v>
      </c>
      <c r="H16" s="67">
        <v>18890</v>
      </c>
    </row>
    <row r="17" spans="1:8" ht="13.5" customHeight="1">
      <c r="A17" s="116"/>
      <c r="B17" s="355" t="s">
        <v>355</v>
      </c>
      <c r="C17" s="355"/>
      <c r="D17" s="92"/>
      <c r="E17" s="67">
        <v>20</v>
      </c>
      <c r="F17" s="67">
        <v>3196</v>
      </c>
      <c r="G17" s="67">
        <v>20</v>
      </c>
      <c r="H17" s="67">
        <v>2788</v>
      </c>
    </row>
    <row r="18" spans="1:8" ht="13.5" customHeight="1">
      <c r="A18" s="116"/>
      <c r="B18" s="355" t="s">
        <v>350</v>
      </c>
      <c r="C18" s="438"/>
      <c r="D18" s="92"/>
      <c r="E18" s="67">
        <v>76</v>
      </c>
      <c r="F18" s="67">
        <v>19330</v>
      </c>
      <c r="G18" s="67">
        <v>76</v>
      </c>
      <c r="H18" s="67">
        <v>16323</v>
      </c>
    </row>
    <row r="19" spans="1:8" ht="13.5" customHeight="1">
      <c r="A19" s="116"/>
      <c r="B19" s="355" t="s">
        <v>370</v>
      </c>
      <c r="C19" s="438"/>
      <c r="D19" s="92"/>
      <c r="E19" s="67">
        <v>54</v>
      </c>
      <c r="F19" s="67">
        <v>15253</v>
      </c>
      <c r="G19" s="67">
        <v>54</v>
      </c>
      <c r="H19" s="67">
        <v>12747</v>
      </c>
    </row>
    <row r="20" spans="1:8" ht="13.5" customHeight="1">
      <c r="A20" s="116"/>
      <c r="B20" s="355" t="s">
        <v>371</v>
      </c>
      <c r="C20" s="438"/>
      <c r="D20" s="92"/>
      <c r="E20" s="67">
        <v>54</v>
      </c>
      <c r="F20" s="67">
        <v>9784</v>
      </c>
      <c r="G20" s="67">
        <v>54</v>
      </c>
      <c r="H20" s="67">
        <v>8424</v>
      </c>
    </row>
    <row r="21" spans="1:8" ht="13.5" customHeight="1">
      <c r="A21" s="116"/>
      <c r="B21" s="355" t="s">
        <v>368</v>
      </c>
      <c r="C21" s="438"/>
      <c r="D21" s="92"/>
      <c r="E21" s="67">
        <v>18</v>
      </c>
      <c r="F21" s="67">
        <v>4668</v>
      </c>
      <c r="G21" s="67">
        <v>18</v>
      </c>
      <c r="H21" s="67">
        <v>3764</v>
      </c>
    </row>
    <row r="22" spans="1:8" ht="13.5" customHeight="1">
      <c r="A22" s="116"/>
      <c r="B22" s="355" t="s">
        <v>367</v>
      </c>
      <c r="C22" s="438"/>
      <c r="D22" s="92"/>
      <c r="E22" s="67">
        <v>31</v>
      </c>
      <c r="F22" s="67">
        <v>12072</v>
      </c>
      <c r="G22" s="67">
        <v>31</v>
      </c>
      <c r="H22" s="67">
        <v>10572</v>
      </c>
    </row>
    <row r="23" spans="1:8" ht="13.5" customHeight="1">
      <c r="A23" s="116"/>
      <c r="B23" s="355" t="s">
        <v>342</v>
      </c>
      <c r="C23" s="438"/>
      <c r="D23" s="92"/>
      <c r="E23" s="67">
        <v>62</v>
      </c>
      <c r="F23" s="67">
        <v>34069</v>
      </c>
      <c r="G23" s="67">
        <v>62</v>
      </c>
      <c r="H23" s="67">
        <v>29201</v>
      </c>
    </row>
    <row r="24" spans="1:8" ht="13.5" customHeight="1">
      <c r="A24" s="116"/>
      <c r="B24" s="355" t="s">
        <v>349</v>
      </c>
      <c r="C24" s="438"/>
      <c r="D24" s="92"/>
      <c r="E24" s="67">
        <v>25</v>
      </c>
      <c r="F24" s="67">
        <v>12886</v>
      </c>
      <c r="G24" s="67">
        <v>25</v>
      </c>
      <c r="H24" s="67">
        <v>11849</v>
      </c>
    </row>
    <row r="25" spans="1:8" ht="13.5" customHeight="1">
      <c r="A25" s="128"/>
      <c r="B25" s="355" t="s">
        <v>372</v>
      </c>
      <c r="C25" s="438"/>
      <c r="D25" s="91"/>
      <c r="E25" s="67">
        <v>10</v>
      </c>
      <c r="F25" s="67">
        <v>17858</v>
      </c>
      <c r="G25" s="67">
        <v>10</v>
      </c>
      <c r="H25" s="67">
        <v>15613</v>
      </c>
    </row>
    <row r="26" spans="1:8" ht="13.5" customHeight="1">
      <c r="A26" s="116"/>
      <c r="B26" s="355" t="s">
        <v>373</v>
      </c>
      <c r="C26" s="438"/>
      <c r="D26" s="92"/>
      <c r="E26" s="67">
        <v>40</v>
      </c>
      <c r="F26" s="67">
        <v>12313</v>
      </c>
      <c r="G26" s="67">
        <v>40</v>
      </c>
      <c r="H26" s="67">
        <v>11190</v>
      </c>
    </row>
    <row r="27" spans="1:8" ht="13.5" customHeight="1">
      <c r="A27" s="116"/>
      <c r="B27" s="355" t="s">
        <v>374</v>
      </c>
      <c r="C27" s="438"/>
      <c r="D27" s="92"/>
      <c r="E27" s="67">
        <v>8</v>
      </c>
      <c r="F27" s="67">
        <v>6337</v>
      </c>
      <c r="G27" s="67">
        <v>8</v>
      </c>
      <c r="H27" s="67">
        <v>5906</v>
      </c>
    </row>
    <row r="28" spans="1:8" ht="13.5" customHeight="1">
      <c r="A28" s="128"/>
      <c r="B28" s="355" t="s">
        <v>301</v>
      </c>
      <c r="C28" s="438"/>
      <c r="D28" s="91"/>
      <c r="E28" s="67">
        <v>67</v>
      </c>
      <c r="F28" s="67">
        <v>22157</v>
      </c>
      <c r="G28" s="67">
        <v>67</v>
      </c>
      <c r="H28" s="67">
        <v>19126</v>
      </c>
    </row>
    <row r="29" spans="1:8" ht="13.5" customHeight="1">
      <c r="A29" s="116"/>
      <c r="B29" s="355" t="s">
        <v>354</v>
      </c>
      <c r="C29" s="438"/>
      <c r="D29" s="92"/>
      <c r="E29" s="67">
        <v>31</v>
      </c>
      <c r="F29" s="67">
        <v>4130</v>
      </c>
      <c r="G29" s="67">
        <v>31</v>
      </c>
      <c r="H29" s="67">
        <v>3628</v>
      </c>
    </row>
    <row r="30" spans="1:8" ht="13.5" customHeight="1">
      <c r="A30" s="128"/>
      <c r="B30" s="355" t="s">
        <v>344</v>
      </c>
      <c r="C30" s="438"/>
      <c r="D30" s="91"/>
      <c r="E30" s="67">
        <v>94</v>
      </c>
      <c r="F30" s="67">
        <v>24940</v>
      </c>
      <c r="G30" s="67">
        <v>94</v>
      </c>
      <c r="H30" s="67">
        <v>20828</v>
      </c>
    </row>
    <row r="31" spans="1:8" ht="13.5" customHeight="1">
      <c r="A31" s="116"/>
      <c r="B31" s="355" t="s">
        <v>345</v>
      </c>
      <c r="C31" s="438"/>
      <c r="D31" s="92"/>
      <c r="E31" s="67">
        <v>101</v>
      </c>
      <c r="F31" s="67">
        <v>25041</v>
      </c>
      <c r="G31" s="67">
        <v>101</v>
      </c>
      <c r="H31" s="67">
        <v>21571</v>
      </c>
    </row>
    <row r="32" spans="1:8" ht="13.5" customHeight="1">
      <c r="A32" s="116"/>
      <c r="B32" s="355" t="s">
        <v>346</v>
      </c>
      <c r="C32" s="438"/>
      <c r="D32" s="92"/>
      <c r="E32" s="67">
        <v>65</v>
      </c>
      <c r="F32" s="67">
        <v>16336</v>
      </c>
      <c r="G32" s="67">
        <v>65</v>
      </c>
      <c r="H32" s="67">
        <v>14124</v>
      </c>
    </row>
    <row r="33" spans="1:8" ht="13.5" customHeight="1">
      <c r="A33" s="116"/>
      <c r="B33" s="355" t="s">
        <v>356</v>
      </c>
      <c r="C33" s="438"/>
      <c r="D33" s="4"/>
      <c r="E33" s="67">
        <v>7</v>
      </c>
      <c r="F33" s="67">
        <v>1999</v>
      </c>
      <c r="G33" s="67">
        <v>7</v>
      </c>
      <c r="H33" s="67">
        <v>1694</v>
      </c>
    </row>
    <row r="34" spans="1:8" ht="13.5" customHeight="1">
      <c r="A34" s="128"/>
      <c r="B34" s="355" t="s">
        <v>375</v>
      </c>
      <c r="C34" s="438"/>
      <c r="D34" s="91"/>
      <c r="E34" s="67">
        <v>20</v>
      </c>
      <c r="F34" s="67">
        <v>11724</v>
      </c>
      <c r="G34" s="67">
        <v>20</v>
      </c>
      <c r="H34" s="67">
        <v>9496</v>
      </c>
    </row>
    <row r="35" spans="2:8" ht="13.5" customHeight="1">
      <c r="B35" s="355" t="s">
        <v>376</v>
      </c>
      <c r="C35" s="438"/>
      <c r="D35" s="91"/>
      <c r="E35" s="67">
        <v>31</v>
      </c>
      <c r="F35" s="67">
        <v>9254</v>
      </c>
      <c r="G35" s="67">
        <v>31</v>
      </c>
      <c r="H35" s="67">
        <v>7691</v>
      </c>
    </row>
    <row r="36" spans="2:8" ht="13.5" customHeight="1">
      <c r="B36" s="355" t="s">
        <v>347</v>
      </c>
      <c r="C36" s="438"/>
      <c r="D36" s="91"/>
      <c r="E36" s="67">
        <v>49</v>
      </c>
      <c r="F36" s="67">
        <v>16795</v>
      </c>
      <c r="G36" s="67">
        <v>49</v>
      </c>
      <c r="H36" s="67">
        <v>14113</v>
      </c>
    </row>
    <row r="37" spans="2:8" ht="13.5" customHeight="1">
      <c r="B37" s="355" t="s">
        <v>343</v>
      </c>
      <c r="C37" s="438"/>
      <c r="D37" s="91"/>
      <c r="E37" s="67">
        <v>59</v>
      </c>
      <c r="F37" s="67">
        <v>158054</v>
      </c>
      <c r="G37" s="67">
        <v>59</v>
      </c>
      <c r="H37" s="67">
        <v>132892</v>
      </c>
    </row>
    <row r="38" spans="2:8" ht="13.5" customHeight="1">
      <c r="B38" s="355" t="s">
        <v>351</v>
      </c>
      <c r="C38" s="438"/>
      <c r="D38" s="91"/>
      <c r="E38" s="67">
        <v>17</v>
      </c>
      <c r="F38" s="67">
        <v>11692</v>
      </c>
      <c r="G38" s="67">
        <v>17</v>
      </c>
      <c r="H38" s="67">
        <v>10370</v>
      </c>
    </row>
    <row r="39" spans="2:8" ht="13.5" customHeight="1">
      <c r="B39" s="355" t="s">
        <v>348</v>
      </c>
      <c r="C39" s="438"/>
      <c r="D39" s="91"/>
      <c r="E39" s="67">
        <v>58</v>
      </c>
      <c r="F39" s="67">
        <v>39884</v>
      </c>
      <c r="G39" s="67">
        <v>58</v>
      </c>
      <c r="H39" s="67">
        <v>36155</v>
      </c>
    </row>
    <row r="40" spans="2:8" ht="13.5" customHeight="1">
      <c r="B40" s="355" t="s">
        <v>352</v>
      </c>
      <c r="C40" s="438"/>
      <c r="D40" s="91"/>
      <c r="E40" s="67">
        <v>23</v>
      </c>
      <c r="F40" s="67">
        <v>5534</v>
      </c>
      <c r="G40" s="67">
        <v>23</v>
      </c>
      <c r="H40" s="67">
        <v>4506</v>
      </c>
    </row>
    <row r="41" spans="2:8" ht="13.5" customHeight="1">
      <c r="B41" s="355" t="s">
        <v>353</v>
      </c>
      <c r="C41" s="438"/>
      <c r="D41" s="91"/>
      <c r="E41" s="67">
        <v>103</v>
      </c>
      <c r="F41" s="67">
        <v>48340</v>
      </c>
      <c r="G41" s="67">
        <v>103</v>
      </c>
      <c r="H41" s="67">
        <v>41956</v>
      </c>
    </row>
    <row r="42" spans="2:8" ht="13.5" customHeight="1">
      <c r="B42" s="355" t="s">
        <v>377</v>
      </c>
      <c r="C42" s="438"/>
      <c r="D42" s="91"/>
      <c r="E42" s="67">
        <v>58</v>
      </c>
      <c r="F42" s="67">
        <v>11755</v>
      </c>
      <c r="G42" s="67">
        <v>58</v>
      </c>
      <c r="H42" s="67">
        <v>9805</v>
      </c>
    </row>
    <row r="43" spans="2:8" ht="13.5" customHeight="1">
      <c r="B43" s="355" t="s">
        <v>378</v>
      </c>
      <c r="C43" s="438"/>
      <c r="D43" s="91"/>
      <c r="E43" s="67">
        <v>57</v>
      </c>
      <c r="F43" s="67">
        <v>13199</v>
      </c>
      <c r="G43" s="67">
        <v>57</v>
      </c>
      <c r="H43" s="67">
        <v>11153</v>
      </c>
    </row>
    <row r="44" spans="2:8" ht="13.5" customHeight="1">
      <c r="B44" s="355" t="s">
        <v>296</v>
      </c>
      <c r="C44" s="438"/>
      <c r="D44" s="91"/>
      <c r="E44" s="67">
        <v>27</v>
      </c>
      <c r="F44" s="67">
        <v>9061</v>
      </c>
      <c r="G44" s="67">
        <v>27</v>
      </c>
      <c r="H44" s="67">
        <v>7996</v>
      </c>
    </row>
    <row r="45" spans="1:8" ht="12.6" customHeight="1">
      <c r="A45" s="4" t="s">
        <v>63</v>
      </c>
      <c r="B45" s="355" t="s">
        <v>102</v>
      </c>
      <c r="C45" s="438"/>
      <c r="D45" s="4"/>
      <c r="E45" s="67">
        <v>67</v>
      </c>
      <c r="F45" s="67">
        <v>17095</v>
      </c>
      <c r="G45" s="67">
        <v>67</v>
      </c>
      <c r="H45" s="67">
        <v>14364</v>
      </c>
    </row>
    <row r="46" spans="2:8" ht="12.75">
      <c r="B46" s="355" t="s">
        <v>364</v>
      </c>
      <c r="C46" s="438"/>
      <c r="E46" s="67">
        <v>31</v>
      </c>
      <c r="F46" s="67">
        <v>11997</v>
      </c>
      <c r="G46" s="67">
        <v>31</v>
      </c>
      <c r="H46" s="67">
        <v>10547</v>
      </c>
    </row>
    <row r="47" spans="2:8" ht="12.75">
      <c r="B47" s="435" t="s">
        <v>287</v>
      </c>
      <c r="C47" s="435"/>
      <c r="D47" s="125"/>
      <c r="E47" s="98">
        <v>1432</v>
      </c>
      <c r="F47" s="175">
        <v>628152</v>
      </c>
      <c r="G47" s="175">
        <v>1432</v>
      </c>
      <c r="H47" s="175">
        <v>539282</v>
      </c>
    </row>
    <row r="52" spans="3:8" ht="12.75">
      <c r="C52" s="4"/>
      <c r="D52" s="4"/>
      <c r="E52" s="4"/>
      <c r="F52" s="4"/>
      <c r="G52" s="4"/>
      <c r="H52" s="4"/>
    </row>
    <row r="53" spans="1:17" s="58" customFormat="1" ht="12.75" customHeight="1">
      <c r="A53" s="52" t="s">
        <v>261</v>
      </c>
      <c r="B53" s="165"/>
      <c r="C53" s="165"/>
      <c r="D53" s="165"/>
      <c r="E53" s="165"/>
      <c r="F53" s="165"/>
      <c r="G53" s="165"/>
      <c r="H53" s="165"/>
      <c r="I53" s="165"/>
      <c r="J53" s="2"/>
      <c r="K53" s="2"/>
      <c r="L53" s="2"/>
      <c r="M53" s="2"/>
      <c r="N53" s="2"/>
      <c r="O53" s="2"/>
      <c r="P53" s="2"/>
      <c r="Q53" s="2"/>
    </row>
    <row r="54" spans="1:17" s="58" customFormat="1" ht="12.75" customHeight="1">
      <c r="A54" s="52" t="s">
        <v>263</v>
      </c>
      <c r="B54" s="165"/>
      <c r="C54" s="165"/>
      <c r="D54" s="165"/>
      <c r="E54" s="165"/>
      <c r="F54" s="165"/>
      <c r="G54" s="165"/>
      <c r="H54" s="165"/>
      <c r="I54" s="165"/>
      <c r="J54" s="2"/>
      <c r="K54" s="2"/>
      <c r="L54" s="2"/>
      <c r="M54" s="2"/>
      <c r="N54" s="2"/>
      <c r="O54" s="2"/>
      <c r="P54" s="2"/>
      <c r="Q54" s="2"/>
    </row>
    <row r="55" spans="1:17" s="58" customFormat="1" ht="12.75" customHeight="1">
      <c r="A55" s="52" t="s">
        <v>265</v>
      </c>
      <c r="B55" s="165"/>
      <c r="C55" s="165"/>
      <c r="D55" s="165"/>
      <c r="E55" s="165"/>
      <c r="F55" s="165"/>
      <c r="G55" s="165"/>
      <c r="H55" s="165"/>
      <c r="I55" s="165"/>
      <c r="J55" s="2"/>
      <c r="K55" s="2"/>
      <c r="L55" s="2"/>
      <c r="M55" s="2"/>
      <c r="N55" s="2"/>
      <c r="O55" s="2"/>
      <c r="P55" s="2"/>
      <c r="Q55" s="2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  <row r="126" spans="2:8" ht="12.75">
      <c r="B126" s="4"/>
      <c r="C126" s="4"/>
      <c r="D126" s="4"/>
      <c r="E126" s="4"/>
      <c r="F126" s="4"/>
      <c r="G126" s="4"/>
      <c r="H126" s="4"/>
    </row>
    <row r="127" spans="2:8" ht="12.75">
      <c r="B127" s="4"/>
      <c r="C127" s="4"/>
      <c r="D127" s="4"/>
      <c r="E127" s="4"/>
      <c r="F127" s="4"/>
      <c r="G127" s="4"/>
      <c r="H127" s="4"/>
    </row>
    <row r="128" spans="2:8" ht="12.75">
      <c r="B128" s="4"/>
      <c r="C128" s="4"/>
      <c r="D128" s="4"/>
      <c r="E128" s="4"/>
      <c r="F128" s="4"/>
      <c r="G128" s="4"/>
      <c r="H128" s="4"/>
    </row>
    <row r="129" spans="2:8" ht="12.75">
      <c r="B129" s="4"/>
      <c r="C129" s="4"/>
      <c r="D129" s="4"/>
      <c r="E129" s="4"/>
      <c r="F129" s="4"/>
      <c r="G129" s="4"/>
      <c r="H129" s="4"/>
    </row>
    <row r="130" spans="2:8" ht="12.75">
      <c r="B130" s="4"/>
      <c r="C130" s="4"/>
      <c r="D130" s="4"/>
      <c r="E130" s="4"/>
      <c r="F130" s="4"/>
      <c r="G130" s="4"/>
      <c r="H130" s="4"/>
    </row>
    <row r="131" spans="2:8" ht="12.75">
      <c r="B131" s="4"/>
      <c r="C131" s="4"/>
      <c r="D131" s="4"/>
      <c r="E131" s="4"/>
      <c r="F131" s="4"/>
      <c r="G131" s="4"/>
      <c r="H131" s="4"/>
    </row>
    <row r="132" spans="2:8" ht="12.75">
      <c r="B132" s="4"/>
      <c r="C132" s="4"/>
      <c r="D132" s="4"/>
      <c r="E132" s="4"/>
      <c r="F132" s="4"/>
      <c r="G132" s="4"/>
      <c r="H132" s="4"/>
    </row>
    <row r="133" spans="2:8" ht="12.75">
      <c r="B133" s="4"/>
      <c r="C133" s="4"/>
      <c r="D133" s="4"/>
      <c r="E133" s="4"/>
      <c r="F133" s="4"/>
      <c r="G133" s="4"/>
      <c r="H133" s="4"/>
    </row>
    <row r="134" spans="2:8" ht="12.75"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2:8" ht="12.75">
      <c r="B136" s="4"/>
      <c r="C136" s="4"/>
      <c r="D136" s="4"/>
      <c r="E136" s="4"/>
      <c r="F136" s="4"/>
      <c r="G136" s="4"/>
      <c r="H136" s="4"/>
    </row>
    <row r="137" spans="2:8" ht="12.75">
      <c r="B137" s="4"/>
      <c r="C137" s="4"/>
      <c r="D137" s="4"/>
      <c r="E137" s="4"/>
      <c r="F137" s="4"/>
      <c r="G137" s="4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  <row r="150" spans="2:8" ht="12.75">
      <c r="B150" s="4"/>
      <c r="C150" s="4"/>
      <c r="D150" s="4"/>
      <c r="E150" s="4"/>
      <c r="F150" s="4"/>
      <c r="G150" s="4"/>
      <c r="H150" s="4"/>
    </row>
    <row r="151" spans="2:8" ht="12.75">
      <c r="B151" s="4"/>
      <c r="C151" s="4"/>
      <c r="D151" s="4"/>
      <c r="E151" s="4"/>
      <c r="F151" s="4"/>
      <c r="G151" s="4"/>
      <c r="H151" s="4"/>
    </row>
    <row r="152" spans="2:8" ht="12.75">
      <c r="B152" s="4"/>
      <c r="C152" s="4"/>
      <c r="D152" s="4"/>
      <c r="E152" s="4"/>
      <c r="F152" s="4"/>
      <c r="G152" s="4"/>
      <c r="H152" s="4"/>
    </row>
    <row r="153" spans="2:8" ht="12.75">
      <c r="B153" s="4"/>
      <c r="C153" s="4"/>
      <c r="D153" s="4"/>
      <c r="E153" s="4"/>
      <c r="F153" s="4"/>
      <c r="G153" s="4"/>
      <c r="H153" s="4"/>
    </row>
    <row r="154" spans="2:8" ht="12.75">
      <c r="B154" s="4"/>
      <c r="C154" s="4"/>
      <c r="D154" s="4"/>
      <c r="E154" s="4"/>
      <c r="F154" s="4"/>
      <c r="G154" s="4"/>
      <c r="H154" s="4"/>
    </row>
    <row r="155" spans="2:8" ht="12.75">
      <c r="B155" s="4"/>
      <c r="C155" s="4"/>
      <c r="D155" s="4"/>
      <c r="E155" s="4"/>
      <c r="F155" s="4"/>
      <c r="G155" s="4"/>
      <c r="H155" s="4"/>
    </row>
    <row r="156" spans="2:8" ht="12.75">
      <c r="B156" s="4"/>
      <c r="C156" s="4"/>
      <c r="D156" s="4"/>
      <c r="E156" s="4"/>
      <c r="F156" s="4"/>
      <c r="G156" s="4"/>
      <c r="H156" s="4"/>
    </row>
    <row r="157" spans="2:8" ht="12.75">
      <c r="B157" s="4"/>
      <c r="C157" s="4"/>
      <c r="D157" s="4"/>
      <c r="E157" s="4"/>
      <c r="F157" s="4"/>
      <c r="G157" s="4"/>
      <c r="H157" s="4"/>
    </row>
    <row r="158" spans="2:8" ht="12.75">
      <c r="B158" s="4"/>
      <c r="C158" s="4"/>
      <c r="D158" s="4"/>
      <c r="E158" s="4"/>
      <c r="F158" s="4"/>
      <c r="G158" s="4"/>
      <c r="H158" s="4"/>
    </row>
    <row r="159" spans="2:8" ht="12.75">
      <c r="B159" s="4"/>
      <c r="C159" s="4"/>
      <c r="D159" s="4"/>
      <c r="E159" s="4"/>
      <c r="F159" s="4"/>
      <c r="G159" s="4"/>
      <c r="H159" s="4"/>
    </row>
    <row r="160" spans="2:8" ht="12.75">
      <c r="B160" s="4"/>
      <c r="C160" s="4"/>
      <c r="D160" s="4"/>
      <c r="E160" s="4"/>
      <c r="F160" s="4"/>
      <c r="G160" s="4"/>
      <c r="H160" s="4"/>
    </row>
    <row r="161" spans="2:8" ht="12.75">
      <c r="B161" s="4"/>
      <c r="C161" s="4"/>
      <c r="D161" s="4"/>
      <c r="E161" s="4"/>
      <c r="F161" s="4"/>
      <c r="G161" s="4"/>
      <c r="H161" s="4"/>
    </row>
    <row r="162" spans="2:8" ht="12.75">
      <c r="B162" s="4"/>
      <c r="C162" s="4"/>
      <c r="D162" s="4"/>
      <c r="E162" s="4"/>
      <c r="F162" s="4"/>
      <c r="G162" s="4"/>
      <c r="H162" s="4"/>
    </row>
    <row r="163" spans="2:8" ht="12.75">
      <c r="B163" s="4"/>
      <c r="C163" s="4"/>
      <c r="D163" s="4"/>
      <c r="E163" s="4"/>
      <c r="F163" s="4"/>
      <c r="G163" s="4"/>
      <c r="H163" s="4"/>
    </row>
    <row r="164" spans="2:8" ht="12.75">
      <c r="B164" s="4"/>
      <c r="C164" s="4"/>
      <c r="D164" s="4"/>
      <c r="E164" s="4"/>
      <c r="F164" s="4"/>
      <c r="G164" s="4"/>
      <c r="H164" s="4"/>
    </row>
    <row r="165" spans="2:8" ht="12.75">
      <c r="B165" s="4"/>
      <c r="C165" s="4"/>
      <c r="D165" s="4"/>
      <c r="E165" s="4"/>
      <c r="F165" s="4"/>
      <c r="G165" s="4"/>
      <c r="H165" s="4"/>
    </row>
    <row r="166" spans="2:8" ht="12.75">
      <c r="B166" s="4"/>
      <c r="C166" s="4"/>
      <c r="D166" s="4"/>
      <c r="E166" s="4"/>
      <c r="F166" s="4"/>
      <c r="G166" s="4"/>
      <c r="H166" s="4"/>
    </row>
    <row r="167" spans="2:8" ht="12.75">
      <c r="B167" s="4"/>
      <c r="C167" s="4"/>
      <c r="D167" s="4"/>
      <c r="E167" s="4"/>
      <c r="F167" s="4"/>
      <c r="G167" s="4"/>
      <c r="H167" s="4"/>
    </row>
    <row r="168" spans="2:8" ht="12.75">
      <c r="B168" s="4"/>
      <c r="C168" s="4"/>
      <c r="D168" s="4"/>
      <c r="E168" s="4"/>
      <c r="F168" s="4"/>
      <c r="G168" s="4"/>
      <c r="H168" s="4"/>
    </row>
    <row r="169" spans="2:8" ht="12.75">
      <c r="B169" s="4"/>
      <c r="C169" s="4"/>
      <c r="D169" s="4"/>
      <c r="E169" s="4"/>
      <c r="F169" s="4"/>
      <c r="G169" s="4"/>
      <c r="H169" s="4"/>
    </row>
    <row r="170" spans="2:8" ht="12.75">
      <c r="B170" s="4"/>
      <c r="C170" s="4"/>
      <c r="D170" s="4"/>
      <c r="E170" s="4"/>
      <c r="F170" s="4"/>
      <c r="G170" s="4"/>
      <c r="H170" s="4"/>
    </row>
    <row r="171" spans="2:8" ht="12.75">
      <c r="B171" s="4"/>
      <c r="C171" s="4"/>
      <c r="D171" s="4"/>
      <c r="E171" s="4"/>
      <c r="F171" s="4"/>
      <c r="G171" s="4"/>
      <c r="H171" s="4"/>
    </row>
    <row r="172" spans="2:8" ht="12.75">
      <c r="B172" s="4"/>
      <c r="C172" s="4"/>
      <c r="D172" s="4"/>
      <c r="E172" s="4"/>
      <c r="F172" s="4"/>
      <c r="G172" s="4"/>
      <c r="H172" s="4"/>
    </row>
    <row r="173" spans="2:8" ht="12.75">
      <c r="B173" s="4"/>
      <c r="C173" s="4"/>
      <c r="D173" s="4"/>
      <c r="E173" s="4"/>
      <c r="F173" s="4"/>
      <c r="G173" s="4"/>
      <c r="H173" s="4"/>
    </row>
    <row r="174" spans="2:8" ht="12.75">
      <c r="B174" s="4"/>
      <c r="C174" s="4"/>
      <c r="D174" s="4"/>
      <c r="E174" s="4"/>
      <c r="F174" s="4"/>
      <c r="G174" s="4"/>
      <c r="H174" s="4"/>
    </row>
    <row r="175" spans="2:8" ht="12.75">
      <c r="B175" s="4"/>
      <c r="C175" s="4"/>
      <c r="D175" s="4"/>
      <c r="E175" s="4"/>
      <c r="F175" s="4"/>
      <c r="G175" s="4"/>
      <c r="H175" s="4"/>
    </row>
    <row r="176" spans="2:8" ht="12.75">
      <c r="B176" s="4"/>
      <c r="C176" s="4"/>
      <c r="D176" s="4"/>
      <c r="E176" s="4"/>
      <c r="F176" s="4"/>
      <c r="G176" s="4"/>
      <c r="H176" s="4"/>
    </row>
    <row r="177" spans="2:8" ht="12.75">
      <c r="B177" s="4"/>
      <c r="C177" s="4"/>
      <c r="D177" s="4"/>
      <c r="E177" s="4"/>
      <c r="F177" s="4"/>
      <c r="G177" s="4"/>
      <c r="H177" s="4"/>
    </row>
    <row r="178" spans="2:8" ht="12.75">
      <c r="B178" s="4"/>
      <c r="C178" s="4"/>
      <c r="D178" s="4"/>
      <c r="E178" s="4"/>
      <c r="F178" s="4"/>
      <c r="G178" s="4"/>
      <c r="H178" s="4"/>
    </row>
    <row r="179" spans="2:8" ht="12.75">
      <c r="B179" s="4"/>
      <c r="C179" s="4"/>
      <c r="D179" s="4"/>
      <c r="E179" s="4"/>
      <c r="F179" s="4"/>
      <c r="G179" s="4"/>
      <c r="H179" s="4"/>
    </row>
    <row r="180" spans="2:8" ht="12.75">
      <c r="B180" s="4"/>
      <c r="C180" s="4"/>
      <c r="D180" s="4"/>
      <c r="E180" s="4"/>
      <c r="F180" s="4"/>
      <c r="G180" s="4"/>
      <c r="H180" s="4"/>
    </row>
    <row r="181" spans="2:8" ht="12.75">
      <c r="B181" s="4"/>
      <c r="C181" s="4"/>
      <c r="D181" s="4"/>
      <c r="E181" s="4"/>
      <c r="F181" s="4"/>
      <c r="G181" s="4"/>
      <c r="H181" s="4"/>
    </row>
    <row r="182" spans="2:8" ht="12.75">
      <c r="B182" s="4"/>
      <c r="C182" s="4"/>
      <c r="D182" s="4"/>
      <c r="E182" s="4"/>
      <c r="F182" s="4"/>
      <c r="G182" s="4"/>
      <c r="H182" s="4"/>
    </row>
    <row r="183" spans="2:8" ht="12.75">
      <c r="B183" s="4"/>
      <c r="C183" s="4"/>
      <c r="D183" s="4"/>
      <c r="E183" s="4"/>
      <c r="F183" s="4"/>
      <c r="G183" s="4"/>
      <c r="H183" s="4"/>
    </row>
    <row r="184" spans="2:8" ht="12.75">
      <c r="B184" s="4"/>
      <c r="C184" s="4"/>
      <c r="D184" s="4"/>
      <c r="E184" s="4"/>
      <c r="F184" s="4"/>
      <c r="G184" s="4"/>
      <c r="H184" s="4"/>
    </row>
    <row r="185" spans="2:8" ht="12.75">
      <c r="B185" s="4"/>
      <c r="C185" s="4"/>
      <c r="D185" s="4"/>
      <c r="E185" s="4"/>
      <c r="F185" s="4"/>
      <c r="G185" s="4"/>
      <c r="H185" s="4"/>
    </row>
    <row r="186" spans="2:8" ht="12.75">
      <c r="B186" s="4"/>
      <c r="C186" s="4"/>
      <c r="D186" s="4"/>
      <c r="E186" s="4"/>
      <c r="F186" s="4"/>
      <c r="G186" s="4"/>
      <c r="H186" s="4"/>
    </row>
    <row r="187" spans="2:8" ht="12.75">
      <c r="B187" s="4"/>
      <c r="C187" s="4"/>
      <c r="D187" s="4"/>
      <c r="E187" s="4"/>
      <c r="F187" s="4"/>
      <c r="G187" s="4"/>
      <c r="H187" s="4"/>
    </row>
    <row r="188" spans="2:8" ht="12.75">
      <c r="B188" s="4"/>
      <c r="C188" s="4"/>
      <c r="D188" s="4"/>
      <c r="E188" s="4"/>
      <c r="F188" s="4"/>
      <c r="G188" s="4"/>
      <c r="H188" s="4"/>
    </row>
    <row r="189" spans="2:8" ht="12.75">
      <c r="B189" s="4"/>
      <c r="C189" s="4"/>
      <c r="D189" s="4"/>
      <c r="E189" s="4"/>
      <c r="F189" s="4"/>
      <c r="G189" s="4"/>
      <c r="H189" s="4"/>
    </row>
    <row r="190" spans="2:8" ht="12.75">
      <c r="B190" s="4"/>
      <c r="C190" s="4"/>
      <c r="D190" s="4"/>
      <c r="E190" s="4"/>
      <c r="F190" s="4"/>
      <c r="G190" s="4"/>
      <c r="H190" s="4"/>
    </row>
    <row r="191" spans="2:8" ht="12.75">
      <c r="B191" s="4"/>
      <c r="C191" s="4"/>
      <c r="D191" s="4"/>
      <c r="E191" s="4"/>
      <c r="F191" s="4"/>
      <c r="G191" s="4"/>
      <c r="H191" s="4"/>
    </row>
    <row r="192" spans="2:8" ht="12.75">
      <c r="B192" s="4"/>
      <c r="C192" s="4"/>
      <c r="D192" s="4"/>
      <c r="E192" s="4"/>
      <c r="F192" s="4"/>
      <c r="G192" s="4"/>
      <c r="H192" s="4"/>
    </row>
    <row r="193" spans="2:8" ht="12.75">
      <c r="B193" s="4"/>
      <c r="C193" s="4"/>
      <c r="D193" s="4"/>
      <c r="E193" s="4"/>
      <c r="F193" s="4"/>
      <c r="G193" s="4"/>
      <c r="H193" s="4"/>
    </row>
    <row r="194" spans="2:8" ht="12.75">
      <c r="B194" s="4"/>
      <c r="C194" s="4"/>
      <c r="D194" s="4"/>
      <c r="E194" s="4"/>
      <c r="F194" s="4"/>
      <c r="G194" s="4"/>
      <c r="H194" s="4"/>
    </row>
    <row r="195" spans="2:8" ht="12.75">
      <c r="B195" s="4"/>
      <c r="C195" s="4"/>
      <c r="D195" s="4"/>
      <c r="E195" s="4"/>
      <c r="F195" s="4"/>
      <c r="G195" s="4"/>
      <c r="H195" s="4"/>
    </row>
    <row r="196" spans="2:8" ht="12.75">
      <c r="B196" s="4"/>
      <c r="C196" s="4"/>
      <c r="D196" s="4"/>
      <c r="E196" s="4"/>
      <c r="F196" s="4"/>
      <c r="G196" s="4"/>
      <c r="H196" s="4"/>
    </row>
    <row r="197" spans="2:8" ht="12.75">
      <c r="B197" s="4"/>
      <c r="C197" s="4"/>
      <c r="D197" s="4"/>
      <c r="E197" s="4"/>
      <c r="F197" s="4"/>
      <c r="G197" s="4"/>
      <c r="H197" s="4"/>
    </row>
    <row r="198" spans="2:8" ht="12.75">
      <c r="B198" s="4"/>
      <c r="C198" s="4"/>
      <c r="D198" s="4"/>
      <c r="E198" s="4"/>
      <c r="F198" s="4"/>
      <c r="G198" s="4"/>
      <c r="H198" s="4"/>
    </row>
    <row r="199" spans="2:8" ht="12.75">
      <c r="B199" s="4"/>
      <c r="C199" s="4"/>
      <c r="D199" s="4"/>
      <c r="E199" s="4"/>
      <c r="F199" s="4"/>
      <c r="G199" s="4"/>
      <c r="H199" s="4"/>
    </row>
    <row r="200" spans="2:8" ht="12.75">
      <c r="B200" s="4"/>
      <c r="C200" s="4"/>
      <c r="D200" s="4"/>
      <c r="E200" s="4"/>
      <c r="F200" s="4"/>
      <c r="G200" s="4"/>
      <c r="H200" s="4"/>
    </row>
    <row r="201" spans="2:8" ht="12.75">
      <c r="B201" s="4"/>
      <c r="C201" s="4"/>
      <c r="D201" s="4"/>
      <c r="E201" s="4"/>
      <c r="F201" s="4"/>
      <c r="G201" s="4"/>
      <c r="H201" s="4"/>
    </row>
    <row r="202" spans="2:8" ht="12.75">
      <c r="B202" s="4"/>
      <c r="C202" s="4"/>
      <c r="D202" s="4"/>
      <c r="E202" s="4"/>
      <c r="F202" s="4"/>
      <c r="G202" s="4"/>
      <c r="H202" s="4"/>
    </row>
    <row r="203" spans="2:8" ht="12.75">
      <c r="B203" s="4"/>
      <c r="C203" s="4"/>
      <c r="D203" s="4"/>
      <c r="E203" s="4"/>
      <c r="F203" s="4"/>
      <c r="G203" s="4"/>
      <c r="H203" s="4"/>
    </row>
    <row r="204" spans="2:8" ht="12.75">
      <c r="B204" s="4"/>
      <c r="C204" s="4"/>
      <c r="D204" s="4"/>
      <c r="E204" s="4"/>
      <c r="F204" s="4"/>
      <c r="G204" s="4"/>
      <c r="H204" s="4"/>
    </row>
    <row r="205" spans="2:8" ht="12.75">
      <c r="B205" s="4"/>
      <c r="C205" s="4"/>
      <c r="D205" s="4"/>
      <c r="E205" s="4"/>
      <c r="F205" s="4"/>
      <c r="G205" s="4"/>
      <c r="H205" s="4"/>
    </row>
    <row r="206" spans="2:8" ht="12.75">
      <c r="B206" s="4"/>
      <c r="C206" s="4"/>
      <c r="D206" s="4"/>
      <c r="E206" s="4"/>
      <c r="F206" s="4"/>
      <c r="G206" s="4"/>
      <c r="H206" s="4"/>
    </row>
    <row r="207" spans="2:8" ht="12.75">
      <c r="B207" s="4"/>
      <c r="C207" s="4"/>
      <c r="D207" s="4"/>
      <c r="E207" s="4"/>
      <c r="F207" s="4"/>
      <c r="G207" s="4"/>
      <c r="H207" s="4"/>
    </row>
    <row r="208" spans="2:8" ht="12.75">
      <c r="B208" s="4"/>
      <c r="C208" s="4"/>
      <c r="D208" s="4"/>
      <c r="E208" s="4"/>
      <c r="F208" s="4"/>
      <c r="G208" s="4"/>
      <c r="H208" s="4"/>
    </row>
    <row r="209" spans="2:8" ht="12.75">
      <c r="B209" s="4"/>
      <c r="C209" s="4"/>
      <c r="D209" s="4"/>
      <c r="E209" s="4"/>
      <c r="F209" s="4"/>
      <c r="G209" s="4"/>
      <c r="H209" s="4"/>
    </row>
    <row r="210" spans="2:8" ht="12.75">
      <c r="B210" s="4"/>
      <c r="C210" s="4"/>
      <c r="D210" s="4"/>
      <c r="E210" s="4"/>
      <c r="F210" s="4"/>
      <c r="G210" s="4"/>
      <c r="H210" s="4"/>
    </row>
    <row r="211" spans="2:8" ht="12.75">
      <c r="B211" s="4"/>
      <c r="C211" s="4"/>
      <c r="D211" s="4"/>
      <c r="E211" s="4"/>
      <c r="F211" s="4"/>
      <c r="G211" s="4"/>
      <c r="H211" s="4"/>
    </row>
    <row r="212" spans="2:8" ht="12.75">
      <c r="B212" s="4"/>
      <c r="C212" s="4"/>
      <c r="D212" s="4"/>
      <c r="E212" s="4"/>
      <c r="F212" s="4"/>
      <c r="G212" s="4"/>
      <c r="H212" s="4"/>
    </row>
    <row r="213" spans="2:8" ht="12.75">
      <c r="B213" s="4"/>
      <c r="C213" s="4"/>
      <c r="D213" s="4"/>
      <c r="E213" s="4"/>
      <c r="F213" s="4"/>
      <c r="G213" s="4"/>
      <c r="H213" s="4"/>
    </row>
    <row r="214" spans="2:8" ht="12.75">
      <c r="B214" s="4"/>
      <c r="C214" s="4"/>
      <c r="D214" s="4"/>
      <c r="E214" s="4"/>
      <c r="F214" s="4"/>
      <c r="G214" s="4"/>
      <c r="H214" s="4"/>
    </row>
    <row r="215" spans="2:8" ht="12.75">
      <c r="B215" s="4"/>
      <c r="C215" s="4"/>
      <c r="D215" s="4"/>
      <c r="E215" s="4"/>
      <c r="F215" s="4"/>
      <c r="G215" s="4"/>
      <c r="H215" s="4"/>
    </row>
    <row r="216" spans="2:8" ht="12.75">
      <c r="B216" s="4"/>
      <c r="C216" s="4"/>
      <c r="D216" s="4"/>
      <c r="E216" s="4"/>
      <c r="F216" s="4"/>
      <c r="G216" s="4"/>
      <c r="H216" s="4"/>
    </row>
    <row r="217" spans="2:8" ht="12.75">
      <c r="B217" s="4"/>
      <c r="C217" s="4"/>
      <c r="D217" s="4"/>
      <c r="E217" s="4"/>
      <c r="F217" s="4"/>
      <c r="G217" s="4"/>
      <c r="H217" s="4"/>
    </row>
    <row r="218" spans="2:8" ht="12.75">
      <c r="B218" s="4"/>
      <c r="C218" s="4"/>
      <c r="D218" s="4"/>
      <c r="E218" s="4"/>
      <c r="F218" s="4"/>
      <c r="G218" s="4"/>
      <c r="H218" s="4"/>
    </row>
    <row r="219" spans="2:8" ht="12.75"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spans="2:8" ht="12.75">
      <c r="B221" s="4"/>
      <c r="C221" s="4"/>
      <c r="D221" s="4"/>
      <c r="E221" s="4"/>
      <c r="F221" s="4"/>
      <c r="G221" s="4"/>
      <c r="H221" s="4"/>
    </row>
    <row r="222" spans="2:8" ht="12.75">
      <c r="B222" s="4"/>
      <c r="C222" s="4"/>
      <c r="D222" s="4"/>
      <c r="E222" s="4"/>
      <c r="F222" s="4"/>
      <c r="G222" s="4"/>
      <c r="H222" s="4"/>
    </row>
    <row r="223" spans="2:8" ht="12.75">
      <c r="B223" s="4"/>
      <c r="C223" s="4"/>
      <c r="D223" s="4"/>
      <c r="E223" s="4"/>
      <c r="F223" s="4"/>
      <c r="G223" s="4"/>
      <c r="H223" s="4"/>
    </row>
    <row r="224" spans="2:8" ht="12.75">
      <c r="B224" s="4"/>
      <c r="C224" s="4"/>
      <c r="D224" s="4"/>
      <c r="E224" s="4"/>
      <c r="F224" s="4"/>
      <c r="G224" s="4"/>
      <c r="H224" s="4"/>
    </row>
    <row r="225" spans="2:8" ht="12.75">
      <c r="B225" s="4"/>
      <c r="C225" s="4"/>
      <c r="D225" s="4"/>
      <c r="E225" s="4"/>
      <c r="F225" s="4"/>
      <c r="G225" s="4"/>
      <c r="H225" s="4"/>
    </row>
    <row r="226" spans="2:8" ht="12.75">
      <c r="B226" s="4"/>
      <c r="C226" s="4"/>
      <c r="D226" s="4"/>
      <c r="E226" s="4"/>
      <c r="F226" s="4"/>
      <c r="G226" s="4"/>
      <c r="H226" s="4"/>
    </row>
    <row r="227" spans="2:8" ht="12.75">
      <c r="B227" s="4"/>
      <c r="C227" s="4"/>
      <c r="D227" s="4"/>
      <c r="E227" s="4"/>
      <c r="F227" s="4"/>
      <c r="G227" s="4"/>
      <c r="H227" s="4"/>
    </row>
    <row r="228" spans="2:8" ht="12.75">
      <c r="B228" s="4"/>
      <c r="C228" s="4"/>
      <c r="D228" s="4"/>
      <c r="E228" s="4"/>
      <c r="F228" s="4"/>
      <c r="G228" s="4"/>
      <c r="H228" s="4"/>
    </row>
    <row r="229" spans="2:8" ht="12.75">
      <c r="B229" s="4"/>
      <c r="C229" s="4"/>
      <c r="D229" s="4"/>
      <c r="E229" s="4"/>
      <c r="F229" s="4"/>
      <c r="G229" s="4"/>
      <c r="H229" s="4"/>
    </row>
    <row r="230" spans="2:8" ht="12.75">
      <c r="B230" s="4"/>
      <c r="C230" s="4"/>
      <c r="D230" s="4"/>
      <c r="E230" s="4"/>
      <c r="F230" s="4"/>
      <c r="G230" s="4"/>
      <c r="H230" s="4"/>
    </row>
    <row r="231" spans="2:8" ht="12.75">
      <c r="B231" s="4"/>
      <c r="C231" s="4"/>
      <c r="D231" s="4"/>
      <c r="E231" s="4"/>
      <c r="F231" s="4"/>
      <c r="G231" s="4"/>
      <c r="H231" s="4"/>
    </row>
    <row r="232" spans="2:8" ht="12.75">
      <c r="B232" s="4"/>
      <c r="C232" s="4"/>
      <c r="D232" s="4"/>
      <c r="E232" s="4"/>
      <c r="F232" s="4"/>
      <c r="G232" s="4"/>
      <c r="H232" s="4"/>
    </row>
    <row r="233" spans="2:8" ht="12.75">
      <c r="B233" s="4"/>
      <c r="C233" s="4"/>
      <c r="D233" s="4"/>
      <c r="E233" s="4"/>
      <c r="F233" s="4"/>
      <c r="G233" s="4"/>
      <c r="H233" s="4"/>
    </row>
    <row r="234" spans="2:8" ht="12.75">
      <c r="B234" s="4"/>
      <c r="C234" s="4"/>
      <c r="D234" s="4"/>
      <c r="E234" s="4"/>
      <c r="F234" s="4"/>
      <c r="G234" s="4"/>
      <c r="H234" s="4"/>
    </row>
    <row r="235" spans="2:8" ht="12.75">
      <c r="B235" s="4"/>
      <c r="C235" s="4"/>
      <c r="D235" s="4"/>
      <c r="E235" s="4"/>
      <c r="F235" s="4"/>
      <c r="G235" s="4"/>
      <c r="H235" s="4"/>
    </row>
    <row r="236" spans="2:8" ht="12.75"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spans="2:8" ht="12.75">
      <c r="B238" s="4"/>
      <c r="C238" s="4"/>
      <c r="D238" s="4"/>
      <c r="E238" s="4"/>
      <c r="F238" s="4"/>
      <c r="G238" s="4"/>
      <c r="H238" s="4"/>
    </row>
    <row r="239" spans="2:8" ht="12.75">
      <c r="B239" s="4"/>
      <c r="C239" s="4"/>
      <c r="D239" s="4"/>
      <c r="E239" s="4"/>
      <c r="F239" s="4"/>
      <c r="G239" s="4"/>
      <c r="H239" s="4"/>
    </row>
    <row r="240" spans="2:8" ht="12.75">
      <c r="B240" s="4"/>
      <c r="C240" s="4"/>
      <c r="D240" s="4"/>
      <c r="E240" s="4"/>
      <c r="F240" s="4"/>
      <c r="G240" s="4"/>
      <c r="H240" s="4"/>
    </row>
    <row r="241" spans="2:8" ht="12.75">
      <c r="B241" s="4"/>
      <c r="C241" s="4"/>
      <c r="D241" s="4"/>
      <c r="E241" s="4"/>
      <c r="F241" s="4"/>
      <c r="G241" s="4"/>
      <c r="H241" s="4"/>
    </row>
    <row r="242" spans="2:8" ht="12.75">
      <c r="B242" s="4"/>
      <c r="C242" s="4"/>
      <c r="D242" s="4"/>
      <c r="E242" s="4"/>
      <c r="F242" s="4"/>
      <c r="G242" s="4"/>
      <c r="H242" s="4"/>
    </row>
    <row r="243" spans="2:8" ht="12.75">
      <c r="B243" s="4"/>
      <c r="C243" s="4"/>
      <c r="D243" s="4"/>
      <c r="E243" s="4"/>
      <c r="F243" s="4"/>
      <c r="G243" s="4"/>
      <c r="H243" s="4"/>
    </row>
    <row r="244" spans="2:8" ht="12.75">
      <c r="B244" s="4"/>
      <c r="C244" s="4"/>
      <c r="D244" s="4"/>
      <c r="E244" s="4"/>
      <c r="F244" s="4"/>
      <c r="G244" s="4"/>
      <c r="H244" s="4"/>
    </row>
    <row r="245" spans="2:8" ht="12.75">
      <c r="B245" s="4"/>
      <c r="C245" s="4"/>
      <c r="D245" s="4"/>
      <c r="E245" s="4"/>
      <c r="F245" s="4"/>
      <c r="G245" s="4"/>
      <c r="H245" s="4"/>
    </row>
    <row r="246" spans="2:8" ht="12.75">
      <c r="B246" s="4"/>
      <c r="C246" s="4"/>
      <c r="D246" s="4"/>
      <c r="E246" s="4"/>
      <c r="F246" s="4"/>
      <c r="G246" s="4"/>
      <c r="H246" s="4"/>
    </row>
    <row r="247" spans="2:8" ht="12.75">
      <c r="B247" s="4"/>
      <c r="C247" s="4"/>
      <c r="D247" s="4"/>
      <c r="E247" s="4"/>
      <c r="F247" s="4"/>
      <c r="G247" s="4"/>
      <c r="H247" s="4"/>
    </row>
    <row r="248" spans="2:8" ht="12.75">
      <c r="B248" s="4"/>
      <c r="C248" s="4"/>
      <c r="D248" s="4"/>
      <c r="E248" s="4"/>
      <c r="F248" s="4"/>
      <c r="G248" s="4"/>
      <c r="H248" s="4"/>
    </row>
    <row r="249" spans="2:8" ht="12.75">
      <c r="B249" s="4"/>
      <c r="C249" s="4"/>
      <c r="D249" s="4"/>
      <c r="E249" s="4"/>
      <c r="F249" s="4"/>
      <c r="G249" s="4"/>
      <c r="H249" s="4"/>
    </row>
    <row r="250" spans="2:8" ht="12.75">
      <c r="B250" s="4"/>
      <c r="C250" s="4"/>
      <c r="D250" s="4"/>
      <c r="E250" s="4"/>
      <c r="F250" s="4"/>
      <c r="G250" s="4"/>
      <c r="H250" s="4"/>
    </row>
    <row r="251" spans="2:8" ht="12.75">
      <c r="B251" s="4"/>
      <c r="C251" s="4"/>
      <c r="D251" s="4"/>
      <c r="E251" s="4"/>
      <c r="F251" s="4"/>
      <c r="G251" s="4"/>
      <c r="H251" s="4"/>
    </row>
    <row r="252" spans="2:8" ht="12.75">
      <c r="B252" s="4"/>
      <c r="C252" s="4"/>
      <c r="D252" s="4"/>
      <c r="E252" s="4"/>
      <c r="F252" s="4"/>
      <c r="G252" s="4"/>
      <c r="H252" s="4"/>
    </row>
    <row r="253" spans="2:8" ht="12.75"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2:8" ht="12.75">
      <c r="B255" s="4"/>
      <c r="C255" s="4"/>
      <c r="D255" s="4"/>
      <c r="E255" s="4"/>
      <c r="F255" s="4"/>
      <c r="G255" s="4"/>
      <c r="H255" s="4"/>
    </row>
    <row r="256" spans="2:8" ht="12.75">
      <c r="B256" s="4"/>
      <c r="C256" s="4"/>
      <c r="D256" s="4"/>
      <c r="E256" s="4"/>
      <c r="F256" s="4"/>
      <c r="G256" s="4"/>
      <c r="H256" s="4"/>
    </row>
    <row r="257" spans="2:8" ht="12.75">
      <c r="B257" s="4"/>
      <c r="C257" s="4"/>
      <c r="D257" s="4"/>
      <c r="E257" s="4"/>
      <c r="F257" s="4"/>
      <c r="G257" s="4"/>
      <c r="H257" s="4"/>
    </row>
    <row r="258" spans="2:8" ht="12.75">
      <c r="B258" s="4"/>
      <c r="C258" s="4"/>
      <c r="D258" s="4"/>
      <c r="E258" s="4"/>
      <c r="F258" s="4"/>
      <c r="G258" s="4"/>
      <c r="H258" s="4"/>
    </row>
    <row r="259" spans="2:8" ht="12.75">
      <c r="B259" s="4"/>
      <c r="C259" s="4"/>
      <c r="D259" s="4"/>
      <c r="E259" s="4"/>
      <c r="F259" s="4"/>
      <c r="G259" s="4"/>
      <c r="H259" s="4"/>
    </row>
    <row r="260" spans="2:8" ht="12.75">
      <c r="B260" s="4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2:8" ht="12.75">
      <c r="B265" s="4"/>
      <c r="C265" s="4"/>
      <c r="D265" s="4"/>
      <c r="E265" s="4"/>
      <c r="F265" s="4"/>
      <c r="G265" s="4"/>
      <c r="H265" s="4"/>
    </row>
    <row r="266" spans="2:8" ht="12.75">
      <c r="B266" s="4"/>
      <c r="C266" s="4"/>
      <c r="D266" s="4"/>
      <c r="E266" s="4"/>
      <c r="F266" s="4"/>
      <c r="G266" s="4"/>
      <c r="H266" s="4"/>
    </row>
    <row r="267" spans="2:8" ht="12.75">
      <c r="B267" s="4"/>
      <c r="C267" s="4"/>
      <c r="D267" s="4"/>
      <c r="E267" s="4"/>
      <c r="F267" s="4"/>
      <c r="G267" s="4"/>
      <c r="H267" s="4"/>
    </row>
    <row r="268" spans="2:8" ht="12.75">
      <c r="B268" s="4"/>
      <c r="C268" s="4"/>
      <c r="D268" s="4"/>
      <c r="E268" s="4"/>
      <c r="F268" s="4"/>
      <c r="G268" s="4"/>
      <c r="H268" s="4"/>
    </row>
    <row r="269" spans="2:8" ht="12.75">
      <c r="B269" s="4"/>
      <c r="C269" s="4"/>
      <c r="D269" s="4"/>
      <c r="E269" s="4"/>
      <c r="F269" s="4"/>
      <c r="G269" s="4"/>
      <c r="H269" s="4"/>
    </row>
    <row r="270" spans="2:8" ht="12.75"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2" spans="2:8" ht="12.75">
      <c r="B272" s="4"/>
      <c r="C272" s="4"/>
      <c r="D272" s="4"/>
      <c r="E272" s="4"/>
      <c r="F272" s="4"/>
      <c r="G272" s="4"/>
      <c r="H272" s="4"/>
    </row>
    <row r="273" spans="2:8" ht="12.75">
      <c r="B273" s="4"/>
      <c r="C273" s="4"/>
      <c r="D273" s="4"/>
      <c r="E273" s="4"/>
      <c r="F273" s="4"/>
      <c r="G273" s="4"/>
      <c r="H273" s="4"/>
    </row>
    <row r="274" spans="2:8" ht="12.75">
      <c r="B274" s="4"/>
      <c r="C274" s="4"/>
      <c r="D274" s="4"/>
      <c r="E274" s="4"/>
      <c r="F274" s="4"/>
      <c r="G274" s="4"/>
      <c r="H274" s="4"/>
    </row>
    <row r="275" spans="2:8" ht="12.75">
      <c r="B275" s="4"/>
      <c r="C275" s="4"/>
      <c r="D275" s="4"/>
      <c r="E275" s="4"/>
      <c r="F275" s="4"/>
      <c r="G275" s="4"/>
      <c r="H275" s="4"/>
    </row>
    <row r="276" spans="2:8" ht="12.75">
      <c r="B276" s="4"/>
      <c r="C276" s="4"/>
      <c r="D276" s="4"/>
      <c r="E276" s="4"/>
      <c r="F276" s="4"/>
      <c r="G276" s="4"/>
      <c r="H276" s="4"/>
    </row>
    <row r="277" spans="2:8" ht="12.75">
      <c r="B277" s="4"/>
      <c r="C277" s="4"/>
      <c r="D277" s="4"/>
      <c r="E277" s="4"/>
      <c r="F277" s="4"/>
      <c r="G277" s="4"/>
      <c r="H277" s="4"/>
    </row>
    <row r="278" spans="2:8" ht="12.75">
      <c r="B278" s="4"/>
      <c r="C278" s="4"/>
      <c r="D278" s="4"/>
      <c r="E278" s="4"/>
      <c r="F278" s="4"/>
      <c r="G278" s="4"/>
      <c r="H278" s="4"/>
    </row>
    <row r="279" spans="2:8" ht="12.75">
      <c r="B279" s="4"/>
      <c r="C279" s="4"/>
      <c r="D279" s="4"/>
      <c r="E279" s="4"/>
      <c r="F279" s="4"/>
      <c r="G279" s="4"/>
      <c r="H279" s="4"/>
    </row>
    <row r="280" spans="2:8" ht="12.75">
      <c r="B280" s="4"/>
      <c r="C280" s="4"/>
      <c r="D280" s="4"/>
      <c r="E280" s="4"/>
      <c r="F280" s="4"/>
      <c r="G280" s="4"/>
      <c r="H280" s="4"/>
    </row>
    <row r="281" spans="2:8" ht="12.75">
      <c r="B281" s="4"/>
      <c r="C281" s="4"/>
      <c r="D281" s="4"/>
      <c r="E281" s="4"/>
      <c r="F281" s="4"/>
      <c r="G281" s="4"/>
      <c r="H281" s="4"/>
    </row>
    <row r="282" spans="2:8" ht="12.75">
      <c r="B282" s="4"/>
      <c r="C282" s="4"/>
      <c r="D282" s="4"/>
      <c r="E282" s="4"/>
      <c r="F282" s="4"/>
      <c r="G282" s="4"/>
      <c r="H282" s="4"/>
    </row>
    <row r="283" spans="2:8" ht="12.75">
      <c r="B283" s="4"/>
      <c r="C283" s="4"/>
      <c r="D283" s="4"/>
      <c r="E283" s="4"/>
      <c r="F283" s="4"/>
      <c r="G283" s="4"/>
      <c r="H283" s="4"/>
    </row>
    <row r="284" spans="2:8" ht="12.75">
      <c r="B284" s="4"/>
      <c r="C284" s="4"/>
      <c r="D284" s="4"/>
      <c r="E284" s="4"/>
      <c r="F284" s="4"/>
      <c r="G284" s="4"/>
      <c r="H284" s="4"/>
    </row>
    <row r="285" spans="2:8" ht="12.75">
      <c r="B285" s="4"/>
      <c r="C285" s="4"/>
      <c r="D285" s="4"/>
      <c r="E285" s="4"/>
      <c r="F285" s="4"/>
      <c r="G285" s="4"/>
      <c r="H285" s="4"/>
    </row>
    <row r="286" spans="2:8" ht="12.75">
      <c r="B286" s="4"/>
      <c r="C286" s="4"/>
      <c r="D286" s="4"/>
      <c r="E286" s="4"/>
      <c r="F286" s="4"/>
      <c r="G286" s="4"/>
      <c r="H286" s="4"/>
    </row>
    <row r="287" spans="2:8" ht="12.75">
      <c r="B287" s="4"/>
      <c r="C287" s="4"/>
      <c r="D287" s="4"/>
      <c r="E287" s="4"/>
      <c r="F287" s="4"/>
      <c r="G287" s="4"/>
      <c r="H287" s="4"/>
    </row>
    <row r="288" spans="2:8" ht="12.75">
      <c r="B288" s="4"/>
      <c r="C288" s="4"/>
      <c r="D288" s="4"/>
      <c r="E288" s="4"/>
      <c r="F288" s="4"/>
      <c r="G288" s="4"/>
      <c r="H288" s="4"/>
    </row>
    <row r="289" spans="2:8" ht="12.75">
      <c r="B289" s="4"/>
      <c r="C289" s="4"/>
      <c r="D289" s="4"/>
      <c r="E289" s="4"/>
      <c r="F289" s="4"/>
      <c r="G289" s="4"/>
      <c r="H289" s="4"/>
    </row>
    <row r="290" spans="2:8" ht="12.75">
      <c r="B290" s="4"/>
      <c r="C290" s="4"/>
      <c r="D290" s="4"/>
      <c r="E290" s="4"/>
      <c r="F290" s="4"/>
      <c r="G290" s="4"/>
      <c r="H290" s="4"/>
    </row>
    <row r="291" spans="2:8" ht="12.75">
      <c r="B291" s="4"/>
      <c r="C291" s="4"/>
      <c r="D291" s="4"/>
      <c r="E291" s="4"/>
      <c r="F291" s="4"/>
      <c r="G291" s="4"/>
      <c r="H291" s="4"/>
    </row>
    <row r="292" spans="2:8" ht="12.75">
      <c r="B292" s="4"/>
      <c r="C292" s="4"/>
      <c r="D292" s="4"/>
      <c r="E292" s="4"/>
      <c r="F292" s="4"/>
      <c r="G292" s="4"/>
      <c r="H292" s="4"/>
    </row>
    <row r="293" spans="2:8" ht="12.75">
      <c r="B293" s="4"/>
      <c r="C293" s="4"/>
      <c r="D293" s="4"/>
      <c r="E293" s="4"/>
      <c r="F293" s="4"/>
      <c r="G293" s="4"/>
      <c r="H293" s="4"/>
    </row>
    <row r="294" spans="2:8" ht="12.75">
      <c r="B294" s="4"/>
      <c r="C294" s="4"/>
      <c r="D294" s="4"/>
      <c r="E294" s="4"/>
      <c r="F294" s="4"/>
      <c r="G294" s="4"/>
      <c r="H294" s="4"/>
    </row>
    <row r="295" spans="2:8" ht="12.75">
      <c r="B295" s="4"/>
      <c r="C295" s="4"/>
      <c r="D295" s="4"/>
      <c r="E295" s="4"/>
      <c r="F295" s="4"/>
      <c r="G295" s="4"/>
      <c r="H295" s="4"/>
    </row>
    <row r="296" spans="2:8" ht="12.75">
      <c r="B296" s="4"/>
      <c r="C296" s="4"/>
      <c r="D296" s="4"/>
      <c r="E296" s="4"/>
      <c r="F296" s="4"/>
      <c r="G296" s="4"/>
      <c r="H296" s="4"/>
    </row>
    <row r="297" spans="2:8" ht="12.75">
      <c r="B297" s="4"/>
      <c r="C297" s="4"/>
      <c r="D297" s="4"/>
      <c r="E297" s="4"/>
      <c r="F297" s="4"/>
      <c r="G297" s="4"/>
      <c r="H297" s="4"/>
    </row>
    <row r="298" spans="2:8" ht="12.75">
      <c r="B298" s="4"/>
      <c r="C298" s="4"/>
      <c r="D298" s="4"/>
      <c r="E298" s="4"/>
      <c r="F298" s="4"/>
      <c r="G298" s="4"/>
      <c r="H298" s="4"/>
    </row>
    <row r="299" spans="2:8" ht="12.75">
      <c r="B299" s="4"/>
      <c r="C299" s="4"/>
      <c r="D299" s="4"/>
      <c r="E299" s="4"/>
      <c r="F299" s="4"/>
      <c r="G299" s="4"/>
      <c r="H299" s="4"/>
    </row>
    <row r="300" spans="2:8" ht="12.75">
      <c r="B300" s="4"/>
      <c r="C300" s="4"/>
      <c r="D300" s="4"/>
      <c r="E300" s="4"/>
      <c r="F300" s="4"/>
      <c r="G300" s="4"/>
      <c r="H300" s="4"/>
    </row>
    <row r="301" spans="2:8" ht="12.75">
      <c r="B301" s="4"/>
      <c r="C301" s="4"/>
      <c r="D301" s="4"/>
      <c r="E301" s="4"/>
      <c r="F301" s="4"/>
      <c r="G301" s="4"/>
      <c r="H301" s="4"/>
    </row>
    <row r="302" spans="2:8" ht="12.75">
      <c r="B302" s="4"/>
      <c r="C302" s="4"/>
      <c r="D302" s="4"/>
      <c r="E302" s="4"/>
      <c r="F302" s="4"/>
      <c r="G302" s="4"/>
      <c r="H302" s="4"/>
    </row>
    <row r="303" spans="2:8" ht="12.75">
      <c r="B303" s="4"/>
      <c r="C303" s="4"/>
      <c r="D303" s="4"/>
      <c r="E303" s="4"/>
      <c r="F303" s="4"/>
      <c r="G303" s="4"/>
      <c r="H303" s="4"/>
    </row>
    <row r="304" spans="2:8" ht="12.75">
      <c r="B304" s="4"/>
      <c r="C304" s="4"/>
      <c r="D304" s="4"/>
      <c r="E304" s="4"/>
      <c r="F304" s="4"/>
      <c r="G304" s="4"/>
      <c r="H304" s="4"/>
    </row>
    <row r="305" spans="2:8" ht="12.75">
      <c r="B305" s="4"/>
      <c r="C305" s="4"/>
      <c r="D305" s="4"/>
      <c r="E305" s="4"/>
      <c r="F305" s="4"/>
      <c r="G305" s="4"/>
      <c r="H305" s="4"/>
    </row>
    <row r="306" spans="2:8" ht="12.75">
      <c r="B306" s="4"/>
      <c r="C306" s="4"/>
      <c r="D306" s="4"/>
      <c r="E306" s="4"/>
      <c r="F306" s="4"/>
      <c r="G306" s="4"/>
      <c r="H306" s="4"/>
    </row>
    <row r="307" spans="2:8" ht="12.75">
      <c r="B307" s="4"/>
      <c r="C307" s="4"/>
      <c r="D307" s="4"/>
      <c r="E307" s="4"/>
      <c r="F307" s="4"/>
      <c r="G307" s="4"/>
      <c r="H307" s="4"/>
    </row>
    <row r="308" spans="2:8" ht="12.75">
      <c r="B308" s="4"/>
      <c r="C308" s="4"/>
      <c r="D308" s="4"/>
      <c r="E308" s="4"/>
      <c r="F308" s="4"/>
      <c r="G308" s="4"/>
      <c r="H308" s="4"/>
    </row>
    <row r="309" spans="2:8" ht="12.75">
      <c r="B309" s="4"/>
      <c r="C309" s="4"/>
      <c r="D309" s="4"/>
      <c r="E309" s="4"/>
      <c r="F309" s="4"/>
      <c r="G309" s="4"/>
      <c r="H309" s="4"/>
    </row>
    <row r="310" spans="2:8" ht="12.75">
      <c r="B310" s="4"/>
      <c r="C310" s="4"/>
      <c r="D310" s="4"/>
      <c r="E310" s="4"/>
      <c r="F310" s="4"/>
      <c r="G310" s="4"/>
      <c r="H310" s="4"/>
    </row>
    <row r="311" spans="2:8" ht="12.75">
      <c r="B311" s="4"/>
      <c r="C311" s="4"/>
      <c r="D311" s="4"/>
      <c r="E311" s="4"/>
      <c r="F311" s="4"/>
      <c r="G311" s="4"/>
      <c r="H311" s="4"/>
    </row>
    <row r="312" spans="2:8" ht="12.75">
      <c r="B312" s="4"/>
      <c r="C312" s="4"/>
      <c r="D312" s="4"/>
      <c r="E312" s="4"/>
      <c r="F312" s="4"/>
      <c r="G312" s="4"/>
      <c r="H312" s="4"/>
    </row>
    <row r="313" spans="2:8" ht="12.75">
      <c r="B313" s="4"/>
      <c r="C313" s="4"/>
      <c r="D313" s="4"/>
      <c r="E313" s="4"/>
      <c r="F313" s="4"/>
      <c r="G313" s="4"/>
      <c r="H313" s="4"/>
    </row>
    <row r="314" spans="2:8" ht="12.75">
      <c r="B314" s="4"/>
      <c r="C314" s="4"/>
      <c r="D314" s="4"/>
      <c r="E314" s="4"/>
      <c r="F314" s="4"/>
      <c r="G314" s="4"/>
      <c r="H314" s="4"/>
    </row>
    <row r="315" spans="2:8" ht="12.75">
      <c r="B315" s="4"/>
      <c r="C315" s="4"/>
      <c r="D315" s="4"/>
      <c r="E315" s="4"/>
      <c r="F315" s="4"/>
      <c r="G315" s="4"/>
      <c r="H315" s="4"/>
    </row>
    <row r="316" spans="2:8" ht="12.75">
      <c r="B316" s="4"/>
      <c r="C316" s="4"/>
      <c r="D316" s="4"/>
      <c r="E316" s="4"/>
      <c r="F316" s="4"/>
      <c r="G316" s="4"/>
      <c r="H316" s="4"/>
    </row>
    <row r="317" spans="2:8" ht="12.75">
      <c r="B317" s="4"/>
      <c r="C317" s="4"/>
      <c r="D317" s="4"/>
      <c r="E317" s="4"/>
      <c r="F317" s="4"/>
      <c r="G317" s="4"/>
      <c r="H317" s="4"/>
    </row>
    <row r="318" spans="2:8" ht="12.75">
      <c r="B318" s="4"/>
      <c r="C318" s="4"/>
      <c r="D318" s="4"/>
      <c r="E318" s="4"/>
      <c r="F318" s="4"/>
      <c r="G318" s="4"/>
      <c r="H318" s="4"/>
    </row>
    <row r="319" spans="2:8" ht="12.75">
      <c r="B319" s="4"/>
      <c r="C319" s="4"/>
      <c r="D319" s="4"/>
      <c r="E319" s="4"/>
      <c r="F319" s="4"/>
      <c r="G319" s="4"/>
      <c r="H319" s="4"/>
    </row>
    <row r="320" spans="2:8" ht="12.75">
      <c r="B320" s="4"/>
      <c r="C320" s="4"/>
      <c r="D320" s="4"/>
      <c r="E320" s="4"/>
      <c r="F320" s="4"/>
      <c r="G320" s="4"/>
      <c r="H320" s="4"/>
    </row>
    <row r="321" spans="2:8" ht="12.75">
      <c r="B321" s="4"/>
      <c r="C321" s="4"/>
      <c r="D321" s="4"/>
      <c r="E321" s="4"/>
      <c r="F321" s="4"/>
      <c r="G321" s="4"/>
      <c r="H321" s="4"/>
    </row>
    <row r="322" spans="2:8" ht="12.75">
      <c r="B322" s="4"/>
      <c r="C322" s="4"/>
      <c r="D322" s="4"/>
      <c r="E322" s="4"/>
      <c r="F322" s="4"/>
      <c r="G322" s="4"/>
      <c r="H322" s="4"/>
    </row>
    <row r="323" spans="2:8" ht="12.75">
      <c r="B323" s="4"/>
      <c r="C323" s="4"/>
      <c r="D323" s="4"/>
      <c r="E323" s="4"/>
      <c r="F323" s="4"/>
      <c r="G323" s="4"/>
      <c r="H323" s="4"/>
    </row>
    <row r="324" spans="2:8" ht="12.75">
      <c r="B324" s="4"/>
      <c r="C324" s="4"/>
      <c r="D324" s="4"/>
      <c r="E324" s="4"/>
      <c r="F324" s="4"/>
      <c r="G324" s="4"/>
      <c r="H324" s="4"/>
    </row>
    <row r="325" spans="2:8" ht="12.75">
      <c r="B325" s="4"/>
      <c r="C325" s="4"/>
      <c r="D325" s="4"/>
      <c r="E325" s="4"/>
      <c r="F325" s="4"/>
      <c r="G325" s="4"/>
      <c r="H325" s="4"/>
    </row>
    <row r="326" spans="2:8" ht="12.75">
      <c r="B326" s="4"/>
      <c r="C326" s="4"/>
      <c r="D326" s="4"/>
      <c r="E326" s="4"/>
      <c r="F326" s="4"/>
      <c r="G326" s="4"/>
      <c r="H326" s="4"/>
    </row>
    <row r="327" spans="2:8" ht="12.75">
      <c r="B327" s="4"/>
      <c r="C327" s="4"/>
      <c r="D327" s="4"/>
      <c r="E327" s="4"/>
      <c r="F327" s="4"/>
      <c r="G327" s="4"/>
      <c r="H327" s="4"/>
    </row>
    <row r="328" spans="2:8" ht="12.75">
      <c r="B328" s="4"/>
      <c r="C328" s="4"/>
      <c r="D328" s="4"/>
      <c r="E328" s="4"/>
      <c r="F328" s="4"/>
      <c r="G328" s="4"/>
      <c r="H328" s="4"/>
    </row>
    <row r="329" spans="2:8" ht="12.75">
      <c r="B329" s="4"/>
      <c r="C329" s="4"/>
      <c r="D329" s="4"/>
      <c r="E329" s="4"/>
      <c r="F329" s="4"/>
      <c r="G329" s="4"/>
      <c r="H329" s="4"/>
    </row>
    <row r="330" spans="2:8" ht="12.75">
      <c r="B330" s="4"/>
      <c r="C330" s="4"/>
      <c r="D330" s="4"/>
      <c r="E330" s="4"/>
      <c r="F330" s="4"/>
      <c r="G330" s="4"/>
      <c r="H330" s="4"/>
    </row>
    <row r="331" spans="2:8" ht="12.75">
      <c r="B331" s="4"/>
      <c r="C331" s="4"/>
      <c r="D331" s="4"/>
      <c r="E331" s="4"/>
      <c r="F331" s="4"/>
      <c r="G331" s="4"/>
      <c r="H331" s="4"/>
    </row>
    <row r="332" spans="2:8" ht="12.75">
      <c r="B332" s="4"/>
      <c r="C332" s="4"/>
      <c r="D332" s="4"/>
      <c r="E332" s="4"/>
      <c r="F332" s="4"/>
      <c r="G332" s="4"/>
      <c r="H332" s="4"/>
    </row>
    <row r="333" spans="2:8" ht="12.75">
      <c r="B333" s="4"/>
      <c r="C333" s="4"/>
      <c r="D333" s="4"/>
      <c r="E333" s="4"/>
      <c r="F333" s="4"/>
      <c r="G333" s="4"/>
      <c r="H333" s="4"/>
    </row>
    <row r="334" spans="2:8" ht="12.75">
      <c r="B334" s="4"/>
      <c r="C334" s="4"/>
      <c r="D334" s="4"/>
      <c r="E334" s="4"/>
      <c r="F334" s="4"/>
      <c r="G334" s="4"/>
      <c r="H334" s="4"/>
    </row>
    <row r="335" spans="2:8" ht="12.75">
      <c r="B335" s="4"/>
      <c r="C335" s="4"/>
      <c r="D335" s="4"/>
      <c r="E335" s="4"/>
      <c r="F335" s="4"/>
      <c r="G335" s="4"/>
      <c r="H335" s="4"/>
    </row>
    <row r="336" spans="2:8" ht="12.75">
      <c r="B336" s="4"/>
      <c r="C336" s="4"/>
      <c r="D336" s="4"/>
      <c r="E336" s="4"/>
      <c r="F336" s="4"/>
      <c r="G336" s="4"/>
      <c r="H336" s="4"/>
    </row>
    <row r="337" spans="2:8" ht="12.75">
      <c r="B337" s="4"/>
      <c r="C337" s="4"/>
      <c r="D337" s="4"/>
      <c r="E337" s="4"/>
      <c r="F337" s="4"/>
      <c r="G337" s="4"/>
      <c r="H337" s="4"/>
    </row>
    <row r="338" spans="2:8" ht="12.75">
      <c r="B338" s="4"/>
      <c r="C338" s="4"/>
      <c r="D338" s="4"/>
      <c r="E338" s="4"/>
      <c r="F338" s="4"/>
      <c r="G338" s="4"/>
      <c r="H338" s="4"/>
    </row>
    <row r="339" spans="2:8" ht="12.75">
      <c r="B339" s="4"/>
      <c r="C339" s="4"/>
      <c r="D339" s="4"/>
      <c r="E339" s="4"/>
      <c r="F339" s="4"/>
      <c r="G339" s="4"/>
      <c r="H339" s="4"/>
    </row>
    <row r="340" spans="2:8" ht="12.75">
      <c r="B340" s="4"/>
      <c r="C340" s="4"/>
      <c r="D340" s="4"/>
      <c r="E340" s="4"/>
      <c r="F340" s="4"/>
      <c r="G340" s="4"/>
      <c r="H340" s="4"/>
    </row>
    <row r="341" spans="2:8" ht="12.75">
      <c r="B341" s="4"/>
      <c r="C341" s="4"/>
      <c r="D341" s="4"/>
      <c r="E341" s="4"/>
      <c r="F341" s="4"/>
      <c r="G341" s="4"/>
      <c r="H341" s="4"/>
    </row>
    <row r="342" spans="2:8" ht="12.75">
      <c r="B342" s="4"/>
      <c r="C342" s="4"/>
      <c r="D342" s="4"/>
      <c r="E342" s="4"/>
      <c r="F342" s="4"/>
      <c r="G342" s="4"/>
      <c r="H342" s="4"/>
    </row>
    <row r="343" spans="2:8" ht="12.75">
      <c r="B343" s="4"/>
      <c r="C343" s="4"/>
      <c r="D343" s="4"/>
      <c r="E343" s="4"/>
      <c r="F343" s="4"/>
      <c r="G343" s="4"/>
      <c r="H343" s="4"/>
    </row>
    <row r="344" spans="2:8" ht="12.75">
      <c r="B344" s="4"/>
      <c r="C344" s="4"/>
      <c r="D344" s="4"/>
      <c r="E344" s="4"/>
      <c r="F344" s="4"/>
      <c r="G344" s="4"/>
      <c r="H344" s="4"/>
    </row>
    <row r="345" spans="2:8" ht="12.75">
      <c r="B345" s="4"/>
      <c r="C345" s="4"/>
      <c r="D345" s="4"/>
      <c r="E345" s="4"/>
      <c r="F345" s="4"/>
      <c r="G345" s="4"/>
      <c r="H345" s="4"/>
    </row>
    <row r="346" spans="2:8" ht="12.75">
      <c r="B346" s="4"/>
      <c r="C346" s="4"/>
      <c r="D346" s="4"/>
      <c r="E346" s="4"/>
      <c r="F346" s="4"/>
      <c r="G346" s="4"/>
      <c r="H346" s="4"/>
    </row>
    <row r="347" spans="2:8" ht="12.75">
      <c r="B347" s="4"/>
      <c r="C347" s="4"/>
      <c r="D347" s="4"/>
      <c r="E347" s="4"/>
      <c r="F347" s="4"/>
      <c r="G347" s="4"/>
      <c r="H347" s="4"/>
    </row>
  </sheetData>
  <mergeCells count="42">
    <mergeCell ref="B16:C16"/>
    <mergeCell ref="G6:G9"/>
    <mergeCell ref="H6:H9"/>
    <mergeCell ref="A14:H14"/>
    <mergeCell ref="B1:H1"/>
    <mergeCell ref="A3:D10"/>
    <mergeCell ref="E3:H3"/>
    <mergeCell ref="E4:F5"/>
    <mergeCell ref="G4:H5"/>
    <mergeCell ref="E6:E9"/>
    <mergeCell ref="F6:F9"/>
    <mergeCell ref="B27:C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7:C47"/>
    <mergeCell ref="B41:C41"/>
    <mergeCell ref="B42:C42"/>
    <mergeCell ref="B43:C43"/>
    <mergeCell ref="B44:C44"/>
    <mergeCell ref="B45:C45"/>
    <mergeCell ref="B46:C46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 38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7999799847602844"/>
  </sheetPr>
  <dimension ref="A1:R351"/>
  <sheetViews>
    <sheetView workbookViewId="0" topLeftCell="A1">
      <pane ySplit="10" topLeftCell="A11" activePane="bottomLeft" state="frozen"/>
      <selection pane="topLeft" activeCell="H54" sqref="H54:N55"/>
      <selection pane="bottomLeft" activeCell="I1" sqref="I1"/>
    </sheetView>
  </sheetViews>
  <sheetFormatPr defaultColWidth="10.8515625" defaultRowHeight="12.75"/>
  <cols>
    <col min="1" max="8" width="12.421875" style="2" customWidth="1"/>
    <col min="9" max="9" width="10.8515625" style="2" customWidth="1"/>
    <col min="10" max="10" width="36.00390625" style="2" customWidth="1"/>
    <col min="11" max="11" width="19.140625" style="2" customWidth="1"/>
    <col min="12" max="12" width="4.421875" style="2" customWidth="1"/>
    <col min="13" max="16384" width="10.8515625" style="2" customWidth="1"/>
  </cols>
  <sheetData>
    <row r="1" spans="1:8" ht="12.75">
      <c r="A1" s="417" t="s">
        <v>276</v>
      </c>
      <c r="B1" s="417"/>
      <c r="C1" s="417"/>
      <c r="D1" s="417"/>
      <c r="E1" s="417"/>
      <c r="F1" s="417"/>
      <c r="G1" s="417"/>
      <c r="H1" s="417"/>
    </row>
    <row r="2" ht="9" customHeight="1"/>
    <row r="3" ht="9" customHeight="1"/>
    <row r="4" spans="1:8" ht="12.75" customHeight="1">
      <c r="A4" s="419" t="s">
        <v>28</v>
      </c>
      <c r="B4" s="419"/>
      <c r="C4" s="419"/>
      <c r="D4" s="419"/>
      <c r="E4" s="419"/>
      <c r="F4" s="420"/>
      <c r="G4" s="392" t="s">
        <v>195</v>
      </c>
      <c r="H4" s="401"/>
    </row>
    <row r="5" spans="1:8" ht="12.75">
      <c r="A5" s="401" t="s">
        <v>196</v>
      </c>
      <c r="B5" s="409"/>
      <c r="C5" s="392" t="s">
        <v>8</v>
      </c>
      <c r="D5" s="409"/>
      <c r="E5" s="392" t="s">
        <v>239</v>
      </c>
      <c r="F5" s="409"/>
      <c r="G5" s="393"/>
      <c r="H5" s="402"/>
    </row>
    <row r="6" spans="1:8" ht="12.75">
      <c r="A6" s="402"/>
      <c r="B6" s="406"/>
      <c r="C6" s="393"/>
      <c r="D6" s="406"/>
      <c r="E6" s="393"/>
      <c r="F6" s="406"/>
      <c r="G6" s="394"/>
      <c r="H6" s="403"/>
    </row>
    <row r="7" spans="1:8" ht="12.75">
      <c r="A7" s="409" t="s">
        <v>182</v>
      </c>
      <c r="B7" s="404" t="s">
        <v>151</v>
      </c>
      <c r="C7" s="404" t="s">
        <v>182</v>
      </c>
      <c r="D7" s="404" t="s">
        <v>151</v>
      </c>
      <c r="E7" s="404" t="s">
        <v>182</v>
      </c>
      <c r="F7" s="404" t="s">
        <v>151</v>
      </c>
      <c r="G7" s="404" t="s">
        <v>182</v>
      </c>
      <c r="H7" s="392" t="s">
        <v>151</v>
      </c>
    </row>
    <row r="8" spans="1:8" ht="12.75">
      <c r="A8" s="406"/>
      <c r="B8" s="426"/>
      <c r="C8" s="426"/>
      <c r="D8" s="426"/>
      <c r="E8" s="426"/>
      <c r="F8" s="426"/>
      <c r="G8" s="426"/>
      <c r="H8" s="393"/>
    </row>
    <row r="9" spans="1:8" ht="12.75">
      <c r="A9" s="421"/>
      <c r="B9" s="416"/>
      <c r="C9" s="416"/>
      <c r="D9" s="416"/>
      <c r="E9" s="416"/>
      <c r="F9" s="416"/>
      <c r="G9" s="416"/>
      <c r="H9" s="394"/>
    </row>
    <row r="10" spans="1:8" ht="12.75" customHeight="1">
      <c r="A10" s="88" t="s">
        <v>18</v>
      </c>
      <c r="B10" s="76" t="s">
        <v>24</v>
      </c>
      <c r="C10" s="76" t="s">
        <v>18</v>
      </c>
      <c r="D10" s="76" t="s">
        <v>24</v>
      </c>
      <c r="E10" s="76" t="s">
        <v>18</v>
      </c>
      <c r="F10" s="76" t="s">
        <v>24</v>
      </c>
      <c r="G10" s="76" t="s">
        <v>18</v>
      </c>
      <c r="H10" s="90" t="s">
        <v>24</v>
      </c>
    </row>
    <row r="11" spans="1:8" ht="15" customHeight="1">
      <c r="A11" s="81"/>
      <c r="B11" s="81"/>
      <c r="C11" s="81"/>
      <c r="D11" s="81"/>
      <c r="E11" s="81"/>
      <c r="F11" s="81"/>
      <c r="G11" s="81"/>
      <c r="H11" s="81"/>
    </row>
    <row r="12" spans="1:8" ht="15" customHeight="1">
      <c r="A12" s="120">
        <v>454</v>
      </c>
      <c r="B12" s="120">
        <v>86380</v>
      </c>
      <c r="C12" s="120">
        <v>1420</v>
      </c>
      <c r="D12" s="120">
        <v>31280</v>
      </c>
      <c r="E12" s="177">
        <v>1620</v>
      </c>
      <c r="F12" s="120">
        <v>89051</v>
      </c>
      <c r="G12" s="120">
        <v>72</v>
      </c>
      <c r="H12" s="120">
        <v>5726</v>
      </c>
    </row>
    <row r="13" spans="1:8" ht="6.75" customHeight="1">
      <c r="A13" s="4"/>
      <c r="B13" s="4"/>
      <c r="C13" s="4"/>
      <c r="D13" s="4"/>
      <c r="E13" s="4"/>
      <c r="F13" s="4"/>
      <c r="G13" s="4"/>
      <c r="H13" s="4"/>
    </row>
    <row r="14" spans="1:8" ht="13.5" customHeight="1">
      <c r="A14" s="439" t="s">
        <v>278</v>
      </c>
      <c r="B14" s="362"/>
      <c r="C14" s="362"/>
      <c r="D14" s="362"/>
      <c r="E14" s="362"/>
      <c r="F14" s="362"/>
      <c r="G14" s="362"/>
      <c r="H14" s="362"/>
    </row>
    <row r="15" spans="1:8" ht="8.25" customHeight="1">
      <c r="A15" s="4"/>
      <c r="B15" s="4"/>
      <c r="C15" s="4"/>
      <c r="D15" s="4"/>
      <c r="E15" s="24"/>
      <c r="F15" s="24"/>
      <c r="G15" s="24"/>
      <c r="H15" s="24"/>
    </row>
    <row r="16" spans="1:8" ht="13.5" customHeight="1">
      <c r="A16" s="67">
        <v>21</v>
      </c>
      <c r="B16" s="67">
        <v>5944</v>
      </c>
      <c r="C16" s="67">
        <v>42</v>
      </c>
      <c r="D16" s="67">
        <v>447</v>
      </c>
      <c r="E16" s="67">
        <v>51</v>
      </c>
      <c r="F16" s="67">
        <v>2062</v>
      </c>
      <c r="G16" s="67">
        <v>7</v>
      </c>
      <c r="H16" s="67">
        <v>42</v>
      </c>
    </row>
    <row r="17" spans="1:8" ht="13.5" customHeight="1">
      <c r="A17" s="67">
        <v>3</v>
      </c>
      <c r="B17" s="67">
        <v>186</v>
      </c>
      <c r="C17" s="67">
        <v>8</v>
      </c>
      <c r="D17" s="67">
        <v>130</v>
      </c>
      <c r="E17" s="67">
        <v>9</v>
      </c>
      <c r="F17" s="67">
        <v>278</v>
      </c>
      <c r="G17" s="67">
        <v>0</v>
      </c>
      <c r="H17" s="67">
        <v>0</v>
      </c>
    </row>
    <row r="18" spans="1:8" ht="13.5" customHeight="1">
      <c r="A18" s="67">
        <v>11</v>
      </c>
      <c r="B18" s="67">
        <v>1982</v>
      </c>
      <c r="C18" s="67">
        <v>39</v>
      </c>
      <c r="D18" s="67">
        <v>613</v>
      </c>
      <c r="E18" s="67">
        <v>51</v>
      </c>
      <c r="F18" s="67">
        <v>2394</v>
      </c>
      <c r="G18" s="67">
        <v>3</v>
      </c>
      <c r="H18" s="67">
        <v>38</v>
      </c>
    </row>
    <row r="19" spans="1:8" ht="13.5" customHeight="1">
      <c r="A19" s="67">
        <v>10</v>
      </c>
      <c r="B19" s="67">
        <v>2135</v>
      </c>
      <c r="C19" s="67">
        <v>40</v>
      </c>
      <c r="D19" s="67">
        <v>326</v>
      </c>
      <c r="E19" s="67">
        <v>37</v>
      </c>
      <c r="F19" s="67">
        <v>2180</v>
      </c>
      <c r="G19" s="67">
        <v>1</v>
      </c>
      <c r="H19" s="67">
        <v>10</v>
      </c>
    </row>
    <row r="20" spans="1:8" ht="13.5" customHeight="1">
      <c r="A20" s="67">
        <v>11</v>
      </c>
      <c r="B20" s="67">
        <v>879</v>
      </c>
      <c r="C20" s="67">
        <v>28</v>
      </c>
      <c r="D20" s="67">
        <v>258</v>
      </c>
      <c r="E20" s="67">
        <v>33</v>
      </c>
      <c r="F20" s="67">
        <v>1102</v>
      </c>
      <c r="G20" s="67">
        <v>0</v>
      </c>
      <c r="H20" s="67">
        <v>0</v>
      </c>
    </row>
    <row r="21" spans="1:8" ht="13.5" customHeight="1">
      <c r="A21" s="67">
        <v>2</v>
      </c>
      <c r="B21" s="67">
        <v>464</v>
      </c>
      <c r="C21" s="67">
        <v>5</v>
      </c>
      <c r="D21" s="67">
        <v>111</v>
      </c>
      <c r="E21" s="67">
        <v>9</v>
      </c>
      <c r="F21" s="67">
        <v>793</v>
      </c>
      <c r="G21" s="67">
        <v>1</v>
      </c>
      <c r="H21" s="67">
        <v>26</v>
      </c>
    </row>
    <row r="22" spans="1:8" ht="13.5" customHeight="1">
      <c r="A22" s="67">
        <v>7</v>
      </c>
      <c r="B22" s="67">
        <v>2393</v>
      </c>
      <c r="C22" s="67">
        <v>25</v>
      </c>
      <c r="D22" s="67">
        <v>528</v>
      </c>
      <c r="E22" s="67">
        <v>25</v>
      </c>
      <c r="F22" s="67">
        <v>972</v>
      </c>
      <c r="G22" s="67">
        <v>1</v>
      </c>
      <c r="H22" s="67">
        <v>5</v>
      </c>
    </row>
    <row r="23" spans="1:8" ht="13.5" customHeight="1">
      <c r="A23" s="67">
        <v>14</v>
      </c>
      <c r="B23" s="67">
        <v>3921</v>
      </c>
      <c r="C23" s="67">
        <v>51</v>
      </c>
      <c r="D23" s="67">
        <v>946</v>
      </c>
      <c r="E23" s="67">
        <v>59</v>
      </c>
      <c r="F23" s="67">
        <v>3922</v>
      </c>
      <c r="G23" s="67">
        <v>1</v>
      </c>
      <c r="H23" s="67">
        <v>1000</v>
      </c>
    </row>
    <row r="24" spans="1:8" ht="13.5" customHeight="1">
      <c r="A24" s="67">
        <v>9</v>
      </c>
      <c r="B24" s="67">
        <v>1333</v>
      </c>
      <c r="C24" s="67">
        <v>23</v>
      </c>
      <c r="D24" s="67">
        <v>224</v>
      </c>
      <c r="E24" s="67">
        <v>20</v>
      </c>
      <c r="F24" s="67">
        <v>813</v>
      </c>
      <c r="G24" s="67">
        <v>2</v>
      </c>
      <c r="H24" s="67">
        <v>9</v>
      </c>
    </row>
    <row r="25" spans="1:8" ht="13.5" customHeight="1">
      <c r="A25" s="67">
        <v>3</v>
      </c>
      <c r="B25" s="67">
        <v>1462</v>
      </c>
      <c r="C25" s="67">
        <v>9</v>
      </c>
      <c r="D25" s="67">
        <v>371</v>
      </c>
      <c r="E25" s="67">
        <v>9</v>
      </c>
      <c r="F25" s="67">
        <v>1874</v>
      </c>
      <c r="G25" s="67">
        <v>0</v>
      </c>
      <c r="H25" s="67">
        <v>0</v>
      </c>
    </row>
    <row r="26" spans="1:8" ht="13.5" customHeight="1">
      <c r="A26" s="67">
        <v>5</v>
      </c>
      <c r="B26" s="67">
        <v>663</v>
      </c>
      <c r="C26" s="67">
        <v>14</v>
      </c>
      <c r="D26" s="67">
        <v>249</v>
      </c>
      <c r="E26" s="67">
        <v>21</v>
      </c>
      <c r="F26" s="67">
        <v>874</v>
      </c>
      <c r="G26" s="67">
        <v>0</v>
      </c>
      <c r="H26" s="67">
        <v>0</v>
      </c>
    </row>
    <row r="27" spans="1:8" ht="13.5" customHeight="1">
      <c r="A27" s="67">
        <v>3</v>
      </c>
      <c r="B27" s="67">
        <v>173</v>
      </c>
      <c r="C27" s="67">
        <v>6</v>
      </c>
      <c r="D27" s="67">
        <v>79</v>
      </c>
      <c r="E27" s="67">
        <v>7</v>
      </c>
      <c r="F27" s="67">
        <v>352</v>
      </c>
      <c r="G27" s="67">
        <v>0</v>
      </c>
      <c r="H27" s="67">
        <v>0</v>
      </c>
    </row>
    <row r="28" spans="1:8" ht="13.5" customHeight="1">
      <c r="A28" s="67">
        <v>10</v>
      </c>
      <c r="B28" s="67">
        <v>1201</v>
      </c>
      <c r="C28" s="67">
        <v>36</v>
      </c>
      <c r="D28" s="67">
        <v>414</v>
      </c>
      <c r="E28" s="67">
        <v>40</v>
      </c>
      <c r="F28" s="67">
        <v>2617</v>
      </c>
      <c r="G28" s="67">
        <v>0</v>
      </c>
      <c r="H28" s="67">
        <v>0</v>
      </c>
    </row>
    <row r="29" spans="1:8" ht="13.5" customHeight="1">
      <c r="A29" s="67">
        <v>5</v>
      </c>
      <c r="B29" s="67">
        <v>106</v>
      </c>
      <c r="C29" s="67">
        <v>14</v>
      </c>
      <c r="D29" s="67">
        <v>121</v>
      </c>
      <c r="E29" s="67">
        <v>18</v>
      </c>
      <c r="F29" s="67">
        <v>381</v>
      </c>
      <c r="G29" s="67">
        <v>0</v>
      </c>
      <c r="H29" s="67">
        <v>0</v>
      </c>
    </row>
    <row r="30" spans="1:8" ht="13.5" customHeight="1">
      <c r="A30" s="67">
        <v>24</v>
      </c>
      <c r="B30" s="67">
        <v>3599</v>
      </c>
      <c r="C30" s="67">
        <v>58</v>
      </c>
      <c r="D30" s="67">
        <v>827</v>
      </c>
      <c r="E30" s="67">
        <v>68</v>
      </c>
      <c r="F30" s="67">
        <v>3285</v>
      </c>
      <c r="G30" s="67">
        <v>0</v>
      </c>
      <c r="H30" s="67">
        <v>0</v>
      </c>
    </row>
    <row r="31" spans="1:8" ht="13.5" customHeight="1">
      <c r="A31" s="67">
        <v>28</v>
      </c>
      <c r="B31" s="67">
        <v>5640</v>
      </c>
      <c r="C31" s="67">
        <v>63</v>
      </c>
      <c r="D31" s="67">
        <v>625</v>
      </c>
      <c r="E31" s="67">
        <v>73</v>
      </c>
      <c r="F31" s="67">
        <v>2845</v>
      </c>
      <c r="G31" s="67">
        <v>2</v>
      </c>
      <c r="H31" s="67">
        <v>14</v>
      </c>
    </row>
    <row r="32" spans="1:8" ht="13.5" customHeight="1">
      <c r="A32" s="67">
        <v>15</v>
      </c>
      <c r="B32" s="67">
        <v>1657</v>
      </c>
      <c r="C32" s="67">
        <v>42</v>
      </c>
      <c r="D32" s="67">
        <v>402</v>
      </c>
      <c r="E32" s="67">
        <v>43</v>
      </c>
      <c r="F32" s="67">
        <v>1810</v>
      </c>
      <c r="G32" s="67">
        <v>1</v>
      </c>
      <c r="H32" s="67">
        <v>1</v>
      </c>
    </row>
    <row r="33" spans="1:8" ht="13.5" customHeight="1">
      <c r="A33" s="67">
        <v>1</v>
      </c>
      <c r="B33" s="67">
        <v>80</v>
      </c>
      <c r="C33" s="67">
        <v>6</v>
      </c>
      <c r="D33" s="67">
        <v>87</v>
      </c>
      <c r="E33" s="67">
        <v>7</v>
      </c>
      <c r="F33" s="67">
        <v>218</v>
      </c>
      <c r="G33" s="67">
        <v>1</v>
      </c>
      <c r="H33" s="67">
        <v>7</v>
      </c>
    </row>
    <row r="34" spans="1:8" ht="13.5" customHeight="1">
      <c r="A34" s="67">
        <v>7</v>
      </c>
      <c r="B34" s="67">
        <v>784</v>
      </c>
      <c r="C34" s="67">
        <v>17</v>
      </c>
      <c r="D34" s="67">
        <v>752</v>
      </c>
      <c r="E34" s="67">
        <v>17</v>
      </c>
      <c r="F34" s="67">
        <v>1476</v>
      </c>
      <c r="G34" s="67">
        <v>1</v>
      </c>
      <c r="H34" s="67">
        <v>150</v>
      </c>
    </row>
    <row r="35" spans="1:8" ht="13.5" customHeight="1">
      <c r="A35" s="67">
        <v>7</v>
      </c>
      <c r="B35" s="67">
        <v>636</v>
      </c>
      <c r="C35" s="67">
        <v>22</v>
      </c>
      <c r="D35" s="67">
        <v>631</v>
      </c>
      <c r="E35" s="67">
        <v>22</v>
      </c>
      <c r="F35" s="67">
        <v>932</v>
      </c>
      <c r="G35" s="67">
        <v>3</v>
      </c>
      <c r="H35" s="67">
        <v>25</v>
      </c>
    </row>
    <row r="36" spans="1:8" ht="13.5" customHeight="1">
      <c r="A36" s="67">
        <v>7</v>
      </c>
      <c r="B36" s="67">
        <v>700</v>
      </c>
      <c r="C36" s="67">
        <v>26</v>
      </c>
      <c r="D36" s="67">
        <v>736</v>
      </c>
      <c r="E36" s="67">
        <v>35</v>
      </c>
      <c r="F36" s="67">
        <v>1946</v>
      </c>
      <c r="G36" s="67">
        <v>1</v>
      </c>
      <c r="H36" s="67">
        <v>103</v>
      </c>
    </row>
    <row r="37" spans="1:8" ht="13.5" customHeight="1">
      <c r="A37" s="67">
        <v>18</v>
      </c>
      <c r="B37" s="67">
        <v>9372</v>
      </c>
      <c r="C37" s="67">
        <v>51</v>
      </c>
      <c r="D37" s="67">
        <v>7921</v>
      </c>
      <c r="E37" s="67">
        <v>54</v>
      </c>
      <c r="F37" s="67">
        <v>17241</v>
      </c>
      <c r="G37" s="67">
        <v>6</v>
      </c>
      <c r="H37" s="67">
        <v>2832</v>
      </c>
    </row>
    <row r="38" spans="1:8" ht="13.5" customHeight="1">
      <c r="A38" s="67">
        <v>6</v>
      </c>
      <c r="B38" s="67">
        <v>430</v>
      </c>
      <c r="C38" s="67">
        <v>8</v>
      </c>
      <c r="D38" s="67">
        <v>161</v>
      </c>
      <c r="E38" s="67">
        <v>13</v>
      </c>
      <c r="F38" s="67">
        <v>1161</v>
      </c>
      <c r="G38" s="67">
        <v>1</v>
      </c>
      <c r="H38" s="67">
        <v>95</v>
      </c>
    </row>
    <row r="39" spans="1:8" ht="13.5" customHeight="1">
      <c r="A39" s="67">
        <v>20</v>
      </c>
      <c r="B39" s="67">
        <v>1861</v>
      </c>
      <c r="C39" s="67">
        <v>50</v>
      </c>
      <c r="D39" s="67">
        <v>1022</v>
      </c>
      <c r="E39" s="67">
        <v>50</v>
      </c>
      <c r="F39" s="67">
        <v>2707</v>
      </c>
      <c r="G39" s="67">
        <v>3</v>
      </c>
      <c r="H39" s="67">
        <v>75</v>
      </c>
    </row>
    <row r="40" spans="1:8" ht="13.5" customHeight="1">
      <c r="A40" s="67">
        <v>6</v>
      </c>
      <c r="B40" s="67">
        <v>321</v>
      </c>
      <c r="C40" s="67">
        <v>16</v>
      </c>
      <c r="D40" s="67">
        <v>295</v>
      </c>
      <c r="E40" s="67">
        <v>16</v>
      </c>
      <c r="F40" s="67">
        <v>733</v>
      </c>
      <c r="G40" s="67">
        <v>0</v>
      </c>
      <c r="H40" s="67">
        <v>0</v>
      </c>
    </row>
    <row r="41" spans="1:8" ht="13.5" customHeight="1">
      <c r="A41" s="67">
        <v>17</v>
      </c>
      <c r="B41" s="67">
        <v>2305</v>
      </c>
      <c r="C41" s="67">
        <v>62</v>
      </c>
      <c r="D41" s="67">
        <v>963</v>
      </c>
      <c r="E41" s="67">
        <v>67</v>
      </c>
      <c r="F41" s="67">
        <v>5421</v>
      </c>
      <c r="G41" s="67">
        <v>1</v>
      </c>
      <c r="H41" s="67">
        <v>503</v>
      </c>
    </row>
    <row r="42" spans="1:8" ht="13.5" customHeight="1">
      <c r="A42" s="67">
        <v>12</v>
      </c>
      <c r="B42" s="67">
        <v>4354</v>
      </c>
      <c r="C42" s="67">
        <v>44</v>
      </c>
      <c r="D42" s="67">
        <v>730</v>
      </c>
      <c r="E42" s="67">
        <v>42</v>
      </c>
      <c r="F42" s="67">
        <v>1220</v>
      </c>
      <c r="G42" s="67">
        <v>6</v>
      </c>
      <c r="H42" s="67">
        <v>125</v>
      </c>
    </row>
    <row r="43" spans="1:8" ht="13.5" customHeight="1">
      <c r="A43" s="67">
        <v>11</v>
      </c>
      <c r="B43" s="67">
        <v>1856</v>
      </c>
      <c r="C43" s="67">
        <v>49</v>
      </c>
      <c r="D43" s="67">
        <v>761</v>
      </c>
      <c r="E43" s="67">
        <v>47</v>
      </c>
      <c r="F43" s="67">
        <v>1285</v>
      </c>
      <c r="G43" s="67">
        <v>2</v>
      </c>
      <c r="H43" s="67">
        <v>25</v>
      </c>
    </row>
    <row r="44" spans="1:8" ht="13.5" customHeight="1">
      <c r="A44" s="67">
        <v>9</v>
      </c>
      <c r="B44" s="67">
        <v>1155</v>
      </c>
      <c r="C44" s="67">
        <v>25</v>
      </c>
      <c r="D44" s="67">
        <v>396</v>
      </c>
      <c r="E44" s="67">
        <v>24</v>
      </c>
      <c r="F44" s="67">
        <v>669</v>
      </c>
      <c r="G44" s="67">
        <v>1</v>
      </c>
      <c r="H44" s="67">
        <v>19</v>
      </c>
    </row>
    <row r="45" spans="1:8" ht="13.5" customHeight="1">
      <c r="A45" s="67">
        <v>9</v>
      </c>
      <c r="B45" s="67">
        <v>2965</v>
      </c>
      <c r="C45" s="67">
        <v>50</v>
      </c>
      <c r="D45" s="67">
        <v>797</v>
      </c>
      <c r="E45" s="67">
        <v>54</v>
      </c>
      <c r="F45" s="67">
        <v>1934</v>
      </c>
      <c r="G45" s="67">
        <v>3</v>
      </c>
      <c r="H45" s="67">
        <v>115</v>
      </c>
    </row>
    <row r="46" spans="1:8" ht="13.5" customHeight="1">
      <c r="A46" s="67">
        <v>6</v>
      </c>
      <c r="B46" s="67">
        <v>4039</v>
      </c>
      <c r="C46" s="67">
        <v>14</v>
      </c>
      <c r="D46" s="67">
        <v>194</v>
      </c>
      <c r="E46" s="67">
        <v>17</v>
      </c>
      <c r="F46" s="67">
        <v>1256</v>
      </c>
      <c r="G46" s="67">
        <v>0</v>
      </c>
      <c r="H46" s="67">
        <v>0</v>
      </c>
    </row>
    <row r="47" spans="1:8" ht="13.5" customHeight="1">
      <c r="A47" s="175">
        <v>317</v>
      </c>
      <c r="B47" s="175">
        <v>64596</v>
      </c>
      <c r="C47" s="175">
        <v>943</v>
      </c>
      <c r="D47" s="175">
        <v>22117</v>
      </c>
      <c r="E47" s="175">
        <v>1038</v>
      </c>
      <c r="F47" s="175">
        <v>66753</v>
      </c>
      <c r="G47" s="175">
        <v>48</v>
      </c>
      <c r="H47" s="175">
        <v>5219</v>
      </c>
    </row>
    <row r="48" ht="13.5" customHeight="1"/>
    <row r="49" spans="1:8" ht="12.6" customHeight="1">
      <c r="A49" s="4"/>
      <c r="B49" s="4"/>
      <c r="C49" s="4"/>
      <c r="D49" s="4"/>
      <c r="E49" s="4"/>
      <c r="F49" s="4"/>
      <c r="G49" s="4"/>
      <c r="H49" s="4"/>
    </row>
    <row r="53" spans="1:18" s="4" customFormat="1" ht="12.75">
      <c r="A53" s="32" t="s">
        <v>262</v>
      </c>
      <c r="B53" s="37"/>
      <c r="C53" s="37"/>
      <c r="D53" s="37"/>
      <c r="E53" s="37"/>
      <c r="F53" s="37"/>
      <c r="G53" s="37"/>
      <c r="H53" s="37"/>
      <c r="J53" s="2"/>
      <c r="K53" s="2"/>
      <c r="L53" s="2"/>
      <c r="M53" s="2"/>
      <c r="N53" s="2"/>
      <c r="O53" s="2"/>
      <c r="P53" s="2"/>
      <c r="Q53" s="2"/>
      <c r="R53" s="2"/>
    </row>
    <row r="54" spans="1:18" s="4" customFormat="1" ht="12.75">
      <c r="A54" s="32" t="s">
        <v>264</v>
      </c>
      <c r="B54" s="37"/>
      <c r="C54" s="37"/>
      <c r="D54" s="37"/>
      <c r="E54" s="37"/>
      <c r="F54" s="37"/>
      <c r="G54" s="37"/>
      <c r="H54" s="37"/>
      <c r="J54" s="2"/>
      <c r="K54" s="2"/>
      <c r="L54" s="2"/>
      <c r="M54" s="2"/>
      <c r="N54" s="2"/>
      <c r="O54" s="2"/>
      <c r="P54" s="2"/>
      <c r="Q54" s="2"/>
      <c r="R54" s="2"/>
    </row>
    <row r="55" spans="1:18" s="4" customFormat="1" ht="12.75">
      <c r="A55" s="32" t="s">
        <v>266</v>
      </c>
      <c r="B55" s="37"/>
      <c r="C55" s="37"/>
      <c r="D55" s="37"/>
      <c r="E55" s="37"/>
      <c r="F55" s="37"/>
      <c r="G55" s="37"/>
      <c r="H55" s="37"/>
      <c r="J55" s="2"/>
      <c r="K55" s="2"/>
      <c r="L55" s="2"/>
      <c r="M55" s="2"/>
      <c r="N55" s="2"/>
      <c r="O55" s="2"/>
      <c r="P55" s="2"/>
      <c r="Q55" s="2"/>
      <c r="R55" s="2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</sheetData>
  <mergeCells count="15">
    <mergeCell ref="G7:G9"/>
    <mergeCell ref="H7:H9"/>
    <mergeCell ref="A14:H14"/>
    <mergeCell ref="A7:A9"/>
    <mergeCell ref="B7:B9"/>
    <mergeCell ref="C7:C9"/>
    <mergeCell ref="D7:D9"/>
    <mergeCell ref="E7:E9"/>
    <mergeCell ref="F7:F9"/>
    <mergeCell ref="A1:H1"/>
    <mergeCell ref="A4:F4"/>
    <mergeCell ref="G4:H6"/>
    <mergeCell ref="A5:B6"/>
    <mergeCell ref="C5:D6"/>
    <mergeCell ref="E5:F6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&amp;C39</oddFooter>
  </headerFooter>
  <colBreaks count="1" manualBreakCount="1">
    <brk id="8" max="163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7999799847602844"/>
  </sheetPr>
  <dimension ref="A1:O341"/>
  <sheetViews>
    <sheetView workbookViewId="0" topLeftCell="A1">
      <selection activeCell="I1" sqref="I1"/>
    </sheetView>
  </sheetViews>
  <sheetFormatPr defaultColWidth="10.8515625" defaultRowHeight="12.75"/>
  <cols>
    <col min="1" max="1" width="2.140625" style="2" customWidth="1"/>
    <col min="2" max="2" width="9.140625" style="2" customWidth="1"/>
    <col min="3" max="3" width="24.28125" style="2" customWidth="1"/>
    <col min="4" max="4" width="1.28515625" style="2" customWidth="1"/>
    <col min="5" max="8" width="15.7109375" style="2" customWidth="1"/>
    <col min="9" max="9" width="10.8515625" style="2" customWidth="1"/>
    <col min="10" max="10" width="36.57421875" style="2" customWidth="1"/>
    <col min="11" max="11" width="18.8515625" style="2" customWidth="1"/>
    <col min="12" max="12" width="2.28125" style="2" customWidth="1"/>
    <col min="13" max="16384" width="10.8515625" style="2" customWidth="1"/>
  </cols>
  <sheetData>
    <row r="1" spans="2:8" ht="12.75">
      <c r="B1" s="422" t="s">
        <v>404</v>
      </c>
      <c r="C1" s="422"/>
      <c r="D1" s="422"/>
      <c r="E1" s="422"/>
      <c r="F1" s="422"/>
      <c r="G1" s="422"/>
      <c r="H1" s="422"/>
    </row>
    <row r="2" ht="9" customHeight="1"/>
    <row r="3" spans="1:8" ht="12.75" customHeight="1">
      <c r="A3" s="401" t="s">
        <v>272</v>
      </c>
      <c r="B3" s="401"/>
      <c r="C3" s="401"/>
      <c r="D3" s="409"/>
      <c r="E3" s="427" t="s">
        <v>28</v>
      </c>
      <c r="F3" s="419"/>
      <c r="G3" s="419"/>
      <c r="H3" s="419"/>
    </row>
    <row r="4" spans="1:8" ht="12.75" customHeight="1">
      <c r="A4" s="402"/>
      <c r="B4" s="402"/>
      <c r="C4" s="402"/>
      <c r="D4" s="406"/>
      <c r="E4" s="392" t="s">
        <v>235</v>
      </c>
      <c r="F4" s="409"/>
      <c r="G4" s="392" t="s">
        <v>188</v>
      </c>
      <c r="H4" s="401"/>
    </row>
    <row r="5" spans="1:8" ht="12.75">
      <c r="A5" s="402"/>
      <c r="B5" s="402"/>
      <c r="C5" s="402"/>
      <c r="D5" s="406"/>
      <c r="E5" s="393"/>
      <c r="F5" s="406"/>
      <c r="G5" s="393"/>
      <c r="H5" s="402"/>
    </row>
    <row r="6" spans="1:8" ht="12.75">
      <c r="A6" s="402"/>
      <c r="B6" s="402"/>
      <c r="C6" s="402"/>
      <c r="D6" s="406"/>
      <c r="E6" s="404" t="s">
        <v>181</v>
      </c>
      <c r="F6" s="404" t="s">
        <v>151</v>
      </c>
      <c r="G6" s="404" t="s">
        <v>182</v>
      </c>
      <c r="H6" s="392" t="s">
        <v>151</v>
      </c>
    </row>
    <row r="7" spans="1:8" ht="12.75">
      <c r="A7" s="402"/>
      <c r="B7" s="402"/>
      <c r="C7" s="402"/>
      <c r="D7" s="406"/>
      <c r="E7" s="426"/>
      <c r="F7" s="426"/>
      <c r="G7" s="426"/>
      <c r="H7" s="393"/>
    </row>
    <row r="8" spans="1:8" ht="12.75">
      <c r="A8" s="402"/>
      <c r="B8" s="402"/>
      <c r="C8" s="402"/>
      <c r="D8" s="406"/>
      <c r="E8" s="426"/>
      <c r="F8" s="426"/>
      <c r="G8" s="426"/>
      <c r="H8" s="393"/>
    </row>
    <row r="9" spans="1:8" ht="12.75">
      <c r="A9" s="402"/>
      <c r="B9" s="402"/>
      <c r="C9" s="402"/>
      <c r="D9" s="406"/>
      <c r="E9" s="416"/>
      <c r="F9" s="416"/>
      <c r="G9" s="416"/>
      <c r="H9" s="394"/>
    </row>
    <row r="10" spans="1:8" ht="12.75">
      <c r="A10" s="403"/>
      <c r="B10" s="403"/>
      <c r="C10" s="403"/>
      <c r="D10" s="421"/>
      <c r="E10" s="76" t="s">
        <v>18</v>
      </c>
      <c r="F10" s="76" t="s">
        <v>24</v>
      </c>
      <c r="G10" s="76" t="s">
        <v>18</v>
      </c>
      <c r="H10" s="82" t="s">
        <v>24</v>
      </c>
    </row>
    <row r="11" spans="1:8" ht="15" customHeight="1">
      <c r="A11" s="81"/>
      <c r="B11" s="81"/>
      <c r="C11" s="81"/>
      <c r="D11" s="81"/>
      <c r="E11" s="80"/>
      <c r="F11" s="81"/>
      <c r="G11" s="81"/>
      <c r="H11" s="81"/>
    </row>
    <row r="12" spans="2:8" ht="13.5" customHeight="1">
      <c r="B12" s="355" t="s">
        <v>290</v>
      </c>
      <c r="C12" s="355"/>
      <c r="D12" s="91"/>
      <c r="E12" s="178">
        <v>26</v>
      </c>
      <c r="F12" s="53">
        <v>7769</v>
      </c>
      <c r="G12" s="53">
        <v>26</v>
      </c>
      <c r="H12" s="53">
        <v>6603</v>
      </c>
    </row>
    <row r="13" spans="2:8" ht="13.5" customHeight="1">
      <c r="B13" s="435" t="s">
        <v>293</v>
      </c>
      <c r="C13" s="435"/>
      <c r="D13" s="91"/>
      <c r="E13" s="179">
        <v>26</v>
      </c>
      <c r="F13" s="98">
        <v>7769</v>
      </c>
      <c r="G13" s="98">
        <v>26</v>
      </c>
      <c r="H13" s="98">
        <v>6603</v>
      </c>
    </row>
    <row r="14" spans="2:8" ht="13.5" customHeight="1">
      <c r="B14" s="355" t="s">
        <v>360</v>
      </c>
      <c r="C14" s="355"/>
      <c r="D14" s="91"/>
      <c r="E14" s="178">
        <v>49</v>
      </c>
      <c r="F14" s="53">
        <v>13179</v>
      </c>
      <c r="G14" s="53">
        <v>49</v>
      </c>
      <c r="H14" s="53">
        <v>11878</v>
      </c>
    </row>
    <row r="15" spans="2:8" ht="13.5" customHeight="1">
      <c r="B15" s="355" t="s">
        <v>361</v>
      </c>
      <c r="C15" s="355"/>
      <c r="D15" s="91"/>
      <c r="E15" s="178">
        <v>51</v>
      </c>
      <c r="F15" s="53">
        <v>16181</v>
      </c>
      <c r="G15" s="53">
        <v>51</v>
      </c>
      <c r="H15" s="53">
        <v>14614</v>
      </c>
    </row>
    <row r="16" spans="2:8" ht="13.5" customHeight="1">
      <c r="B16" s="355" t="s">
        <v>362</v>
      </c>
      <c r="C16" s="355"/>
      <c r="D16" s="91"/>
      <c r="E16" s="178">
        <v>22</v>
      </c>
      <c r="F16" s="53">
        <v>5090</v>
      </c>
      <c r="G16" s="53">
        <v>22</v>
      </c>
      <c r="H16" s="53">
        <v>4118</v>
      </c>
    </row>
    <row r="17" spans="2:8" ht="13.5" customHeight="1">
      <c r="B17" s="355" t="s">
        <v>379</v>
      </c>
      <c r="C17" s="355"/>
      <c r="D17" s="91"/>
      <c r="E17" s="178">
        <v>55</v>
      </c>
      <c r="F17" s="53">
        <v>28940</v>
      </c>
      <c r="G17" s="53">
        <v>55</v>
      </c>
      <c r="H17" s="53">
        <v>26204</v>
      </c>
    </row>
    <row r="18" spans="2:8" ht="13.5" customHeight="1">
      <c r="B18" s="355" t="s">
        <v>357</v>
      </c>
      <c r="C18" s="355"/>
      <c r="D18" s="91"/>
      <c r="E18" s="178">
        <v>34</v>
      </c>
      <c r="F18" s="53">
        <v>45351</v>
      </c>
      <c r="G18" s="53">
        <v>34</v>
      </c>
      <c r="H18" s="53">
        <v>39961</v>
      </c>
    </row>
    <row r="19" spans="2:8" ht="13.5" customHeight="1">
      <c r="B19" s="355" t="s">
        <v>363</v>
      </c>
      <c r="C19" s="355"/>
      <c r="D19" s="91"/>
      <c r="E19" s="178">
        <v>42</v>
      </c>
      <c r="F19" s="53">
        <v>25802</v>
      </c>
      <c r="G19" s="53">
        <v>42</v>
      </c>
      <c r="H19" s="53">
        <v>23429</v>
      </c>
    </row>
    <row r="20" spans="2:8" ht="13.5" customHeight="1">
      <c r="B20" s="355" t="s">
        <v>358</v>
      </c>
      <c r="C20" s="355"/>
      <c r="D20" s="91"/>
      <c r="E20" s="178">
        <v>36</v>
      </c>
      <c r="F20" s="53">
        <v>3674</v>
      </c>
      <c r="G20" s="53">
        <v>36</v>
      </c>
      <c r="H20" s="53">
        <v>2939</v>
      </c>
    </row>
    <row r="21" spans="2:8" ht="13.5" customHeight="1">
      <c r="B21" s="355" t="s">
        <v>359</v>
      </c>
      <c r="C21" s="355"/>
      <c r="D21" s="91"/>
      <c r="E21" s="178">
        <v>53</v>
      </c>
      <c r="F21" s="53">
        <v>18665</v>
      </c>
      <c r="G21" s="53">
        <v>53</v>
      </c>
      <c r="H21" s="53">
        <v>16968</v>
      </c>
    </row>
    <row r="22" spans="2:8" ht="13.5" customHeight="1">
      <c r="B22" s="355" t="s">
        <v>380</v>
      </c>
      <c r="C22" s="355"/>
      <c r="D22" s="91"/>
      <c r="E22" s="178">
        <v>107</v>
      </c>
      <c r="F22" s="53">
        <v>40830</v>
      </c>
      <c r="G22" s="53">
        <v>107</v>
      </c>
      <c r="H22" s="53">
        <v>36213</v>
      </c>
    </row>
    <row r="23" spans="2:8" ht="13.5" customHeight="1">
      <c r="B23" s="355" t="s">
        <v>381</v>
      </c>
      <c r="C23" s="355"/>
      <c r="D23" s="91"/>
      <c r="E23" s="178">
        <v>96</v>
      </c>
      <c r="F23" s="53">
        <v>27561</v>
      </c>
      <c r="G23" s="53">
        <v>96</v>
      </c>
      <c r="H23" s="53">
        <v>23370</v>
      </c>
    </row>
    <row r="24" spans="2:8" ht="13.5" customHeight="1">
      <c r="B24" s="355" t="s">
        <v>300</v>
      </c>
      <c r="C24" s="355"/>
      <c r="D24" s="91"/>
      <c r="E24" s="178">
        <v>65</v>
      </c>
      <c r="F24" s="53">
        <v>12499</v>
      </c>
      <c r="G24" s="53">
        <v>65</v>
      </c>
      <c r="H24" s="53">
        <v>10412</v>
      </c>
    </row>
    <row r="25" spans="2:8" ht="13.5" customHeight="1">
      <c r="B25" s="355" t="s">
        <v>365</v>
      </c>
      <c r="C25" s="355"/>
      <c r="D25" s="91"/>
      <c r="E25" s="178">
        <v>28</v>
      </c>
      <c r="F25" s="53">
        <v>3177</v>
      </c>
      <c r="G25" s="53">
        <v>28</v>
      </c>
      <c r="H25" s="53">
        <v>2811</v>
      </c>
    </row>
    <row r="26" spans="2:8" ht="13.5" customHeight="1">
      <c r="B26" s="435" t="s">
        <v>302</v>
      </c>
      <c r="C26" s="435"/>
      <c r="D26" s="91"/>
      <c r="E26" s="179">
        <v>638</v>
      </c>
      <c r="F26" s="98">
        <v>240949</v>
      </c>
      <c r="G26" s="98">
        <v>638</v>
      </c>
      <c r="H26" s="98">
        <v>212917</v>
      </c>
    </row>
    <row r="27" spans="2:8" ht="13.5" customHeight="1">
      <c r="B27" s="435" t="s">
        <v>292</v>
      </c>
      <c r="C27" s="435"/>
      <c r="D27" s="91"/>
      <c r="E27" s="179">
        <v>664</v>
      </c>
      <c r="F27" s="175">
        <v>248718</v>
      </c>
      <c r="G27" s="175">
        <v>664</v>
      </c>
      <c r="H27" s="175">
        <v>219520</v>
      </c>
    </row>
    <row r="28" spans="2:4" ht="13.5" customHeight="1">
      <c r="B28" s="355"/>
      <c r="C28" s="355"/>
      <c r="D28" s="190"/>
    </row>
    <row r="29" spans="2:8" ht="13.5" customHeight="1">
      <c r="B29" s="355" t="s">
        <v>186</v>
      </c>
      <c r="C29" s="355"/>
      <c r="D29" s="91"/>
      <c r="E29" s="178">
        <v>1</v>
      </c>
      <c r="F29" s="53">
        <v>99</v>
      </c>
      <c r="G29" s="53">
        <v>1</v>
      </c>
      <c r="H29" s="53">
        <v>89</v>
      </c>
    </row>
    <row r="30" spans="2:8" ht="13.5" customHeight="1">
      <c r="B30" s="435" t="s">
        <v>366</v>
      </c>
      <c r="C30" s="435"/>
      <c r="D30" s="91"/>
      <c r="E30" s="179">
        <v>1</v>
      </c>
      <c r="F30" s="98">
        <v>99</v>
      </c>
      <c r="G30" s="98">
        <v>1</v>
      </c>
      <c r="H30" s="98">
        <v>89</v>
      </c>
    </row>
    <row r="31" spans="2:8" ht="13.5" customHeight="1">
      <c r="B31" s="435" t="s">
        <v>289</v>
      </c>
      <c r="C31" s="435"/>
      <c r="D31" s="91"/>
      <c r="E31" s="179">
        <v>1</v>
      </c>
      <c r="F31" s="98">
        <v>99</v>
      </c>
      <c r="G31" s="98">
        <v>1</v>
      </c>
      <c r="H31" s="98">
        <v>89</v>
      </c>
    </row>
    <row r="32" spans="2:4" ht="13.5" customHeight="1">
      <c r="B32" s="355"/>
      <c r="C32" s="355"/>
      <c r="D32" s="190"/>
    </row>
    <row r="33" spans="2:8" ht="13.5" customHeight="1">
      <c r="B33" s="355" t="s">
        <v>295</v>
      </c>
      <c r="C33" s="355"/>
      <c r="D33" s="91"/>
      <c r="E33" s="178">
        <v>2</v>
      </c>
      <c r="F33" s="53">
        <v>156</v>
      </c>
      <c r="G33" s="53">
        <v>2</v>
      </c>
      <c r="H33" s="53">
        <v>110</v>
      </c>
    </row>
    <row r="34" spans="2:8" ht="13.5" customHeight="1">
      <c r="B34" s="435" t="s">
        <v>295</v>
      </c>
      <c r="C34" s="435"/>
      <c r="D34" s="91"/>
      <c r="E34" s="179">
        <v>2</v>
      </c>
      <c r="F34" s="98">
        <v>156</v>
      </c>
      <c r="G34" s="98">
        <v>2</v>
      </c>
      <c r="H34" s="98">
        <v>110</v>
      </c>
    </row>
    <row r="35" spans="2:8" ht="13.5" customHeight="1">
      <c r="B35" s="355" t="s">
        <v>298</v>
      </c>
      <c r="C35" s="355"/>
      <c r="D35" s="91"/>
      <c r="E35" s="178">
        <v>25</v>
      </c>
      <c r="F35" s="53">
        <v>6369</v>
      </c>
      <c r="G35" s="53">
        <v>25</v>
      </c>
      <c r="H35" s="53">
        <v>5456</v>
      </c>
    </row>
    <row r="36" spans="2:8" ht="13.5" customHeight="1">
      <c r="B36" s="435" t="s">
        <v>297</v>
      </c>
      <c r="C36" s="435"/>
      <c r="D36" s="91"/>
      <c r="E36" s="179">
        <v>25</v>
      </c>
      <c r="F36" s="98">
        <v>6369</v>
      </c>
      <c r="G36" s="98">
        <v>25</v>
      </c>
      <c r="H36" s="98">
        <v>5456</v>
      </c>
    </row>
    <row r="37" spans="2:8" ht="13.5" customHeight="1">
      <c r="B37" s="355" t="s">
        <v>299</v>
      </c>
      <c r="C37" s="355"/>
      <c r="D37" s="91"/>
      <c r="E37" s="178">
        <v>34</v>
      </c>
      <c r="F37" s="53">
        <v>9633</v>
      </c>
      <c r="G37" s="53">
        <v>34</v>
      </c>
      <c r="H37" s="53">
        <v>8339</v>
      </c>
    </row>
    <row r="38" spans="2:8" ht="13.5" customHeight="1">
      <c r="B38" s="435" t="s">
        <v>291</v>
      </c>
      <c r="C38" s="435"/>
      <c r="D38" s="91"/>
      <c r="E38" s="179">
        <v>34</v>
      </c>
      <c r="F38" s="98">
        <v>9633</v>
      </c>
      <c r="G38" s="98">
        <v>34</v>
      </c>
      <c r="H38" s="98">
        <v>8339</v>
      </c>
    </row>
    <row r="39" spans="1:8" ht="12.6" customHeight="1">
      <c r="A39" s="4" t="s">
        <v>63</v>
      </c>
      <c r="B39" s="435" t="s">
        <v>288</v>
      </c>
      <c r="C39" s="435"/>
      <c r="D39" s="4"/>
      <c r="E39" s="179">
        <v>61</v>
      </c>
      <c r="F39" s="98">
        <v>16158</v>
      </c>
      <c r="G39" s="98">
        <v>61</v>
      </c>
      <c r="H39" s="98">
        <v>13905</v>
      </c>
    </row>
    <row r="43" spans="2:8" ht="12.75">
      <c r="B43" s="25"/>
      <c r="C43" s="89"/>
      <c r="D43" s="89"/>
      <c r="E43" s="89"/>
      <c r="F43" s="89"/>
      <c r="G43" s="89"/>
      <c r="H43" s="89"/>
    </row>
    <row r="44" spans="2:8" ht="12.75">
      <c r="B44" s="4"/>
      <c r="C44" s="4"/>
      <c r="D44" s="4"/>
      <c r="E44" s="4"/>
      <c r="F44" s="4"/>
      <c r="G44" s="4"/>
      <c r="H44" s="4"/>
    </row>
    <row r="45" spans="1:15" s="58" customFormat="1" ht="12.75" customHeight="1">
      <c r="A45" s="32" t="s">
        <v>261</v>
      </c>
      <c r="J45" s="2"/>
      <c r="K45" s="2"/>
      <c r="L45" s="2"/>
      <c r="M45" s="2"/>
      <c r="N45" s="2"/>
      <c r="O45" s="2"/>
    </row>
    <row r="46" spans="1:15" s="58" customFormat="1" ht="12.75" customHeight="1">
      <c r="A46" s="32" t="s">
        <v>263</v>
      </c>
      <c r="J46" s="2"/>
      <c r="K46" s="2"/>
      <c r="L46" s="2"/>
      <c r="M46" s="2"/>
      <c r="N46" s="2"/>
      <c r="O46" s="2"/>
    </row>
    <row r="47" spans="1:15" s="58" customFormat="1" ht="12.75" customHeight="1">
      <c r="A47" s="32" t="s">
        <v>265</v>
      </c>
      <c r="J47" s="2"/>
      <c r="K47" s="2"/>
      <c r="L47" s="2"/>
      <c r="M47" s="2"/>
      <c r="N47" s="2"/>
      <c r="O47" s="2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  <row r="126" spans="2:8" ht="12.75">
      <c r="B126" s="4"/>
      <c r="C126" s="4"/>
      <c r="D126" s="4"/>
      <c r="E126" s="4"/>
      <c r="F126" s="4"/>
      <c r="G126" s="4"/>
      <c r="H126" s="4"/>
    </row>
    <row r="127" spans="2:8" ht="12.75">
      <c r="B127" s="4"/>
      <c r="C127" s="4"/>
      <c r="D127" s="4"/>
      <c r="E127" s="4"/>
      <c r="F127" s="4"/>
      <c r="G127" s="4"/>
      <c r="H127" s="4"/>
    </row>
    <row r="128" spans="2:8" ht="12.75">
      <c r="B128" s="4"/>
      <c r="C128" s="4"/>
      <c r="D128" s="4"/>
      <c r="E128" s="4"/>
      <c r="F128" s="4"/>
      <c r="G128" s="4"/>
      <c r="H128" s="4"/>
    </row>
    <row r="129" spans="2:8" ht="12.75">
      <c r="B129" s="4"/>
      <c r="C129" s="4"/>
      <c r="D129" s="4"/>
      <c r="E129" s="4"/>
      <c r="F129" s="4"/>
      <c r="G129" s="4"/>
      <c r="H129" s="4"/>
    </row>
    <row r="130" spans="2:8" ht="12.75">
      <c r="B130" s="4"/>
      <c r="C130" s="4"/>
      <c r="D130" s="4"/>
      <c r="E130" s="4"/>
      <c r="F130" s="4"/>
      <c r="G130" s="4"/>
      <c r="H130" s="4"/>
    </row>
    <row r="131" spans="2:8" ht="12.75">
      <c r="B131" s="4"/>
      <c r="C131" s="4"/>
      <c r="D131" s="4"/>
      <c r="E131" s="4"/>
      <c r="F131" s="4"/>
      <c r="G131" s="4"/>
      <c r="H131" s="4"/>
    </row>
    <row r="132" spans="2:8" ht="12.75">
      <c r="B132" s="4"/>
      <c r="C132" s="4"/>
      <c r="D132" s="4"/>
      <c r="E132" s="4"/>
      <c r="F132" s="4"/>
      <c r="G132" s="4"/>
      <c r="H132" s="4"/>
    </row>
    <row r="133" spans="2:8" ht="12.75">
      <c r="B133" s="4"/>
      <c r="C133" s="4"/>
      <c r="D133" s="4"/>
      <c r="E133" s="4"/>
      <c r="F133" s="4"/>
      <c r="G133" s="4"/>
      <c r="H133" s="4"/>
    </row>
    <row r="134" spans="2:8" ht="12.75"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2:8" ht="12.75">
      <c r="B136" s="4"/>
      <c r="C136" s="4"/>
      <c r="D136" s="4"/>
      <c r="E136" s="4"/>
      <c r="F136" s="4"/>
      <c r="G136" s="4"/>
      <c r="H136" s="4"/>
    </row>
    <row r="137" spans="2:8" ht="12.75">
      <c r="B137" s="4"/>
      <c r="C137" s="4"/>
      <c r="D137" s="4"/>
      <c r="E137" s="4"/>
      <c r="F137" s="4"/>
      <c r="G137" s="4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  <row r="150" spans="2:8" ht="12.75">
      <c r="B150" s="4"/>
      <c r="C150" s="4"/>
      <c r="D150" s="4"/>
      <c r="E150" s="4"/>
      <c r="F150" s="4"/>
      <c r="G150" s="4"/>
      <c r="H150" s="4"/>
    </row>
    <row r="151" spans="2:8" ht="12.75">
      <c r="B151" s="4"/>
      <c r="C151" s="4"/>
      <c r="D151" s="4"/>
      <c r="E151" s="4"/>
      <c r="F151" s="4"/>
      <c r="G151" s="4"/>
      <c r="H151" s="4"/>
    </row>
    <row r="152" spans="2:8" ht="12.75">
      <c r="B152" s="4"/>
      <c r="C152" s="4"/>
      <c r="D152" s="4"/>
      <c r="E152" s="4"/>
      <c r="F152" s="4"/>
      <c r="G152" s="4"/>
      <c r="H152" s="4"/>
    </row>
    <row r="153" spans="2:8" ht="12.75">
      <c r="B153" s="4"/>
      <c r="C153" s="4"/>
      <c r="D153" s="4"/>
      <c r="E153" s="4"/>
      <c r="F153" s="4"/>
      <c r="G153" s="4"/>
      <c r="H153" s="4"/>
    </row>
    <row r="154" spans="2:8" ht="12.75">
      <c r="B154" s="4"/>
      <c r="C154" s="4"/>
      <c r="D154" s="4"/>
      <c r="E154" s="4"/>
      <c r="F154" s="4"/>
      <c r="G154" s="4"/>
      <c r="H154" s="4"/>
    </row>
    <row r="155" spans="2:8" ht="12.75">
      <c r="B155" s="4"/>
      <c r="C155" s="4"/>
      <c r="D155" s="4"/>
      <c r="E155" s="4"/>
      <c r="F155" s="4"/>
      <c r="G155" s="4"/>
      <c r="H155" s="4"/>
    </row>
    <row r="156" spans="2:8" ht="12.75">
      <c r="B156" s="4"/>
      <c r="C156" s="4"/>
      <c r="D156" s="4"/>
      <c r="E156" s="4"/>
      <c r="F156" s="4"/>
      <c r="G156" s="4"/>
      <c r="H156" s="4"/>
    </row>
    <row r="157" spans="2:8" ht="12.75">
      <c r="B157" s="4"/>
      <c r="C157" s="4"/>
      <c r="D157" s="4"/>
      <c r="E157" s="4"/>
      <c r="F157" s="4"/>
      <c r="G157" s="4"/>
      <c r="H157" s="4"/>
    </row>
    <row r="158" spans="2:8" ht="12.75">
      <c r="B158" s="4"/>
      <c r="C158" s="4"/>
      <c r="D158" s="4"/>
      <c r="E158" s="4"/>
      <c r="F158" s="4"/>
      <c r="G158" s="4"/>
      <c r="H158" s="4"/>
    </row>
    <row r="159" spans="2:8" ht="12.75">
      <c r="B159" s="4"/>
      <c r="C159" s="4"/>
      <c r="D159" s="4"/>
      <c r="E159" s="4"/>
      <c r="F159" s="4"/>
      <c r="G159" s="4"/>
      <c r="H159" s="4"/>
    </row>
    <row r="160" spans="2:8" ht="12.75">
      <c r="B160" s="4"/>
      <c r="C160" s="4"/>
      <c r="D160" s="4"/>
      <c r="E160" s="4"/>
      <c r="F160" s="4"/>
      <c r="G160" s="4"/>
      <c r="H160" s="4"/>
    </row>
    <row r="161" spans="2:8" ht="12.75">
      <c r="B161" s="4"/>
      <c r="C161" s="4"/>
      <c r="D161" s="4"/>
      <c r="E161" s="4"/>
      <c r="F161" s="4"/>
      <c r="G161" s="4"/>
      <c r="H161" s="4"/>
    </row>
    <row r="162" spans="2:8" ht="12.75">
      <c r="B162" s="4"/>
      <c r="C162" s="4"/>
      <c r="D162" s="4"/>
      <c r="E162" s="4"/>
      <c r="F162" s="4"/>
      <c r="G162" s="4"/>
      <c r="H162" s="4"/>
    </row>
    <row r="163" spans="2:8" ht="12.75">
      <c r="B163" s="4"/>
      <c r="C163" s="4"/>
      <c r="D163" s="4"/>
      <c r="E163" s="4"/>
      <c r="F163" s="4"/>
      <c r="G163" s="4"/>
      <c r="H163" s="4"/>
    </row>
    <row r="164" spans="2:8" ht="12.75">
      <c r="B164" s="4"/>
      <c r="C164" s="4"/>
      <c r="D164" s="4"/>
      <c r="E164" s="4"/>
      <c r="F164" s="4"/>
      <c r="G164" s="4"/>
      <c r="H164" s="4"/>
    </row>
    <row r="165" spans="2:8" ht="12.75">
      <c r="B165" s="4"/>
      <c r="C165" s="4"/>
      <c r="D165" s="4"/>
      <c r="E165" s="4"/>
      <c r="F165" s="4"/>
      <c r="G165" s="4"/>
      <c r="H165" s="4"/>
    </row>
    <row r="166" spans="2:8" ht="12.75">
      <c r="B166" s="4"/>
      <c r="C166" s="4"/>
      <c r="D166" s="4"/>
      <c r="E166" s="4"/>
      <c r="F166" s="4"/>
      <c r="G166" s="4"/>
      <c r="H166" s="4"/>
    </row>
    <row r="167" spans="2:8" ht="12.75">
      <c r="B167" s="4"/>
      <c r="C167" s="4"/>
      <c r="D167" s="4"/>
      <c r="E167" s="4"/>
      <c r="F167" s="4"/>
      <c r="G167" s="4"/>
      <c r="H167" s="4"/>
    </row>
    <row r="168" spans="2:8" ht="12.75">
      <c r="B168" s="4"/>
      <c r="C168" s="4"/>
      <c r="D168" s="4"/>
      <c r="E168" s="4"/>
      <c r="F168" s="4"/>
      <c r="G168" s="4"/>
      <c r="H168" s="4"/>
    </row>
    <row r="169" spans="2:8" ht="12.75">
      <c r="B169" s="4"/>
      <c r="C169" s="4"/>
      <c r="D169" s="4"/>
      <c r="E169" s="4"/>
      <c r="F169" s="4"/>
      <c r="G169" s="4"/>
      <c r="H169" s="4"/>
    </row>
    <row r="170" spans="2:8" ht="12.75">
      <c r="B170" s="4"/>
      <c r="C170" s="4"/>
      <c r="D170" s="4"/>
      <c r="E170" s="4"/>
      <c r="F170" s="4"/>
      <c r="G170" s="4"/>
      <c r="H170" s="4"/>
    </row>
    <row r="171" spans="2:8" ht="12.75">
      <c r="B171" s="4"/>
      <c r="C171" s="4"/>
      <c r="D171" s="4"/>
      <c r="E171" s="4"/>
      <c r="F171" s="4"/>
      <c r="G171" s="4"/>
      <c r="H171" s="4"/>
    </row>
    <row r="172" spans="2:8" ht="12.75">
      <c r="B172" s="4"/>
      <c r="C172" s="4"/>
      <c r="D172" s="4"/>
      <c r="E172" s="4"/>
      <c r="F172" s="4"/>
      <c r="G172" s="4"/>
      <c r="H172" s="4"/>
    </row>
    <row r="173" spans="2:8" ht="12.75">
      <c r="B173" s="4"/>
      <c r="C173" s="4"/>
      <c r="D173" s="4"/>
      <c r="E173" s="4"/>
      <c r="F173" s="4"/>
      <c r="G173" s="4"/>
      <c r="H173" s="4"/>
    </row>
    <row r="174" spans="2:8" ht="12.75">
      <c r="B174" s="4"/>
      <c r="C174" s="4"/>
      <c r="D174" s="4"/>
      <c r="E174" s="4"/>
      <c r="F174" s="4"/>
      <c r="G174" s="4"/>
      <c r="H174" s="4"/>
    </row>
    <row r="175" spans="2:8" ht="12.75">
      <c r="B175" s="4"/>
      <c r="C175" s="4"/>
      <c r="D175" s="4"/>
      <c r="E175" s="4"/>
      <c r="F175" s="4"/>
      <c r="G175" s="4"/>
      <c r="H175" s="4"/>
    </row>
    <row r="176" spans="2:8" ht="12.75">
      <c r="B176" s="4"/>
      <c r="C176" s="4"/>
      <c r="D176" s="4"/>
      <c r="E176" s="4"/>
      <c r="F176" s="4"/>
      <c r="G176" s="4"/>
      <c r="H176" s="4"/>
    </row>
    <row r="177" spans="2:8" ht="12.75">
      <c r="B177" s="4"/>
      <c r="C177" s="4"/>
      <c r="D177" s="4"/>
      <c r="E177" s="4"/>
      <c r="F177" s="4"/>
      <c r="G177" s="4"/>
      <c r="H177" s="4"/>
    </row>
    <row r="178" spans="2:8" ht="12.75">
      <c r="B178" s="4"/>
      <c r="C178" s="4"/>
      <c r="D178" s="4"/>
      <c r="E178" s="4"/>
      <c r="F178" s="4"/>
      <c r="G178" s="4"/>
      <c r="H178" s="4"/>
    </row>
    <row r="179" spans="2:8" ht="12.75">
      <c r="B179" s="4"/>
      <c r="C179" s="4"/>
      <c r="D179" s="4"/>
      <c r="E179" s="4"/>
      <c r="F179" s="4"/>
      <c r="G179" s="4"/>
      <c r="H179" s="4"/>
    </row>
    <row r="180" spans="2:8" ht="12.75">
      <c r="B180" s="4"/>
      <c r="C180" s="4"/>
      <c r="D180" s="4"/>
      <c r="E180" s="4"/>
      <c r="F180" s="4"/>
      <c r="G180" s="4"/>
      <c r="H180" s="4"/>
    </row>
    <row r="181" spans="2:8" ht="12.75">
      <c r="B181" s="4"/>
      <c r="C181" s="4"/>
      <c r="D181" s="4"/>
      <c r="E181" s="4"/>
      <c r="F181" s="4"/>
      <c r="G181" s="4"/>
      <c r="H181" s="4"/>
    </row>
    <row r="182" spans="2:8" ht="12.75">
      <c r="B182" s="4"/>
      <c r="C182" s="4"/>
      <c r="D182" s="4"/>
      <c r="E182" s="4"/>
      <c r="F182" s="4"/>
      <c r="G182" s="4"/>
      <c r="H182" s="4"/>
    </row>
    <row r="183" spans="2:8" ht="12.75">
      <c r="B183" s="4"/>
      <c r="C183" s="4"/>
      <c r="D183" s="4"/>
      <c r="E183" s="4"/>
      <c r="F183" s="4"/>
      <c r="G183" s="4"/>
      <c r="H183" s="4"/>
    </row>
    <row r="184" spans="2:8" ht="12.75">
      <c r="B184" s="4"/>
      <c r="C184" s="4"/>
      <c r="D184" s="4"/>
      <c r="E184" s="4"/>
      <c r="F184" s="4"/>
      <c r="G184" s="4"/>
      <c r="H184" s="4"/>
    </row>
    <row r="185" spans="2:8" ht="12.75">
      <c r="B185" s="4"/>
      <c r="C185" s="4"/>
      <c r="D185" s="4"/>
      <c r="E185" s="4"/>
      <c r="F185" s="4"/>
      <c r="G185" s="4"/>
      <c r="H185" s="4"/>
    </row>
    <row r="186" spans="2:8" ht="12.75">
      <c r="B186" s="4"/>
      <c r="C186" s="4"/>
      <c r="D186" s="4"/>
      <c r="E186" s="4"/>
      <c r="F186" s="4"/>
      <c r="G186" s="4"/>
      <c r="H186" s="4"/>
    </row>
    <row r="187" spans="2:8" ht="12.75">
      <c r="B187" s="4"/>
      <c r="C187" s="4"/>
      <c r="D187" s="4"/>
      <c r="E187" s="4"/>
      <c r="F187" s="4"/>
      <c r="G187" s="4"/>
      <c r="H187" s="4"/>
    </row>
    <row r="188" spans="2:8" ht="12.75">
      <c r="B188" s="4"/>
      <c r="C188" s="4"/>
      <c r="D188" s="4"/>
      <c r="E188" s="4"/>
      <c r="F188" s="4"/>
      <c r="G188" s="4"/>
      <c r="H188" s="4"/>
    </row>
    <row r="189" spans="2:8" ht="12.75">
      <c r="B189" s="4"/>
      <c r="C189" s="4"/>
      <c r="D189" s="4"/>
      <c r="E189" s="4"/>
      <c r="F189" s="4"/>
      <c r="G189" s="4"/>
      <c r="H189" s="4"/>
    </row>
    <row r="190" spans="2:8" ht="12.75">
      <c r="B190" s="4"/>
      <c r="C190" s="4"/>
      <c r="D190" s="4"/>
      <c r="E190" s="4"/>
      <c r="F190" s="4"/>
      <c r="G190" s="4"/>
      <c r="H190" s="4"/>
    </row>
    <row r="191" spans="2:8" ht="12.75">
      <c r="B191" s="4"/>
      <c r="C191" s="4"/>
      <c r="D191" s="4"/>
      <c r="E191" s="4"/>
      <c r="F191" s="4"/>
      <c r="G191" s="4"/>
      <c r="H191" s="4"/>
    </row>
    <row r="192" spans="2:8" ht="12.75">
      <c r="B192" s="4"/>
      <c r="C192" s="4"/>
      <c r="D192" s="4"/>
      <c r="E192" s="4"/>
      <c r="F192" s="4"/>
      <c r="G192" s="4"/>
      <c r="H192" s="4"/>
    </row>
    <row r="193" spans="2:8" ht="12.75">
      <c r="B193" s="4"/>
      <c r="C193" s="4"/>
      <c r="D193" s="4"/>
      <c r="E193" s="4"/>
      <c r="F193" s="4"/>
      <c r="G193" s="4"/>
      <c r="H193" s="4"/>
    </row>
    <row r="194" spans="2:8" ht="12.75">
      <c r="B194" s="4"/>
      <c r="C194" s="4"/>
      <c r="D194" s="4"/>
      <c r="E194" s="4"/>
      <c r="F194" s="4"/>
      <c r="G194" s="4"/>
      <c r="H194" s="4"/>
    </row>
    <row r="195" spans="2:8" ht="12.75">
      <c r="B195" s="4"/>
      <c r="C195" s="4"/>
      <c r="D195" s="4"/>
      <c r="E195" s="4"/>
      <c r="F195" s="4"/>
      <c r="G195" s="4"/>
      <c r="H195" s="4"/>
    </row>
    <row r="196" spans="2:8" ht="12.75">
      <c r="B196" s="4"/>
      <c r="C196" s="4"/>
      <c r="D196" s="4"/>
      <c r="E196" s="4"/>
      <c r="F196" s="4"/>
      <c r="G196" s="4"/>
      <c r="H196" s="4"/>
    </row>
    <row r="197" spans="2:8" ht="12.75">
      <c r="B197" s="4"/>
      <c r="C197" s="4"/>
      <c r="D197" s="4"/>
      <c r="E197" s="4"/>
      <c r="F197" s="4"/>
      <c r="G197" s="4"/>
      <c r="H197" s="4"/>
    </row>
    <row r="198" spans="2:8" ht="12.75">
      <c r="B198" s="4"/>
      <c r="C198" s="4"/>
      <c r="D198" s="4"/>
      <c r="E198" s="4"/>
      <c r="F198" s="4"/>
      <c r="G198" s="4"/>
      <c r="H198" s="4"/>
    </row>
    <row r="199" spans="2:8" ht="12.75">
      <c r="B199" s="4"/>
      <c r="C199" s="4"/>
      <c r="D199" s="4"/>
      <c r="E199" s="4"/>
      <c r="F199" s="4"/>
      <c r="G199" s="4"/>
      <c r="H199" s="4"/>
    </row>
    <row r="200" spans="2:8" ht="12.75">
      <c r="B200" s="4"/>
      <c r="C200" s="4"/>
      <c r="D200" s="4"/>
      <c r="E200" s="4"/>
      <c r="F200" s="4"/>
      <c r="G200" s="4"/>
      <c r="H200" s="4"/>
    </row>
    <row r="201" spans="2:8" ht="12.75">
      <c r="B201" s="4"/>
      <c r="C201" s="4"/>
      <c r="D201" s="4"/>
      <c r="E201" s="4"/>
      <c r="F201" s="4"/>
      <c r="G201" s="4"/>
      <c r="H201" s="4"/>
    </row>
    <row r="202" spans="2:8" ht="12.75">
      <c r="B202" s="4"/>
      <c r="C202" s="4"/>
      <c r="D202" s="4"/>
      <c r="E202" s="4"/>
      <c r="F202" s="4"/>
      <c r="G202" s="4"/>
      <c r="H202" s="4"/>
    </row>
    <row r="203" spans="2:8" ht="12.75">
      <c r="B203" s="4"/>
      <c r="C203" s="4"/>
      <c r="D203" s="4"/>
      <c r="E203" s="4"/>
      <c r="F203" s="4"/>
      <c r="G203" s="4"/>
      <c r="H203" s="4"/>
    </row>
    <row r="204" spans="2:8" ht="12.75">
      <c r="B204" s="4"/>
      <c r="C204" s="4"/>
      <c r="D204" s="4"/>
      <c r="E204" s="4"/>
      <c r="F204" s="4"/>
      <c r="G204" s="4"/>
      <c r="H204" s="4"/>
    </row>
    <row r="205" spans="2:8" ht="12.75">
      <c r="B205" s="4"/>
      <c r="C205" s="4"/>
      <c r="D205" s="4"/>
      <c r="E205" s="4"/>
      <c r="F205" s="4"/>
      <c r="G205" s="4"/>
      <c r="H205" s="4"/>
    </row>
    <row r="206" spans="2:8" ht="12.75">
      <c r="B206" s="4"/>
      <c r="C206" s="4"/>
      <c r="D206" s="4"/>
      <c r="E206" s="4"/>
      <c r="F206" s="4"/>
      <c r="G206" s="4"/>
      <c r="H206" s="4"/>
    </row>
    <row r="207" spans="2:8" ht="12.75">
      <c r="B207" s="4"/>
      <c r="C207" s="4"/>
      <c r="D207" s="4"/>
      <c r="E207" s="4"/>
      <c r="F207" s="4"/>
      <c r="G207" s="4"/>
      <c r="H207" s="4"/>
    </row>
    <row r="208" spans="2:8" ht="12.75">
      <c r="B208" s="4"/>
      <c r="C208" s="4"/>
      <c r="D208" s="4"/>
      <c r="E208" s="4"/>
      <c r="F208" s="4"/>
      <c r="G208" s="4"/>
      <c r="H208" s="4"/>
    </row>
    <row r="209" spans="2:8" ht="12.75">
      <c r="B209" s="4"/>
      <c r="C209" s="4"/>
      <c r="D209" s="4"/>
      <c r="E209" s="4"/>
      <c r="F209" s="4"/>
      <c r="G209" s="4"/>
      <c r="H209" s="4"/>
    </row>
    <row r="210" spans="2:8" ht="12.75">
      <c r="B210" s="4"/>
      <c r="C210" s="4"/>
      <c r="D210" s="4"/>
      <c r="E210" s="4"/>
      <c r="F210" s="4"/>
      <c r="G210" s="4"/>
      <c r="H210" s="4"/>
    </row>
    <row r="211" spans="2:8" ht="12.75">
      <c r="B211" s="4"/>
      <c r="C211" s="4"/>
      <c r="D211" s="4"/>
      <c r="E211" s="4"/>
      <c r="F211" s="4"/>
      <c r="G211" s="4"/>
      <c r="H211" s="4"/>
    </row>
    <row r="212" spans="2:8" ht="12.75">
      <c r="B212" s="4"/>
      <c r="C212" s="4"/>
      <c r="D212" s="4"/>
      <c r="E212" s="4"/>
      <c r="F212" s="4"/>
      <c r="G212" s="4"/>
      <c r="H212" s="4"/>
    </row>
    <row r="213" spans="2:8" ht="12.75">
      <c r="B213" s="4"/>
      <c r="C213" s="4"/>
      <c r="D213" s="4"/>
      <c r="E213" s="4"/>
      <c r="F213" s="4"/>
      <c r="G213" s="4"/>
      <c r="H213" s="4"/>
    </row>
    <row r="214" spans="2:8" ht="12.75">
      <c r="B214" s="4"/>
      <c r="C214" s="4"/>
      <c r="D214" s="4"/>
      <c r="E214" s="4"/>
      <c r="F214" s="4"/>
      <c r="G214" s="4"/>
      <c r="H214" s="4"/>
    </row>
    <row r="215" spans="2:8" ht="12.75">
      <c r="B215" s="4"/>
      <c r="C215" s="4"/>
      <c r="D215" s="4"/>
      <c r="E215" s="4"/>
      <c r="F215" s="4"/>
      <c r="G215" s="4"/>
      <c r="H215" s="4"/>
    </row>
    <row r="216" spans="2:8" ht="12.75">
      <c r="B216" s="4"/>
      <c r="C216" s="4"/>
      <c r="D216" s="4"/>
      <c r="E216" s="4"/>
      <c r="F216" s="4"/>
      <c r="G216" s="4"/>
      <c r="H216" s="4"/>
    </row>
    <row r="217" spans="2:8" ht="12.75">
      <c r="B217" s="4"/>
      <c r="C217" s="4"/>
      <c r="D217" s="4"/>
      <c r="E217" s="4"/>
      <c r="F217" s="4"/>
      <c r="G217" s="4"/>
      <c r="H217" s="4"/>
    </row>
    <row r="218" spans="2:8" ht="12.75">
      <c r="B218" s="4"/>
      <c r="C218" s="4"/>
      <c r="D218" s="4"/>
      <c r="E218" s="4"/>
      <c r="F218" s="4"/>
      <c r="G218" s="4"/>
      <c r="H218" s="4"/>
    </row>
    <row r="219" spans="2:8" ht="12.75"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spans="2:8" ht="12.75">
      <c r="B221" s="4"/>
      <c r="C221" s="4"/>
      <c r="D221" s="4"/>
      <c r="E221" s="4"/>
      <c r="F221" s="4"/>
      <c r="G221" s="4"/>
      <c r="H221" s="4"/>
    </row>
    <row r="222" spans="2:8" ht="12.75">
      <c r="B222" s="4"/>
      <c r="C222" s="4"/>
      <c r="D222" s="4"/>
      <c r="E222" s="4"/>
      <c r="F222" s="4"/>
      <c r="G222" s="4"/>
      <c r="H222" s="4"/>
    </row>
    <row r="223" spans="2:8" ht="12.75">
      <c r="B223" s="4"/>
      <c r="C223" s="4"/>
      <c r="D223" s="4"/>
      <c r="E223" s="4"/>
      <c r="F223" s="4"/>
      <c r="G223" s="4"/>
      <c r="H223" s="4"/>
    </row>
    <row r="224" spans="2:8" ht="12.75">
      <c r="B224" s="4"/>
      <c r="C224" s="4"/>
      <c r="D224" s="4"/>
      <c r="E224" s="4"/>
      <c r="F224" s="4"/>
      <c r="G224" s="4"/>
      <c r="H224" s="4"/>
    </row>
    <row r="225" spans="2:8" ht="12.75">
      <c r="B225" s="4"/>
      <c r="C225" s="4"/>
      <c r="D225" s="4"/>
      <c r="E225" s="4"/>
      <c r="F225" s="4"/>
      <c r="G225" s="4"/>
      <c r="H225" s="4"/>
    </row>
    <row r="226" spans="2:8" ht="12.75">
      <c r="B226" s="4"/>
      <c r="C226" s="4"/>
      <c r="D226" s="4"/>
      <c r="E226" s="4"/>
      <c r="F226" s="4"/>
      <c r="G226" s="4"/>
      <c r="H226" s="4"/>
    </row>
    <row r="227" spans="2:8" ht="12.75">
      <c r="B227" s="4"/>
      <c r="C227" s="4"/>
      <c r="D227" s="4"/>
      <c r="E227" s="4"/>
      <c r="F227" s="4"/>
      <c r="G227" s="4"/>
      <c r="H227" s="4"/>
    </row>
    <row r="228" spans="2:8" ht="12.75">
      <c r="B228" s="4"/>
      <c r="C228" s="4"/>
      <c r="D228" s="4"/>
      <c r="E228" s="4"/>
      <c r="F228" s="4"/>
      <c r="G228" s="4"/>
      <c r="H228" s="4"/>
    </row>
    <row r="229" spans="2:8" ht="12.75">
      <c r="B229" s="4"/>
      <c r="C229" s="4"/>
      <c r="D229" s="4"/>
      <c r="E229" s="4"/>
      <c r="F229" s="4"/>
      <c r="G229" s="4"/>
      <c r="H229" s="4"/>
    </row>
    <row r="230" spans="2:8" ht="12.75">
      <c r="B230" s="4"/>
      <c r="C230" s="4"/>
      <c r="D230" s="4"/>
      <c r="E230" s="4"/>
      <c r="F230" s="4"/>
      <c r="G230" s="4"/>
      <c r="H230" s="4"/>
    </row>
    <row r="231" spans="2:8" ht="12.75">
      <c r="B231" s="4"/>
      <c r="C231" s="4"/>
      <c r="D231" s="4"/>
      <c r="E231" s="4"/>
      <c r="F231" s="4"/>
      <c r="G231" s="4"/>
      <c r="H231" s="4"/>
    </row>
    <row r="232" spans="2:8" ht="12.75">
      <c r="B232" s="4"/>
      <c r="C232" s="4"/>
      <c r="D232" s="4"/>
      <c r="E232" s="4"/>
      <c r="F232" s="4"/>
      <c r="G232" s="4"/>
      <c r="H232" s="4"/>
    </row>
    <row r="233" spans="2:8" ht="12.75">
      <c r="B233" s="4"/>
      <c r="C233" s="4"/>
      <c r="D233" s="4"/>
      <c r="E233" s="4"/>
      <c r="F233" s="4"/>
      <c r="G233" s="4"/>
      <c r="H233" s="4"/>
    </row>
    <row r="234" spans="2:8" ht="12.75">
      <c r="B234" s="4"/>
      <c r="C234" s="4"/>
      <c r="D234" s="4"/>
      <c r="E234" s="4"/>
      <c r="F234" s="4"/>
      <c r="G234" s="4"/>
      <c r="H234" s="4"/>
    </row>
    <row r="235" spans="2:8" ht="12.75">
      <c r="B235" s="4"/>
      <c r="C235" s="4"/>
      <c r="D235" s="4"/>
      <c r="E235" s="4"/>
      <c r="F235" s="4"/>
      <c r="G235" s="4"/>
      <c r="H235" s="4"/>
    </row>
    <row r="236" spans="2:8" ht="12.75"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spans="2:8" ht="12.75">
      <c r="B238" s="4"/>
      <c r="C238" s="4"/>
      <c r="D238" s="4"/>
      <c r="E238" s="4"/>
      <c r="F238" s="4"/>
      <c r="G238" s="4"/>
      <c r="H238" s="4"/>
    </row>
    <row r="239" spans="2:8" ht="12.75">
      <c r="B239" s="4"/>
      <c r="C239" s="4"/>
      <c r="D239" s="4"/>
      <c r="E239" s="4"/>
      <c r="F239" s="4"/>
      <c r="G239" s="4"/>
      <c r="H239" s="4"/>
    </row>
    <row r="240" spans="2:8" ht="12.75">
      <c r="B240" s="4"/>
      <c r="C240" s="4"/>
      <c r="D240" s="4"/>
      <c r="E240" s="4"/>
      <c r="F240" s="4"/>
      <c r="G240" s="4"/>
      <c r="H240" s="4"/>
    </row>
    <row r="241" spans="2:8" ht="12.75">
      <c r="B241" s="4"/>
      <c r="C241" s="4"/>
      <c r="D241" s="4"/>
      <c r="E241" s="4"/>
      <c r="F241" s="4"/>
      <c r="G241" s="4"/>
      <c r="H241" s="4"/>
    </row>
    <row r="242" spans="2:8" ht="12.75">
      <c r="B242" s="4"/>
      <c r="C242" s="4"/>
      <c r="D242" s="4"/>
      <c r="E242" s="4"/>
      <c r="F242" s="4"/>
      <c r="G242" s="4"/>
      <c r="H242" s="4"/>
    </row>
    <row r="243" spans="2:8" ht="12.75">
      <c r="B243" s="4"/>
      <c r="C243" s="4"/>
      <c r="D243" s="4"/>
      <c r="E243" s="4"/>
      <c r="F243" s="4"/>
      <c r="G243" s="4"/>
      <c r="H243" s="4"/>
    </row>
    <row r="244" spans="2:8" ht="12.75">
      <c r="B244" s="4"/>
      <c r="C244" s="4"/>
      <c r="D244" s="4"/>
      <c r="E244" s="4"/>
      <c r="F244" s="4"/>
      <c r="G244" s="4"/>
      <c r="H244" s="4"/>
    </row>
    <row r="245" spans="2:8" ht="12.75">
      <c r="B245" s="4"/>
      <c r="C245" s="4"/>
      <c r="D245" s="4"/>
      <c r="E245" s="4"/>
      <c r="F245" s="4"/>
      <c r="G245" s="4"/>
      <c r="H245" s="4"/>
    </row>
    <row r="246" spans="2:8" ht="12.75">
      <c r="B246" s="4"/>
      <c r="C246" s="4"/>
      <c r="D246" s="4"/>
      <c r="E246" s="4"/>
      <c r="F246" s="4"/>
      <c r="G246" s="4"/>
      <c r="H246" s="4"/>
    </row>
    <row r="247" spans="2:8" ht="12.75">
      <c r="B247" s="4"/>
      <c r="C247" s="4"/>
      <c r="D247" s="4"/>
      <c r="E247" s="4"/>
      <c r="F247" s="4"/>
      <c r="G247" s="4"/>
      <c r="H247" s="4"/>
    </row>
    <row r="248" spans="2:8" ht="12.75">
      <c r="B248" s="4"/>
      <c r="C248" s="4"/>
      <c r="D248" s="4"/>
      <c r="E248" s="4"/>
      <c r="F248" s="4"/>
      <c r="G248" s="4"/>
      <c r="H248" s="4"/>
    </row>
    <row r="249" spans="2:8" ht="12.75">
      <c r="B249" s="4"/>
      <c r="C249" s="4"/>
      <c r="D249" s="4"/>
      <c r="E249" s="4"/>
      <c r="F249" s="4"/>
      <c r="G249" s="4"/>
      <c r="H249" s="4"/>
    </row>
    <row r="250" spans="2:8" ht="12.75">
      <c r="B250" s="4"/>
      <c r="C250" s="4"/>
      <c r="D250" s="4"/>
      <c r="E250" s="4"/>
      <c r="F250" s="4"/>
      <c r="G250" s="4"/>
      <c r="H250" s="4"/>
    </row>
    <row r="251" spans="2:8" ht="12.75">
      <c r="B251" s="4"/>
      <c r="C251" s="4"/>
      <c r="D251" s="4"/>
      <c r="E251" s="4"/>
      <c r="F251" s="4"/>
      <c r="G251" s="4"/>
      <c r="H251" s="4"/>
    </row>
    <row r="252" spans="2:8" ht="12.75">
      <c r="B252" s="4"/>
      <c r="C252" s="4"/>
      <c r="D252" s="4"/>
      <c r="E252" s="4"/>
      <c r="F252" s="4"/>
      <c r="G252" s="4"/>
      <c r="H252" s="4"/>
    </row>
    <row r="253" spans="2:8" ht="12.75"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2:8" ht="12.75">
      <c r="B255" s="4"/>
      <c r="C255" s="4"/>
      <c r="D255" s="4"/>
      <c r="E255" s="4"/>
      <c r="F255" s="4"/>
      <c r="G255" s="4"/>
      <c r="H255" s="4"/>
    </row>
    <row r="256" spans="2:8" ht="12.75">
      <c r="B256" s="4"/>
      <c r="C256" s="4"/>
      <c r="D256" s="4"/>
      <c r="E256" s="4"/>
      <c r="F256" s="4"/>
      <c r="G256" s="4"/>
      <c r="H256" s="4"/>
    </row>
    <row r="257" spans="2:8" ht="12.75">
      <c r="B257" s="4"/>
      <c r="C257" s="4"/>
      <c r="D257" s="4"/>
      <c r="E257" s="4"/>
      <c r="F257" s="4"/>
      <c r="G257" s="4"/>
      <c r="H257" s="4"/>
    </row>
    <row r="258" spans="2:8" ht="12.75">
      <c r="B258" s="4"/>
      <c r="C258" s="4"/>
      <c r="D258" s="4"/>
      <c r="E258" s="4"/>
      <c r="F258" s="4"/>
      <c r="G258" s="4"/>
      <c r="H258" s="4"/>
    </row>
    <row r="259" spans="2:8" ht="12.75">
      <c r="B259" s="4"/>
      <c r="C259" s="4"/>
      <c r="D259" s="4"/>
      <c r="E259" s="4"/>
      <c r="F259" s="4"/>
      <c r="G259" s="4"/>
      <c r="H259" s="4"/>
    </row>
    <row r="260" spans="2:8" ht="12.75">
      <c r="B260" s="4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2:8" ht="12.75">
      <c r="B265" s="4"/>
      <c r="C265" s="4"/>
      <c r="D265" s="4"/>
      <c r="E265" s="4"/>
      <c r="F265" s="4"/>
      <c r="G265" s="4"/>
      <c r="H265" s="4"/>
    </row>
    <row r="266" spans="2:8" ht="12.75">
      <c r="B266" s="4"/>
      <c r="C266" s="4"/>
      <c r="D266" s="4"/>
      <c r="E266" s="4"/>
      <c r="F266" s="4"/>
      <c r="G266" s="4"/>
      <c r="H266" s="4"/>
    </row>
    <row r="267" spans="2:8" ht="12.75">
      <c r="B267" s="4"/>
      <c r="C267" s="4"/>
      <c r="D267" s="4"/>
      <c r="E267" s="4"/>
      <c r="F267" s="4"/>
      <c r="G267" s="4"/>
      <c r="H267" s="4"/>
    </row>
    <row r="268" spans="2:8" ht="12.75">
      <c r="B268" s="4"/>
      <c r="C268" s="4"/>
      <c r="D268" s="4"/>
      <c r="E268" s="4"/>
      <c r="F268" s="4"/>
      <c r="G268" s="4"/>
      <c r="H268" s="4"/>
    </row>
    <row r="269" spans="2:8" ht="12.75">
      <c r="B269" s="4"/>
      <c r="C269" s="4"/>
      <c r="D269" s="4"/>
      <c r="E269" s="4"/>
      <c r="F269" s="4"/>
      <c r="G269" s="4"/>
      <c r="H269" s="4"/>
    </row>
    <row r="270" spans="2:8" ht="12.75"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2" spans="2:8" ht="12.75">
      <c r="B272" s="4"/>
      <c r="C272" s="4"/>
      <c r="D272" s="4"/>
      <c r="E272" s="4"/>
      <c r="F272" s="4"/>
      <c r="G272" s="4"/>
      <c r="H272" s="4"/>
    </row>
    <row r="273" spans="2:8" ht="12.75">
      <c r="B273" s="4"/>
      <c r="C273" s="4"/>
      <c r="D273" s="4"/>
      <c r="E273" s="4"/>
      <c r="F273" s="4"/>
      <c r="G273" s="4"/>
      <c r="H273" s="4"/>
    </row>
    <row r="274" spans="2:8" ht="12.75">
      <c r="B274" s="4"/>
      <c r="C274" s="4"/>
      <c r="D274" s="4"/>
      <c r="E274" s="4"/>
      <c r="F274" s="4"/>
      <c r="G274" s="4"/>
      <c r="H274" s="4"/>
    </row>
    <row r="275" spans="2:8" ht="12.75">
      <c r="B275" s="4"/>
      <c r="C275" s="4"/>
      <c r="D275" s="4"/>
      <c r="E275" s="4"/>
      <c r="F275" s="4"/>
      <c r="G275" s="4"/>
      <c r="H275" s="4"/>
    </row>
    <row r="276" spans="2:8" ht="12.75">
      <c r="B276" s="4"/>
      <c r="C276" s="4"/>
      <c r="D276" s="4"/>
      <c r="E276" s="4"/>
      <c r="F276" s="4"/>
      <c r="G276" s="4"/>
      <c r="H276" s="4"/>
    </row>
    <row r="277" spans="2:8" ht="12.75">
      <c r="B277" s="4"/>
      <c r="C277" s="4"/>
      <c r="D277" s="4"/>
      <c r="E277" s="4"/>
      <c r="F277" s="4"/>
      <c r="G277" s="4"/>
      <c r="H277" s="4"/>
    </row>
    <row r="278" spans="2:8" ht="12.75">
      <c r="B278" s="4"/>
      <c r="C278" s="4"/>
      <c r="D278" s="4"/>
      <c r="E278" s="4"/>
      <c r="F278" s="4"/>
      <c r="G278" s="4"/>
      <c r="H278" s="4"/>
    </row>
    <row r="279" spans="2:8" ht="12.75">
      <c r="B279" s="4"/>
      <c r="C279" s="4"/>
      <c r="D279" s="4"/>
      <c r="E279" s="4"/>
      <c r="F279" s="4"/>
      <c r="G279" s="4"/>
      <c r="H279" s="4"/>
    </row>
    <row r="280" spans="2:8" ht="12.75">
      <c r="B280" s="4"/>
      <c r="C280" s="4"/>
      <c r="D280" s="4"/>
      <c r="E280" s="4"/>
      <c r="F280" s="4"/>
      <c r="G280" s="4"/>
      <c r="H280" s="4"/>
    </row>
    <row r="281" spans="2:8" ht="12.75">
      <c r="B281" s="4"/>
      <c r="C281" s="4"/>
      <c r="D281" s="4"/>
      <c r="E281" s="4"/>
      <c r="F281" s="4"/>
      <c r="G281" s="4"/>
      <c r="H281" s="4"/>
    </row>
    <row r="282" spans="2:8" ht="12.75">
      <c r="B282" s="4"/>
      <c r="C282" s="4"/>
      <c r="D282" s="4"/>
      <c r="E282" s="4"/>
      <c r="F282" s="4"/>
      <c r="G282" s="4"/>
      <c r="H282" s="4"/>
    </row>
    <row r="283" spans="2:8" ht="12.75">
      <c r="B283" s="4"/>
      <c r="C283" s="4"/>
      <c r="D283" s="4"/>
      <c r="E283" s="4"/>
      <c r="F283" s="4"/>
      <c r="G283" s="4"/>
      <c r="H283" s="4"/>
    </row>
    <row r="284" spans="2:8" ht="12.75">
      <c r="B284" s="4"/>
      <c r="C284" s="4"/>
      <c r="D284" s="4"/>
      <c r="E284" s="4"/>
      <c r="F284" s="4"/>
      <c r="G284" s="4"/>
      <c r="H284" s="4"/>
    </row>
    <row r="285" spans="2:8" ht="12.75">
      <c r="B285" s="4"/>
      <c r="C285" s="4"/>
      <c r="D285" s="4"/>
      <c r="E285" s="4"/>
      <c r="F285" s="4"/>
      <c r="G285" s="4"/>
      <c r="H285" s="4"/>
    </row>
    <row r="286" spans="2:8" ht="12.75">
      <c r="B286" s="4"/>
      <c r="C286" s="4"/>
      <c r="D286" s="4"/>
      <c r="E286" s="4"/>
      <c r="F286" s="4"/>
      <c r="G286" s="4"/>
      <c r="H286" s="4"/>
    </row>
    <row r="287" spans="2:8" ht="12.75">
      <c r="B287" s="4"/>
      <c r="C287" s="4"/>
      <c r="D287" s="4"/>
      <c r="E287" s="4"/>
      <c r="F287" s="4"/>
      <c r="G287" s="4"/>
      <c r="H287" s="4"/>
    </row>
    <row r="288" spans="2:8" ht="12.75">
      <c r="B288" s="4"/>
      <c r="C288" s="4"/>
      <c r="D288" s="4"/>
      <c r="E288" s="4"/>
      <c r="F288" s="4"/>
      <c r="G288" s="4"/>
      <c r="H288" s="4"/>
    </row>
    <row r="289" spans="2:8" ht="12.75">
      <c r="B289" s="4"/>
      <c r="C289" s="4"/>
      <c r="D289" s="4"/>
      <c r="E289" s="4"/>
      <c r="F289" s="4"/>
      <c r="G289" s="4"/>
      <c r="H289" s="4"/>
    </row>
    <row r="290" spans="2:8" ht="12.75">
      <c r="B290" s="4"/>
      <c r="C290" s="4"/>
      <c r="D290" s="4"/>
      <c r="E290" s="4"/>
      <c r="F290" s="4"/>
      <c r="G290" s="4"/>
      <c r="H290" s="4"/>
    </row>
    <row r="291" spans="2:8" ht="12.75">
      <c r="B291" s="4"/>
      <c r="C291" s="4"/>
      <c r="D291" s="4"/>
      <c r="E291" s="4"/>
      <c r="F291" s="4"/>
      <c r="G291" s="4"/>
      <c r="H291" s="4"/>
    </row>
    <row r="292" spans="2:8" ht="12.75">
      <c r="B292" s="4"/>
      <c r="C292" s="4"/>
      <c r="D292" s="4"/>
      <c r="E292" s="4"/>
      <c r="F292" s="4"/>
      <c r="G292" s="4"/>
      <c r="H292" s="4"/>
    </row>
    <row r="293" spans="2:8" ht="12.75">
      <c r="B293" s="4"/>
      <c r="C293" s="4"/>
      <c r="D293" s="4"/>
      <c r="E293" s="4"/>
      <c r="F293" s="4"/>
      <c r="G293" s="4"/>
      <c r="H293" s="4"/>
    </row>
    <row r="294" spans="2:8" ht="12.75">
      <c r="B294" s="4"/>
      <c r="C294" s="4"/>
      <c r="D294" s="4"/>
      <c r="E294" s="4"/>
      <c r="F294" s="4"/>
      <c r="G294" s="4"/>
      <c r="H294" s="4"/>
    </row>
    <row r="295" spans="2:8" ht="12.75">
      <c r="B295" s="4"/>
      <c r="C295" s="4"/>
      <c r="D295" s="4"/>
      <c r="E295" s="4"/>
      <c r="F295" s="4"/>
      <c r="G295" s="4"/>
      <c r="H295" s="4"/>
    </row>
    <row r="296" spans="2:8" ht="12.75">
      <c r="B296" s="4"/>
      <c r="C296" s="4"/>
      <c r="D296" s="4"/>
      <c r="E296" s="4"/>
      <c r="F296" s="4"/>
      <c r="G296" s="4"/>
      <c r="H296" s="4"/>
    </row>
    <row r="297" spans="2:8" ht="12.75">
      <c r="B297" s="4"/>
      <c r="C297" s="4"/>
      <c r="D297" s="4"/>
      <c r="E297" s="4"/>
      <c r="F297" s="4"/>
      <c r="G297" s="4"/>
      <c r="H297" s="4"/>
    </row>
    <row r="298" spans="2:8" ht="12.75">
      <c r="B298" s="4"/>
      <c r="C298" s="4"/>
      <c r="D298" s="4"/>
      <c r="E298" s="4"/>
      <c r="F298" s="4"/>
      <c r="G298" s="4"/>
      <c r="H298" s="4"/>
    </row>
    <row r="299" spans="2:8" ht="12.75">
      <c r="B299" s="4"/>
      <c r="C299" s="4"/>
      <c r="D299" s="4"/>
      <c r="E299" s="4"/>
      <c r="F299" s="4"/>
      <c r="G299" s="4"/>
      <c r="H299" s="4"/>
    </row>
    <row r="300" spans="2:8" ht="12.75">
      <c r="B300" s="4"/>
      <c r="C300" s="4"/>
      <c r="D300" s="4"/>
      <c r="E300" s="4"/>
      <c r="F300" s="4"/>
      <c r="G300" s="4"/>
      <c r="H300" s="4"/>
    </row>
    <row r="301" spans="2:8" ht="12.75">
      <c r="B301" s="4"/>
      <c r="C301" s="4"/>
      <c r="D301" s="4"/>
      <c r="E301" s="4"/>
      <c r="F301" s="4"/>
      <c r="G301" s="4"/>
      <c r="H301" s="4"/>
    </row>
    <row r="302" spans="2:8" ht="12.75">
      <c r="B302" s="4"/>
      <c r="C302" s="4"/>
      <c r="D302" s="4"/>
      <c r="E302" s="4"/>
      <c r="F302" s="4"/>
      <c r="G302" s="4"/>
      <c r="H302" s="4"/>
    </row>
    <row r="303" spans="2:8" ht="12.75">
      <c r="B303" s="4"/>
      <c r="C303" s="4"/>
      <c r="D303" s="4"/>
      <c r="E303" s="4"/>
      <c r="F303" s="4"/>
      <c r="G303" s="4"/>
      <c r="H303" s="4"/>
    </row>
    <row r="304" spans="2:8" ht="12.75">
      <c r="B304" s="4"/>
      <c r="C304" s="4"/>
      <c r="D304" s="4"/>
      <c r="E304" s="4"/>
      <c r="F304" s="4"/>
      <c r="G304" s="4"/>
      <c r="H304" s="4"/>
    </row>
    <row r="305" spans="2:8" ht="12.75">
      <c r="B305" s="4"/>
      <c r="C305" s="4"/>
      <c r="D305" s="4"/>
      <c r="E305" s="4"/>
      <c r="F305" s="4"/>
      <c r="G305" s="4"/>
      <c r="H305" s="4"/>
    </row>
    <row r="306" spans="2:8" ht="12.75">
      <c r="B306" s="4"/>
      <c r="C306" s="4"/>
      <c r="D306" s="4"/>
      <c r="E306" s="4"/>
      <c r="F306" s="4"/>
      <c r="G306" s="4"/>
      <c r="H306" s="4"/>
    </row>
    <row r="307" spans="2:8" ht="12.75">
      <c r="B307" s="4"/>
      <c r="C307" s="4"/>
      <c r="D307" s="4"/>
      <c r="E307" s="4"/>
      <c r="F307" s="4"/>
      <c r="G307" s="4"/>
      <c r="H307" s="4"/>
    </row>
    <row r="308" spans="2:8" ht="12.75">
      <c r="B308" s="4"/>
      <c r="C308" s="4"/>
      <c r="D308" s="4"/>
      <c r="E308" s="4"/>
      <c r="F308" s="4"/>
      <c r="G308" s="4"/>
      <c r="H308" s="4"/>
    </row>
    <row r="309" spans="2:8" ht="12.75">
      <c r="B309" s="4"/>
      <c r="C309" s="4"/>
      <c r="D309" s="4"/>
      <c r="E309" s="4"/>
      <c r="F309" s="4"/>
      <c r="G309" s="4"/>
      <c r="H309" s="4"/>
    </row>
    <row r="310" spans="2:8" ht="12.75">
      <c r="B310" s="4"/>
      <c r="C310" s="4"/>
      <c r="D310" s="4"/>
      <c r="E310" s="4"/>
      <c r="F310" s="4"/>
      <c r="G310" s="4"/>
      <c r="H310" s="4"/>
    </row>
    <row r="311" spans="2:8" ht="12.75">
      <c r="B311" s="4"/>
      <c r="C311" s="4"/>
      <c r="D311" s="4"/>
      <c r="E311" s="4"/>
      <c r="F311" s="4"/>
      <c r="G311" s="4"/>
      <c r="H311" s="4"/>
    </row>
    <row r="312" spans="2:8" ht="12.75">
      <c r="B312" s="4"/>
      <c r="C312" s="4"/>
      <c r="D312" s="4"/>
      <c r="E312" s="4"/>
      <c r="F312" s="4"/>
      <c r="G312" s="4"/>
      <c r="H312" s="4"/>
    </row>
    <row r="313" spans="2:8" ht="12.75">
      <c r="B313" s="4"/>
      <c r="C313" s="4"/>
      <c r="D313" s="4"/>
      <c r="E313" s="4"/>
      <c r="F313" s="4"/>
      <c r="G313" s="4"/>
      <c r="H313" s="4"/>
    </row>
    <row r="314" spans="2:8" ht="12.75">
      <c r="B314" s="4"/>
      <c r="C314" s="4"/>
      <c r="D314" s="4"/>
      <c r="E314" s="4"/>
      <c r="F314" s="4"/>
      <c r="G314" s="4"/>
      <c r="H314" s="4"/>
    </row>
    <row r="315" spans="2:8" ht="12.75">
      <c r="B315" s="4"/>
      <c r="C315" s="4"/>
      <c r="D315" s="4"/>
      <c r="E315" s="4"/>
      <c r="F315" s="4"/>
      <c r="G315" s="4"/>
      <c r="H315" s="4"/>
    </row>
    <row r="316" spans="2:8" ht="12.75">
      <c r="B316" s="4"/>
      <c r="C316" s="4"/>
      <c r="D316" s="4"/>
      <c r="E316" s="4"/>
      <c r="F316" s="4"/>
      <c r="G316" s="4"/>
      <c r="H316" s="4"/>
    </row>
    <row r="317" spans="2:8" ht="12.75">
      <c r="B317" s="4"/>
      <c r="C317" s="4"/>
      <c r="D317" s="4"/>
      <c r="E317" s="4"/>
      <c r="F317" s="4"/>
      <c r="G317" s="4"/>
      <c r="H317" s="4"/>
    </row>
    <row r="318" spans="2:8" ht="12.75">
      <c r="B318" s="4"/>
      <c r="C318" s="4"/>
      <c r="D318" s="4"/>
      <c r="E318" s="4"/>
      <c r="F318" s="4"/>
      <c r="G318" s="4"/>
      <c r="H318" s="4"/>
    </row>
    <row r="319" spans="2:8" ht="12.75">
      <c r="B319" s="4"/>
      <c r="C319" s="4"/>
      <c r="D319" s="4"/>
      <c r="E319" s="4"/>
      <c r="F319" s="4"/>
      <c r="G319" s="4"/>
      <c r="H319" s="4"/>
    </row>
    <row r="320" spans="2:8" ht="12.75">
      <c r="B320" s="4"/>
      <c r="C320" s="4"/>
      <c r="D320" s="4"/>
      <c r="E320" s="4"/>
      <c r="F320" s="4"/>
      <c r="G320" s="4"/>
      <c r="H320" s="4"/>
    </row>
    <row r="321" spans="2:8" ht="12.75">
      <c r="B321" s="4"/>
      <c r="C321" s="4"/>
      <c r="D321" s="4"/>
      <c r="E321" s="4"/>
      <c r="F321" s="4"/>
      <c r="G321" s="4"/>
      <c r="H321" s="4"/>
    </row>
    <row r="322" spans="2:8" ht="12.75">
      <c r="B322" s="4"/>
      <c r="C322" s="4"/>
      <c r="D322" s="4"/>
      <c r="E322" s="4"/>
      <c r="F322" s="4"/>
      <c r="G322" s="4"/>
      <c r="H322" s="4"/>
    </row>
    <row r="323" spans="2:8" ht="12.75">
      <c r="B323" s="4"/>
      <c r="C323" s="4"/>
      <c r="D323" s="4"/>
      <c r="E323" s="4"/>
      <c r="F323" s="4"/>
      <c r="G323" s="4"/>
      <c r="H323" s="4"/>
    </row>
    <row r="324" spans="2:8" ht="12.75">
      <c r="B324" s="4"/>
      <c r="C324" s="4"/>
      <c r="D324" s="4"/>
      <c r="E324" s="4"/>
      <c r="F324" s="4"/>
      <c r="G324" s="4"/>
      <c r="H324" s="4"/>
    </row>
    <row r="325" spans="2:8" ht="12.75">
      <c r="B325" s="4"/>
      <c r="C325" s="4"/>
      <c r="D325" s="4"/>
      <c r="E325" s="4"/>
      <c r="F325" s="4"/>
      <c r="G325" s="4"/>
      <c r="H325" s="4"/>
    </row>
    <row r="326" spans="2:8" ht="12.75">
      <c r="B326" s="4"/>
      <c r="C326" s="4"/>
      <c r="D326" s="4"/>
      <c r="E326" s="4"/>
      <c r="F326" s="4"/>
      <c r="G326" s="4"/>
      <c r="H326" s="4"/>
    </row>
    <row r="327" spans="2:8" ht="12.75">
      <c r="B327" s="4"/>
      <c r="C327" s="4"/>
      <c r="D327" s="4"/>
      <c r="E327" s="4"/>
      <c r="F327" s="4"/>
      <c r="G327" s="4"/>
      <c r="H327" s="4"/>
    </row>
    <row r="328" spans="2:8" ht="12.75">
      <c r="B328" s="4"/>
      <c r="C328" s="4"/>
      <c r="D328" s="4"/>
      <c r="E328" s="4"/>
      <c r="F328" s="4"/>
      <c r="G328" s="4"/>
      <c r="H328" s="4"/>
    </row>
    <row r="329" spans="2:8" ht="12.75">
      <c r="B329" s="4"/>
      <c r="C329" s="4"/>
      <c r="D329" s="4"/>
      <c r="E329" s="4"/>
      <c r="F329" s="4"/>
      <c r="G329" s="4"/>
      <c r="H329" s="4"/>
    </row>
    <row r="330" spans="2:8" ht="12.75">
      <c r="B330" s="4"/>
      <c r="C330" s="4"/>
      <c r="D330" s="4"/>
      <c r="E330" s="4"/>
      <c r="F330" s="4"/>
      <c r="G330" s="4"/>
      <c r="H330" s="4"/>
    </row>
    <row r="331" spans="2:8" ht="12.75">
      <c r="B331" s="4"/>
      <c r="C331" s="4"/>
      <c r="D331" s="4"/>
      <c r="E331" s="4"/>
      <c r="F331" s="4"/>
      <c r="G331" s="4"/>
      <c r="H331" s="4"/>
    </row>
    <row r="332" spans="2:8" ht="12.75">
      <c r="B332" s="4"/>
      <c r="C332" s="4"/>
      <c r="D332" s="4"/>
      <c r="E332" s="4"/>
      <c r="F332" s="4"/>
      <c r="G332" s="4"/>
      <c r="H332" s="4"/>
    </row>
    <row r="333" spans="2:8" ht="12.75">
      <c r="B333" s="4"/>
      <c r="C333" s="4"/>
      <c r="D333" s="4"/>
      <c r="E333" s="4"/>
      <c r="F333" s="4"/>
      <c r="G333" s="4"/>
      <c r="H333" s="4"/>
    </row>
    <row r="334" spans="2:8" ht="12.75">
      <c r="B334" s="4"/>
      <c r="C334" s="4"/>
      <c r="D334" s="4"/>
      <c r="E334" s="4"/>
      <c r="F334" s="4"/>
      <c r="G334" s="4"/>
      <c r="H334" s="4"/>
    </row>
    <row r="335" spans="2:8" ht="12.75">
      <c r="B335" s="4"/>
      <c r="C335" s="4"/>
      <c r="D335" s="4"/>
      <c r="E335" s="4"/>
      <c r="F335" s="4"/>
      <c r="G335" s="4"/>
      <c r="H335" s="4"/>
    </row>
    <row r="336" spans="2:8" ht="12.75">
      <c r="B336" s="4"/>
      <c r="C336" s="4"/>
      <c r="D336" s="4"/>
      <c r="E336" s="4"/>
      <c r="F336" s="4"/>
      <c r="G336" s="4"/>
      <c r="H336" s="4"/>
    </row>
    <row r="337" spans="2:8" ht="12.75">
      <c r="B337" s="4"/>
      <c r="C337" s="4"/>
      <c r="D337" s="4"/>
      <c r="E337" s="4"/>
      <c r="F337" s="4"/>
      <c r="G337" s="4"/>
      <c r="H337" s="4"/>
    </row>
    <row r="338" spans="2:8" ht="12.75">
      <c r="B338" s="4"/>
      <c r="C338" s="4"/>
      <c r="D338" s="4"/>
      <c r="E338" s="4"/>
      <c r="F338" s="4"/>
      <c r="G338" s="4"/>
      <c r="H338" s="4"/>
    </row>
    <row r="339" spans="2:8" ht="12.75">
      <c r="B339" s="4"/>
      <c r="C339" s="4"/>
      <c r="D339" s="4"/>
      <c r="E339" s="4"/>
      <c r="F339" s="4"/>
      <c r="G339" s="4"/>
      <c r="H339" s="4"/>
    </row>
    <row r="340" spans="2:8" ht="12.75">
      <c r="B340" s="4"/>
      <c r="C340" s="4"/>
      <c r="D340" s="4"/>
      <c r="E340" s="4"/>
      <c r="F340" s="4"/>
      <c r="G340" s="4"/>
      <c r="H340" s="4"/>
    </row>
    <row r="341" spans="2:8" ht="12.75">
      <c r="B341" s="4"/>
      <c r="C341" s="4"/>
      <c r="D341" s="4"/>
      <c r="E341" s="4"/>
      <c r="F341" s="4"/>
      <c r="G341" s="4"/>
      <c r="H341" s="4"/>
    </row>
  </sheetData>
  <mergeCells count="37">
    <mergeCell ref="B1:H1"/>
    <mergeCell ref="A3:D10"/>
    <mergeCell ref="E3:H3"/>
    <mergeCell ref="E4:F5"/>
    <mergeCell ref="G4:H5"/>
    <mergeCell ref="E6:E9"/>
    <mergeCell ref="F6:F9"/>
    <mergeCell ref="G6:G9"/>
    <mergeCell ref="H6:H9"/>
    <mergeCell ref="B24:C24"/>
    <mergeCell ref="B18:C18"/>
    <mergeCell ref="B12:C12"/>
    <mergeCell ref="B13:C13"/>
    <mergeCell ref="B14:C14"/>
    <mergeCell ref="B16:C16"/>
    <mergeCell ref="B17:C17"/>
    <mergeCell ref="B15:C15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8:C38"/>
    <mergeCell ref="B39:C39"/>
    <mergeCell ref="B30:C30"/>
    <mergeCell ref="B31:C31"/>
    <mergeCell ref="B32:C32"/>
    <mergeCell ref="B34:C34"/>
    <mergeCell ref="B35:C35"/>
    <mergeCell ref="B36:C36"/>
    <mergeCell ref="B33:C33"/>
    <mergeCell ref="B37:C37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>
    <oddFooter>&amp;C40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7999799847602844"/>
  </sheetPr>
  <dimension ref="A1:H341"/>
  <sheetViews>
    <sheetView workbookViewId="0" topLeftCell="A1">
      <selection activeCell="I1" sqref="I1"/>
    </sheetView>
  </sheetViews>
  <sheetFormatPr defaultColWidth="10.8515625" defaultRowHeight="12.75"/>
  <cols>
    <col min="1" max="8" width="12.421875" style="2" customWidth="1"/>
    <col min="9" max="9" width="10.8515625" style="2" customWidth="1"/>
    <col min="10" max="10" width="36.140625" style="2" customWidth="1"/>
    <col min="11" max="11" width="20.28125" style="2" customWidth="1"/>
    <col min="12" max="12" width="2.7109375" style="2" customWidth="1"/>
    <col min="13" max="16384" width="10.8515625" style="2" customWidth="1"/>
  </cols>
  <sheetData>
    <row r="1" spans="1:8" ht="12.75">
      <c r="A1" s="423" t="s">
        <v>276</v>
      </c>
      <c r="B1" s="423"/>
      <c r="C1" s="423"/>
      <c r="D1" s="423"/>
      <c r="E1" s="423"/>
      <c r="F1" s="423"/>
      <c r="G1" s="423"/>
      <c r="H1" s="423"/>
    </row>
    <row r="2" ht="9" customHeight="1"/>
    <row r="3" ht="9" customHeight="1"/>
    <row r="4" spans="1:8" ht="12.75" customHeight="1">
      <c r="A4" s="419" t="s">
        <v>28</v>
      </c>
      <c r="B4" s="419"/>
      <c r="C4" s="419"/>
      <c r="D4" s="419"/>
      <c r="E4" s="419"/>
      <c r="F4" s="420"/>
      <c r="G4" s="392" t="s">
        <v>195</v>
      </c>
      <c r="H4" s="401"/>
    </row>
    <row r="5" spans="1:8" ht="12.75" customHeight="1">
      <c r="A5" s="401" t="s">
        <v>196</v>
      </c>
      <c r="B5" s="409"/>
      <c r="C5" s="392" t="s">
        <v>8</v>
      </c>
      <c r="D5" s="409"/>
      <c r="E5" s="392" t="s">
        <v>239</v>
      </c>
      <c r="F5" s="409"/>
      <c r="G5" s="393"/>
      <c r="H5" s="402"/>
    </row>
    <row r="6" spans="1:8" ht="12.75">
      <c r="A6" s="402"/>
      <c r="B6" s="406"/>
      <c r="C6" s="393"/>
      <c r="D6" s="406"/>
      <c r="E6" s="393"/>
      <c r="F6" s="406"/>
      <c r="G6" s="394"/>
      <c r="H6" s="403"/>
    </row>
    <row r="7" spans="1:8" ht="12.75">
      <c r="A7" s="409" t="s">
        <v>182</v>
      </c>
      <c r="B7" s="404" t="s">
        <v>151</v>
      </c>
      <c r="C7" s="404" t="s">
        <v>182</v>
      </c>
      <c r="D7" s="404" t="s">
        <v>151</v>
      </c>
      <c r="E7" s="404" t="s">
        <v>182</v>
      </c>
      <c r="F7" s="404" t="s">
        <v>151</v>
      </c>
      <c r="G7" s="404" t="s">
        <v>182</v>
      </c>
      <c r="H7" s="392" t="s">
        <v>151</v>
      </c>
    </row>
    <row r="8" spans="1:8" ht="12.75">
      <c r="A8" s="406"/>
      <c r="B8" s="426"/>
      <c r="C8" s="426"/>
      <c r="D8" s="426"/>
      <c r="E8" s="426"/>
      <c r="F8" s="426"/>
      <c r="G8" s="426"/>
      <c r="H8" s="393"/>
    </row>
    <row r="9" spans="1:8" ht="12.75">
      <c r="A9" s="421"/>
      <c r="B9" s="416"/>
      <c r="C9" s="416"/>
      <c r="D9" s="416"/>
      <c r="E9" s="416"/>
      <c r="F9" s="416"/>
      <c r="G9" s="416"/>
      <c r="H9" s="394"/>
    </row>
    <row r="10" spans="1:8" ht="12.75" customHeight="1">
      <c r="A10" s="88" t="s">
        <v>18</v>
      </c>
      <c r="B10" s="76" t="s">
        <v>24</v>
      </c>
      <c r="C10" s="76" t="s">
        <v>18</v>
      </c>
      <c r="D10" s="76" t="s">
        <v>24</v>
      </c>
      <c r="E10" s="76" t="s">
        <v>18</v>
      </c>
      <c r="F10" s="76" t="s">
        <v>24</v>
      </c>
      <c r="G10" s="76" t="s">
        <v>18</v>
      </c>
      <c r="H10" s="90" t="s">
        <v>24</v>
      </c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13.5" customHeight="1">
      <c r="A12" s="53">
        <v>4</v>
      </c>
      <c r="B12" s="53">
        <v>1481</v>
      </c>
      <c r="C12" s="53">
        <v>16</v>
      </c>
      <c r="D12" s="53">
        <v>215</v>
      </c>
      <c r="E12" s="53">
        <v>19</v>
      </c>
      <c r="F12" s="53">
        <v>951</v>
      </c>
      <c r="G12" s="67">
        <v>0</v>
      </c>
      <c r="H12" s="67">
        <v>0</v>
      </c>
    </row>
    <row r="13" spans="1:8" ht="13.5" customHeight="1">
      <c r="A13" s="98">
        <v>4</v>
      </c>
      <c r="B13" s="98">
        <v>1481</v>
      </c>
      <c r="C13" s="98">
        <v>16</v>
      </c>
      <c r="D13" s="98">
        <v>215</v>
      </c>
      <c r="E13" s="98">
        <v>19</v>
      </c>
      <c r="F13" s="98">
        <v>951</v>
      </c>
      <c r="G13" s="175">
        <v>0</v>
      </c>
      <c r="H13" s="175">
        <v>0</v>
      </c>
    </row>
    <row r="14" spans="1:8" ht="13.5" customHeight="1">
      <c r="A14" s="53">
        <v>13</v>
      </c>
      <c r="B14" s="53">
        <v>1215</v>
      </c>
      <c r="C14" s="53">
        <v>34</v>
      </c>
      <c r="D14" s="53">
        <v>329</v>
      </c>
      <c r="E14" s="53">
        <v>30</v>
      </c>
      <c r="F14" s="53">
        <v>972</v>
      </c>
      <c r="G14" s="67">
        <v>1</v>
      </c>
      <c r="H14" s="67">
        <v>3</v>
      </c>
    </row>
    <row r="15" spans="1:8" ht="13.5" customHeight="1">
      <c r="A15" s="53">
        <v>14</v>
      </c>
      <c r="B15" s="53">
        <v>501</v>
      </c>
      <c r="C15" s="53">
        <v>38</v>
      </c>
      <c r="D15" s="53">
        <v>358</v>
      </c>
      <c r="E15" s="53">
        <v>41</v>
      </c>
      <c r="F15" s="53">
        <v>1209</v>
      </c>
      <c r="G15" s="67">
        <v>1</v>
      </c>
      <c r="H15" s="67">
        <v>13</v>
      </c>
    </row>
    <row r="16" spans="1:8" ht="13.5" customHeight="1">
      <c r="A16" s="53">
        <v>6</v>
      </c>
      <c r="B16" s="53">
        <v>126</v>
      </c>
      <c r="C16" s="53">
        <v>17</v>
      </c>
      <c r="D16" s="53">
        <v>310</v>
      </c>
      <c r="E16" s="53">
        <v>16</v>
      </c>
      <c r="F16" s="53">
        <v>662</v>
      </c>
      <c r="G16" s="67">
        <v>0</v>
      </c>
      <c r="H16" s="67">
        <v>0</v>
      </c>
    </row>
    <row r="17" spans="1:8" ht="13.5" customHeight="1">
      <c r="A17" s="53">
        <v>12</v>
      </c>
      <c r="B17" s="53">
        <v>3060</v>
      </c>
      <c r="C17" s="53">
        <v>40</v>
      </c>
      <c r="D17" s="53">
        <v>901</v>
      </c>
      <c r="E17" s="53">
        <v>43</v>
      </c>
      <c r="F17" s="53">
        <v>1835</v>
      </c>
      <c r="G17" s="53">
        <v>5</v>
      </c>
      <c r="H17" s="53">
        <v>78</v>
      </c>
    </row>
    <row r="18" spans="1:8" ht="13.5" customHeight="1">
      <c r="A18" s="53">
        <v>14</v>
      </c>
      <c r="B18" s="53">
        <v>1957</v>
      </c>
      <c r="C18" s="53">
        <v>21</v>
      </c>
      <c r="D18" s="53">
        <v>2168</v>
      </c>
      <c r="E18" s="53">
        <v>24</v>
      </c>
      <c r="F18" s="53">
        <v>3222</v>
      </c>
      <c r="G18" s="53">
        <v>1</v>
      </c>
      <c r="H18" s="53">
        <v>20</v>
      </c>
    </row>
    <row r="19" spans="1:8" ht="13.5" customHeight="1">
      <c r="A19" s="53">
        <v>10</v>
      </c>
      <c r="B19" s="53">
        <v>4639</v>
      </c>
      <c r="C19" s="53">
        <v>20</v>
      </c>
      <c r="D19" s="53">
        <v>848</v>
      </c>
      <c r="E19" s="53">
        <v>31</v>
      </c>
      <c r="F19" s="53">
        <v>1525</v>
      </c>
      <c r="G19" s="67">
        <v>0</v>
      </c>
      <c r="H19" s="67">
        <v>0</v>
      </c>
    </row>
    <row r="20" spans="1:8" ht="13.5" customHeight="1">
      <c r="A20" s="53">
        <v>3</v>
      </c>
      <c r="B20" s="53">
        <v>184</v>
      </c>
      <c r="C20" s="53">
        <v>18</v>
      </c>
      <c r="D20" s="53">
        <v>142</v>
      </c>
      <c r="E20" s="53">
        <v>23</v>
      </c>
      <c r="F20" s="53">
        <v>593</v>
      </c>
      <c r="G20" s="67">
        <v>1</v>
      </c>
      <c r="H20" s="67">
        <v>5</v>
      </c>
    </row>
    <row r="21" spans="1:8" ht="13.5" customHeight="1">
      <c r="A21" s="53">
        <v>5</v>
      </c>
      <c r="B21" s="53">
        <v>537</v>
      </c>
      <c r="C21" s="53">
        <v>19</v>
      </c>
      <c r="D21" s="53">
        <v>335</v>
      </c>
      <c r="E21" s="53">
        <v>33</v>
      </c>
      <c r="F21" s="53">
        <v>1362</v>
      </c>
      <c r="G21" s="67">
        <v>0</v>
      </c>
      <c r="H21" s="67">
        <v>0</v>
      </c>
    </row>
    <row r="22" spans="1:8" ht="13.5" customHeight="1">
      <c r="A22" s="53">
        <v>8</v>
      </c>
      <c r="B22" s="53">
        <v>2209</v>
      </c>
      <c r="C22" s="53">
        <v>65</v>
      </c>
      <c r="D22" s="53">
        <v>1219</v>
      </c>
      <c r="E22" s="53">
        <v>93</v>
      </c>
      <c r="F22" s="53">
        <v>3398</v>
      </c>
      <c r="G22" s="53">
        <v>6</v>
      </c>
      <c r="H22" s="53">
        <v>155</v>
      </c>
    </row>
    <row r="23" spans="1:8" ht="13.5" customHeight="1">
      <c r="A23" s="53">
        <v>13</v>
      </c>
      <c r="B23" s="53">
        <v>4307</v>
      </c>
      <c r="C23" s="53">
        <v>74</v>
      </c>
      <c r="D23" s="53">
        <v>1329</v>
      </c>
      <c r="E23" s="53">
        <v>93</v>
      </c>
      <c r="F23" s="53">
        <v>2862</v>
      </c>
      <c r="G23" s="53">
        <v>5</v>
      </c>
      <c r="H23" s="53">
        <v>80</v>
      </c>
    </row>
    <row r="24" spans="1:8" ht="13.5" customHeight="1">
      <c r="A24" s="67">
        <v>12</v>
      </c>
      <c r="B24" s="67">
        <v>664</v>
      </c>
      <c r="C24" s="53">
        <v>52</v>
      </c>
      <c r="D24" s="53">
        <v>433</v>
      </c>
      <c r="E24" s="53">
        <v>61</v>
      </c>
      <c r="F24" s="53">
        <v>1654</v>
      </c>
      <c r="G24" s="67">
        <v>2</v>
      </c>
      <c r="H24" s="67">
        <v>91</v>
      </c>
    </row>
    <row r="25" spans="1:8" ht="13.5" customHeight="1">
      <c r="A25" s="67">
        <v>0</v>
      </c>
      <c r="B25" s="67">
        <v>0</v>
      </c>
      <c r="C25" s="53">
        <v>10</v>
      </c>
      <c r="D25" s="53">
        <v>49</v>
      </c>
      <c r="E25" s="53">
        <v>23</v>
      </c>
      <c r="F25" s="53">
        <v>317</v>
      </c>
      <c r="G25" s="67">
        <v>0</v>
      </c>
      <c r="H25" s="67">
        <v>0</v>
      </c>
    </row>
    <row r="26" spans="1:8" ht="13.5" customHeight="1">
      <c r="A26" s="98">
        <v>110</v>
      </c>
      <c r="B26" s="98">
        <v>19399</v>
      </c>
      <c r="C26" s="98">
        <v>408</v>
      </c>
      <c r="D26" s="98">
        <v>8421</v>
      </c>
      <c r="E26" s="98">
        <v>511</v>
      </c>
      <c r="F26" s="98">
        <v>19611</v>
      </c>
      <c r="G26" s="98">
        <v>22</v>
      </c>
      <c r="H26" s="98">
        <v>445</v>
      </c>
    </row>
    <row r="27" spans="1:8" ht="13.5" customHeight="1">
      <c r="A27" s="98">
        <v>114</v>
      </c>
      <c r="B27" s="98">
        <v>20880</v>
      </c>
      <c r="C27" s="98">
        <v>424</v>
      </c>
      <c r="D27" s="98">
        <v>8636</v>
      </c>
      <c r="E27" s="98">
        <v>530</v>
      </c>
      <c r="F27" s="98">
        <v>20562</v>
      </c>
      <c r="G27" s="98">
        <v>22</v>
      </c>
      <c r="H27" s="98">
        <v>445</v>
      </c>
    </row>
    <row r="28" ht="13.5" customHeight="1"/>
    <row r="29" spans="1:8" ht="13.5" customHeight="1">
      <c r="A29" s="67">
        <v>0</v>
      </c>
      <c r="B29" s="67">
        <v>0</v>
      </c>
      <c r="C29" s="53">
        <v>1</v>
      </c>
      <c r="D29" s="53">
        <v>5</v>
      </c>
      <c r="E29" s="53">
        <v>1</v>
      </c>
      <c r="F29" s="53">
        <v>5</v>
      </c>
      <c r="G29" s="53">
        <v>0</v>
      </c>
      <c r="H29" s="53">
        <v>0</v>
      </c>
    </row>
    <row r="30" spans="1:8" ht="13.5" customHeight="1">
      <c r="A30" s="175">
        <v>0</v>
      </c>
      <c r="B30" s="175">
        <v>0</v>
      </c>
      <c r="C30" s="98">
        <v>1</v>
      </c>
      <c r="D30" s="98">
        <v>5</v>
      </c>
      <c r="E30" s="98">
        <v>1</v>
      </c>
      <c r="F30" s="98">
        <v>5</v>
      </c>
      <c r="G30" s="98">
        <v>0</v>
      </c>
      <c r="H30" s="98">
        <v>0</v>
      </c>
    </row>
    <row r="31" spans="1:8" ht="13.5" customHeight="1">
      <c r="A31" s="175">
        <v>0</v>
      </c>
      <c r="B31" s="175">
        <v>0</v>
      </c>
      <c r="C31" s="98">
        <v>1</v>
      </c>
      <c r="D31" s="98">
        <v>5</v>
      </c>
      <c r="E31" s="98">
        <v>1</v>
      </c>
      <c r="F31" s="98">
        <v>5</v>
      </c>
      <c r="G31" s="98">
        <v>0</v>
      </c>
      <c r="H31" s="98">
        <v>0</v>
      </c>
    </row>
    <row r="32" ht="13.5" customHeight="1"/>
    <row r="33" spans="1:8" ht="13.5" customHeight="1">
      <c r="A33" s="175">
        <v>0</v>
      </c>
      <c r="B33" s="175">
        <v>0</v>
      </c>
      <c r="C33" s="53">
        <v>2</v>
      </c>
      <c r="D33" s="53">
        <v>19</v>
      </c>
      <c r="E33" s="53">
        <v>2</v>
      </c>
      <c r="F33" s="53">
        <v>27</v>
      </c>
      <c r="G33" s="98">
        <v>0</v>
      </c>
      <c r="H33" s="98">
        <v>0</v>
      </c>
    </row>
    <row r="34" spans="1:8" ht="13.5" customHeight="1">
      <c r="A34" s="175">
        <v>0</v>
      </c>
      <c r="B34" s="175">
        <v>0</v>
      </c>
      <c r="C34" s="98">
        <v>2</v>
      </c>
      <c r="D34" s="98">
        <v>19</v>
      </c>
      <c r="E34" s="98">
        <v>2</v>
      </c>
      <c r="F34" s="98">
        <v>27</v>
      </c>
      <c r="G34" s="98">
        <v>0</v>
      </c>
      <c r="H34" s="98">
        <v>0</v>
      </c>
    </row>
    <row r="35" spans="1:8" ht="13.5" customHeight="1">
      <c r="A35" s="53">
        <v>8</v>
      </c>
      <c r="B35" s="53">
        <v>358</v>
      </c>
      <c r="C35" s="53">
        <v>23</v>
      </c>
      <c r="D35" s="53">
        <v>195</v>
      </c>
      <c r="E35" s="53">
        <v>21</v>
      </c>
      <c r="F35" s="53">
        <v>718</v>
      </c>
      <c r="G35" s="67">
        <v>2</v>
      </c>
      <c r="H35" s="67">
        <v>62</v>
      </c>
    </row>
    <row r="36" spans="1:8" ht="13.5" customHeight="1">
      <c r="A36" s="98">
        <v>8</v>
      </c>
      <c r="B36" s="98">
        <v>358</v>
      </c>
      <c r="C36" s="98">
        <v>23</v>
      </c>
      <c r="D36" s="98">
        <v>195</v>
      </c>
      <c r="E36" s="98">
        <v>21</v>
      </c>
      <c r="F36" s="98">
        <v>718</v>
      </c>
      <c r="G36" s="175">
        <v>2</v>
      </c>
      <c r="H36" s="175">
        <v>62</v>
      </c>
    </row>
    <row r="37" spans="1:8" ht="13.5" customHeight="1">
      <c r="A37" s="53">
        <v>15</v>
      </c>
      <c r="B37" s="53">
        <v>546</v>
      </c>
      <c r="C37" s="53">
        <v>27</v>
      </c>
      <c r="D37" s="53">
        <v>308</v>
      </c>
      <c r="E37" s="53">
        <v>28</v>
      </c>
      <c r="F37" s="53">
        <v>986</v>
      </c>
      <c r="G37" s="53">
        <v>0</v>
      </c>
      <c r="H37" s="53">
        <v>0</v>
      </c>
    </row>
    <row r="38" spans="1:8" ht="13.5" customHeight="1">
      <c r="A38" s="98">
        <v>15</v>
      </c>
      <c r="B38" s="98">
        <v>546</v>
      </c>
      <c r="C38" s="98">
        <v>27</v>
      </c>
      <c r="D38" s="98">
        <v>308</v>
      </c>
      <c r="E38" s="98">
        <v>28</v>
      </c>
      <c r="F38" s="98">
        <v>986</v>
      </c>
      <c r="G38" s="98">
        <v>0</v>
      </c>
      <c r="H38" s="98">
        <v>0</v>
      </c>
    </row>
    <row r="39" spans="1:8" ht="12.6" customHeight="1">
      <c r="A39" s="98">
        <v>23</v>
      </c>
      <c r="B39" s="98">
        <v>904</v>
      </c>
      <c r="C39" s="98">
        <v>52</v>
      </c>
      <c r="D39" s="98">
        <v>522</v>
      </c>
      <c r="E39" s="98">
        <v>51</v>
      </c>
      <c r="F39" s="98">
        <v>1731</v>
      </c>
      <c r="G39" s="175">
        <v>2</v>
      </c>
      <c r="H39" s="175">
        <v>62</v>
      </c>
    </row>
    <row r="43" spans="1:8" ht="12.75">
      <c r="A43" s="31"/>
      <c r="B43" s="30"/>
      <c r="C43" s="30"/>
      <c r="D43" s="30"/>
      <c r="E43" s="30"/>
      <c r="F43" s="30"/>
      <c r="G43" s="30"/>
      <c r="H43" s="30"/>
    </row>
    <row r="45" spans="1:8" ht="12.75">
      <c r="A45" s="32" t="s">
        <v>262</v>
      </c>
      <c r="B45" s="37"/>
      <c r="C45" s="37"/>
      <c r="D45" s="37"/>
      <c r="E45" s="37"/>
      <c r="F45" s="37"/>
      <c r="G45" s="37"/>
      <c r="H45" s="37"/>
    </row>
    <row r="46" spans="1:8" ht="12.75">
      <c r="A46" s="32" t="s">
        <v>264</v>
      </c>
      <c r="B46" s="37"/>
      <c r="C46" s="37"/>
      <c r="D46" s="37"/>
      <c r="E46" s="37"/>
      <c r="F46" s="37"/>
      <c r="G46" s="37"/>
      <c r="H46" s="37"/>
    </row>
    <row r="47" spans="1:8" ht="12.75">
      <c r="A47" s="32" t="s">
        <v>266</v>
      </c>
      <c r="B47" s="37"/>
      <c r="C47" s="37"/>
      <c r="D47" s="37"/>
      <c r="E47" s="37"/>
      <c r="F47" s="37"/>
      <c r="G47" s="37"/>
      <c r="H47" s="37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</sheetData>
  <mergeCells count="14">
    <mergeCell ref="G7:G9"/>
    <mergeCell ref="H7:H9"/>
    <mergeCell ref="A7:A9"/>
    <mergeCell ref="B7:B9"/>
    <mergeCell ref="C7:C9"/>
    <mergeCell ref="D7:D9"/>
    <mergeCell ref="E7:E9"/>
    <mergeCell ref="F7:F9"/>
    <mergeCell ref="A1:H1"/>
    <mergeCell ref="A4:F4"/>
    <mergeCell ref="G4:H6"/>
    <mergeCell ref="A5:B6"/>
    <mergeCell ref="C5:D6"/>
    <mergeCell ref="E5:F6"/>
  </mergeCells>
  <printOptions/>
  <pageMargins left="0.3937007874015748" right="0.5905511811023623" top="0.5905511811023623" bottom="0.7874015748031497" header="0.4724409448818898" footer="0.4724409448818898"/>
  <pageSetup horizontalDpi="600" verticalDpi="600" orientation="portrait" paperSize="9" scale="88" r:id="rId1"/>
  <headerFooter>
    <oddFooter>&amp;C41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7999799847602844"/>
  </sheetPr>
  <dimension ref="A1:M56"/>
  <sheetViews>
    <sheetView workbookViewId="0" topLeftCell="A1">
      <selection activeCell="N1" sqref="N1"/>
    </sheetView>
  </sheetViews>
  <sheetFormatPr defaultColWidth="11.421875" defaultRowHeight="12.75"/>
  <cols>
    <col min="1" max="16384" width="11.421875" style="191" customWidth="1"/>
  </cols>
  <sheetData>
    <row r="1" spans="1:13" ht="12.75">
      <c r="A1" s="444" t="s">
        <v>405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16.2">
      <c r="A2" s="445" t="s">
        <v>406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</row>
    <row r="4" spans="1:13" ht="15" customHeight="1">
      <c r="A4" s="446" t="s">
        <v>407</v>
      </c>
      <c r="B4" s="447"/>
      <c r="C4" s="452" t="s">
        <v>408</v>
      </c>
      <c r="D4" s="447"/>
      <c r="E4" s="442" t="s">
        <v>409</v>
      </c>
      <c r="F4" s="442"/>
      <c r="G4" s="442"/>
      <c r="H4" s="442"/>
      <c r="I4" s="442" t="s">
        <v>410</v>
      </c>
      <c r="J4" s="443" t="s">
        <v>409</v>
      </c>
      <c r="K4" s="443"/>
      <c r="L4" s="443"/>
      <c r="M4" s="443"/>
    </row>
    <row r="5" spans="1:13" ht="15" customHeight="1">
      <c r="A5" s="448"/>
      <c r="B5" s="449"/>
      <c r="C5" s="453"/>
      <c r="D5" s="449"/>
      <c r="E5" s="442" t="s">
        <v>411</v>
      </c>
      <c r="F5" s="442" t="s">
        <v>412</v>
      </c>
      <c r="G5" s="442" t="s">
        <v>413</v>
      </c>
      <c r="H5" s="442" t="s">
        <v>414</v>
      </c>
      <c r="I5" s="442"/>
      <c r="J5" s="442" t="s">
        <v>411</v>
      </c>
      <c r="K5" s="442" t="s">
        <v>412</v>
      </c>
      <c r="L5" s="442" t="s">
        <v>413</v>
      </c>
      <c r="M5" s="442" t="s">
        <v>414</v>
      </c>
    </row>
    <row r="6" spans="1:13" ht="12.75">
      <c r="A6" s="448"/>
      <c r="B6" s="449"/>
      <c r="C6" s="453"/>
      <c r="D6" s="449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12.75">
      <c r="A7" s="448"/>
      <c r="B7" s="449"/>
      <c r="C7" s="453"/>
      <c r="D7" s="449"/>
      <c r="E7" s="442"/>
      <c r="F7" s="442"/>
      <c r="G7" s="442"/>
      <c r="H7" s="442"/>
      <c r="I7" s="442"/>
      <c r="J7" s="442"/>
      <c r="K7" s="442"/>
      <c r="L7" s="442"/>
      <c r="M7" s="442"/>
    </row>
    <row r="8" spans="1:13" ht="12.75">
      <c r="A8" s="448"/>
      <c r="B8" s="449"/>
      <c r="C8" s="453"/>
      <c r="D8" s="449"/>
      <c r="E8" s="442"/>
      <c r="F8" s="442"/>
      <c r="G8" s="442"/>
      <c r="H8" s="442"/>
      <c r="I8" s="442"/>
      <c r="J8" s="442"/>
      <c r="K8" s="442"/>
      <c r="L8" s="442"/>
      <c r="M8" s="442"/>
    </row>
    <row r="9" spans="1:13" ht="12.75">
      <c r="A9" s="448"/>
      <c r="B9" s="449"/>
      <c r="C9" s="453"/>
      <c r="D9" s="449"/>
      <c r="E9" s="442"/>
      <c r="F9" s="442"/>
      <c r="G9" s="442"/>
      <c r="H9" s="442"/>
      <c r="I9" s="442"/>
      <c r="J9" s="442"/>
      <c r="K9" s="442"/>
      <c r="L9" s="442"/>
      <c r="M9" s="442"/>
    </row>
    <row r="10" spans="1:13" ht="12.75">
      <c r="A10" s="450"/>
      <c r="B10" s="451"/>
      <c r="C10" s="440" t="s">
        <v>18</v>
      </c>
      <c r="D10" s="441"/>
      <c r="E10" s="442" t="s">
        <v>42</v>
      </c>
      <c r="F10" s="442"/>
      <c r="G10" s="442"/>
      <c r="H10" s="442"/>
      <c r="I10" s="194" t="s">
        <v>18</v>
      </c>
      <c r="J10" s="443" t="s">
        <v>42</v>
      </c>
      <c r="K10" s="443"/>
      <c r="L10" s="443"/>
      <c r="M10" s="443"/>
    </row>
    <row r="11" spans="1:13" ht="12.75">
      <c r="A11" s="195"/>
      <c r="B11" s="196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3" ht="12.75">
      <c r="A12" s="199" t="s">
        <v>415</v>
      </c>
      <c r="B12" s="200"/>
      <c r="C12" s="201"/>
      <c r="D12" s="202">
        <v>491</v>
      </c>
      <c r="E12" s="202">
        <v>6268</v>
      </c>
      <c r="F12" s="202">
        <v>5165</v>
      </c>
      <c r="G12" s="202">
        <v>398</v>
      </c>
      <c r="H12" s="202">
        <v>706</v>
      </c>
      <c r="I12" s="203" t="s">
        <v>416</v>
      </c>
      <c r="J12" s="203" t="s">
        <v>416</v>
      </c>
      <c r="K12" s="203" t="s">
        <v>416</v>
      </c>
      <c r="L12" s="203" t="s">
        <v>416</v>
      </c>
      <c r="M12" s="203" t="s">
        <v>416</v>
      </c>
    </row>
    <row r="13" spans="1:13" ht="12.75">
      <c r="A13" s="199"/>
      <c r="B13" s="200"/>
      <c r="C13" s="201"/>
      <c r="D13" s="202"/>
      <c r="E13" s="202"/>
      <c r="F13" s="202"/>
      <c r="G13" s="202"/>
      <c r="H13" s="202"/>
      <c r="I13" s="198"/>
      <c r="J13" s="198"/>
      <c r="K13" s="198"/>
      <c r="L13" s="198"/>
      <c r="M13" s="198"/>
    </row>
    <row r="14" spans="1:13" ht="12.75">
      <c r="A14" s="199" t="s">
        <v>417</v>
      </c>
      <c r="B14" s="200"/>
      <c r="C14" s="201"/>
      <c r="D14" s="202">
        <v>856</v>
      </c>
      <c r="E14" s="202">
        <v>9635</v>
      </c>
      <c r="F14" s="202">
        <v>6792</v>
      </c>
      <c r="G14" s="202">
        <v>1675</v>
      </c>
      <c r="H14" s="202">
        <v>1168</v>
      </c>
      <c r="I14" s="203" t="s">
        <v>416</v>
      </c>
      <c r="J14" s="203" t="s">
        <v>416</v>
      </c>
      <c r="K14" s="203" t="s">
        <v>416</v>
      </c>
      <c r="L14" s="203" t="s">
        <v>416</v>
      </c>
      <c r="M14" s="203" t="s">
        <v>416</v>
      </c>
    </row>
    <row r="15" spans="1:13" ht="12.75">
      <c r="A15" s="199"/>
      <c r="B15" s="200"/>
      <c r="C15" s="201"/>
      <c r="D15" s="202"/>
      <c r="E15" s="202"/>
      <c r="F15" s="202"/>
      <c r="G15" s="202"/>
      <c r="H15" s="202"/>
      <c r="I15" s="198"/>
      <c r="J15" s="198"/>
      <c r="K15" s="198"/>
      <c r="L15" s="198"/>
      <c r="M15" s="198"/>
    </row>
    <row r="16" spans="1:13" ht="12.75">
      <c r="A16" s="199" t="s">
        <v>418</v>
      </c>
      <c r="B16" s="200"/>
      <c r="C16" s="201"/>
      <c r="D16" s="202">
        <v>1111</v>
      </c>
      <c r="E16" s="202">
        <v>12615</v>
      </c>
      <c r="F16" s="202">
        <v>8693</v>
      </c>
      <c r="G16" s="202">
        <v>2417</v>
      </c>
      <c r="H16" s="202">
        <v>1506</v>
      </c>
      <c r="I16" s="203" t="s">
        <v>416</v>
      </c>
      <c r="J16" s="203" t="s">
        <v>416</v>
      </c>
      <c r="K16" s="203" t="s">
        <v>416</v>
      </c>
      <c r="L16" s="203" t="s">
        <v>416</v>
      </c>
      <c r="M16" s="203" t="s">
        <v>416</v>
      </c>
    </row>
    <row r="17" spans="1:13" ht="12.75">
      <c r="A17" s="199"/>
      <c r="B17" s="200"/>
      <c r="C17" s="201"/>
      <c r="D17" s="202"/>
      <c r="E17" s="202"/>
      <c r="F17" s="202"/>
      <c r="G17" s="202"/>
      <c r="H17" s="202"/>
      <c r="I17" s="198"/>
      <c r="J17" s="198"/>
      <c r="K17" s="198"/>
      <c r="L17" s="198"/>
      <c r="M17" s="198"/>
    </row>
    <row r="18" spans="1:13" ht="12.75">
      <c r="A18" s="199" t="s">
        <v>419</v>
      </c>
      <c r="B18" s="200"/>
      <c r="C18" s="201"/>
      <c r="D18" s="202">
        <v>1201</v>
      </c>
      <c r="E18" s="202">
        <v>12066</v>
      </c>
      <c r="F18" s="202">
        <v>7924</v>
      </c>
      <c r="G18" s="202">
        <v>2962</v>
      </c>
      <c r="H18" s="202">
        <v>1180</v>
      </c>
      <c r="I18" s="203" t="s">
        <v>416</v>
      </c>
      <c r="J18" s="203" t="s">
        <v>416</v>
      </c>
      <c r="K18" s="203" t="s">
        <v>416</v>
      </c>
      <c r="L18" s="203" t="s">
        <v>416</v>
      </c>
      <c r="M18" s="203" t="s">
        <v>416</v>
      </c>
    </row>
    <row r="19" spans="1:13" ht="12.75">
      <c r="A19" s="199"/>
      <c r="B19" s="200"/>
      <c r="C19" s="201"/>
      <c r="D19" s="202"/>
      <c r="E19" s="202"/>
      <c r="F19" s="202"/>
      <c r="G19" s="202"/>
      <c r="H19" s="202"/>
      <c r="I19" s="198"/>
      <c r="J19" s="198"/>
      <c r="K19" s="198"/>
      <c r="L19" s="198"/>
      <c r="M19" s="198"/>
    </row>
    <row r="20" spans="1:13" ht="12.75">
      <c r="A20" s="199" t="s">
        <v>420</v>
      </c>
      <c r="B20" s="200"/>
      <c r="C20" s="201"/>
      <c r="D20" s="202">
        <v>1382</v>
      </c>
      <c r="E20" s="202">
        <v>15039</v>
      </c>
      <c r="F20" s="202">
        <v>6534</v>
      </c>
      <c r="G20" s="202">
        <v>6338</v>
      </c>
      <c r="H20" s="202">
        <v>2167</v>
      </c>
      <c r="I20" s="203" t="s">
        <v>416</v>
      </c>
      <c r="J20" s="203" t="s">
        <v>416</v>
      </c>
      <c r="K20" s="203" t="s">
        <v>416</v>
      </c>
      <c r="L20" s="203" t="s">
        <v>416</v>
      </c>
      <c r="M20" s="203" t="s">
        <v>416</v>
      </c>
    </row>
    <row r="21" spans="1:13" ht="12.75">
      <c r="A21" s="199"/>
      <c r="B21" s="200"/>
      <c r="C21" s="201"/>
      <c r="D21" s="202"/>
      <c r="E21" s="202"/>
      <c r="F21" s="202"/>
      <c r="G21" s="202"/>
      <c r="H21" s="202"/>
      <c r="I21" s="198"/>
      <c r="J21" s="198"/>
      <c r="K21" s="198"/>
      <c r="L21" s="198"/>
      <c r="M21" s="198"/>
    </row>
    <row r="22" spans="1:13" ht="12.75">
      <c r="A22" s="199" t="s">
        <v>421</v>
      </c>
      <c r="B22" s="200"/>
      <c r="C22" s="201"/>
      <c r="D22" s="202">
        <v>1374</v>
      </c>
      <c r="E22" s="202">
        <v>12336</v>
      </c>
      <c r="F22" s="202">
        <v>3144</v>
      </c>
      <c r="G22" s="202">
        <v>7096</v>
      </c>
      <c r="H22" s="202">
        <v>2096</v>
      </c>
      <c r="I22" s="203" t="s">
        <v>416</v>
      </c>
      <c r="J22" s="203" t="s">
        <v>416</v>
      </c>
      <c r="K22" s="203" t="s">
        <v>416</v>
      </c>
      <c r="L22" s="203" t="s">
        <v>416</v>
      </c>
      <c r="M22" s="203" t="s">
        <v>416</v>
      </c>
    </row>
    <row r="23" spans="1:13" ht="12.75">
      <c r="A23" s="199"/>
      <c r="B23" s="200"/>
      <c r="C23" s="201"/>
      <c r="D23" s="202"/>
      <c r="E23" s="202"/>
      <c r="F23" s="202"/>
      <c r="G23" s="202"/>
      <c r="H23" s="202"/>
      <c r="I23" s="198"/>
      <c r="J23" s="198"/>
      <c r="K23" s="198"/>
      <c r="L23" s="198"/>
      <c r="M23" s="198"/>
    </row>
    <row r="24" spans="1:13" ht="12.75">
      <c r="A24" s="199" t="s">
        <v>422</v>
      </c>
      <c r="B24" s="200"/>
      <c r="C24" s="201"/>
      <c r="D24" s="202">
        <v>1290</v>
      </c>
      <c r="E24" s="202">
        <v>8707</v>
      </c>
      <c r="F24" s="202">
        <v>2713</v>
      </c>
      <c r="G24" s="202">
        <v>3933</v>
      </c>
      <c r="H24" s="202">
        <v>2060</v>
      </c>
      <c r="I24" s="203" t="s">
        <v>416</v>
      </c>
      <c r="J24" s="203" t="s">
        <v>416</v>
      </c>
      <c r="K24" s="203" t="s">
        <v>416</v>
      </c>
      <c r="L24" s="203" t="s">
        <v>416</v>
      </c>
      <c r="M24" s="203" t="s">
        <v>416</v>
      </c>
    </row>
    <row r="25" spans="1:13" ht="12.75">
      <c r="A25" s="199"/>
      <c r="B25" s="200"/>
      <c r="C25" s="201"/>
      <c r="D25" s="202"/>
      <c r="E25" s="202"/>
      <c r="F25" s="202"/>
      <c r="G25" s="202"/>
      <c r="H25" s="202"/>
      <c r="I25" s="198"/>
      <c r="J25" s="198"/>
      <c r="K25" s="198"/>
      <c r="L25" s="198"/>
      <c r="M25" s="198"/>
    </row>
    <row r="26" spans="1:13" ht="12.75">
      <c r="A26" s="199" t="s">
        <v>423</v>
      </c>
      <c r="B26" s="200"/>
      <c r="C26" s="201"/>
      <c r="D26" s="202">
        <v>938</v>
      </c>
      <c r="E26" s="202">
        <v>31708</v>
      </c>
      <c r="F26" s="202">
        <v>16141</v>
      </c>
      <c r="G26" s="202">
        <v>8768</v>
      </c>
      <c r="H26" s="202">
        <v>6799</v>
      </c>
      <c r="I26" s="203" t="s">
        <v>416</v>
      </c>
      <c r="J26" s="203" t="s">
        <v>416</v>
      </c>
      <c r="K26" s="203" t="s">
        <v>416</v>
      </c>
      <c r="L26" s="203" t="s">
        <v>416</v>
      </c>
      <c r="M26" s="203" t="s">
        <v>416</v>
      </c>
    </row>
    <row r="27" spans="1:13" ht="12.75">
      <c r="A27" s="204"/>
      <c r="B27" s="205"/>
      <c r="C27" s="197"/>
      <c r="D27" s="202"/>
      <c r="E27" s="202"/>
      <c r="F27" s="202"/>
      <c r="G27" s="202"/>
      <c r="H27" s="202"/>
      <c r="I27" s="198"/>
      <c r="J27" s="198"/>
      <c r="K27" s="198"/>
      <c r="L27" s="198"/>
      <c r="M27" s="198"/>
    </row>
    <row r="28" spans="1:13" ht="12.75">
      <c r="A28" s="206" t="s">
        <v>424</v>
      </c>
      <c r="B28" s="207"/>
      <c r="C28" s="208"/>
      <c r="D28" s="209">
        <v>2100</v>
      </c>
      <c r="E28" s="209">
        <v>108375</v>
      </c>
      <c r="F28" s="209">
        <v>57106</v>
      </c>
      <c r="G28" s="209">
        <v>33587</v>
      </c>
      <c r="H28" s="209">
        <v>17682</v>
      </c>
      <c r="I28" s="210">
        <v>4</v>
      </c>
      <c r="J28" s="210">
        <v>27</v>
      </c>
      <c r="K28" s="210">
        <v>27</v>
      </c>
      <c r="L28" s="210">
        <v>0</v>
      </c>
      <c r="M28" s="210">
        <v>0</v>
      </c>
    </row>
    <row r="29" spans="1:13" ht="12.75">
      <c r="A29" s="198">
        <v>2016</v>
      </c>
      <c r="B29" s="198"/>
      <c r="C29" s="211"/>
      <c r="D29" s="198">
        <v>2112</v>
      </c>
      <c r="E29" s="198">
        <v>104290</v>
      </c>
      <c r="F29" s="198">
        <v>56226</v>
      </c>
      <c r="G29" s="198">
        <v>32190</v>
      </c>
      <c r="H29" s="198">
        <v>15874</v>
      </c>
      <c r="I29" s="198">
        <v>6</v>
      </c>
      <c r="J29" s="198">
        <v>28</v>
      </c>
      <c r="K29" s="198">
        <v>10</v>
      </c>
      <c r="L29" s="212">
        <v>17</v>
      </c>
      <c r="M29" s="212">
        <v>1</v>
      </c>
    </row>
    <row r="30" spans="1:13" ht="12.75">
      <c r="A30" s="198">
        <v>2013</v>
      </c>
      <c r="B30" s="198"/>
      <c r="C30" s="211"/>
      <c r="D30" s="198">
        <v>2134</v>
      </c>
      <c r="E30" s="198">
        <v>99652</v>
      </c>
      <c r="F30" s="198">
        <v>55248</v>
      </c>
      <c r="G30" s="198">
        <v>30479</v>
      </c>
      <c r="H30" s="198">
        <v>13924</v>
      </c>
      <c r="I30" s="198">
        <v>3</v>
      </c>
      <c r="J30" s="198">
        <v>13</v>
      </c>
      <c r="K30" s="198">
        <v>13</v>
      </c>
      <c r="L30" s="212">
        <v>0</v>
      </c>
      <c r="M30" s="212">
        <v>0</v>
      </c>
    </row>
    <row r="31" spans="1:13" ht="12.75">
      <c r="A31" s="198">
        <v>2010</v>
      </c>
      <c r="B31" s="198"/>
      <c r="C31" s="211"/>
      <c r="D31" s="198">
        <v>2112</v>
      </c>
      <c r="E31" s="198">
        <v>95330</v>
      </c>
      <c r="F31" s="198">
        <v>54317</v>
      </c>
      <c r="G31" s="198">
        <v>28256</v>
      </c>
      <c r="H31" s="198">
        <v>12757</v>
      </c>
      <c r="I31" s="198">
        <v>5</v>
      </c>
      <c r="J31" s="198">
        <v>31</v>
      </c>
      <c r="K31" s="198">
        <v>14</v>
      </c>
      <c r="L31" s="212">
        <v>17</v>
      </c>
      <c r="M31" s="212">
        <v>1</v>
      </c>
    </row>
    <row r="32" spans="1:13" ht="12.7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1:13" ht="12.75">
      <c r="A33" s="195" t="s">
        <v>425</v>
      </c>
      <c r="B33" s="195"/>
      <c r="C33" s="195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1:13" ht="41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ht="30.7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13" ht="12.75">
      <c r="A36" s="464" t="s">
        <v>426</v>
      </c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</row>
    <row r="37" spans="1:13" ht="12.75">
      <c r="A37" s="465" t="s">
        <v>427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ht="12.75">
      <c r="A38" s="466" t="s">
        <v>428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</row>
    <row r="39" spans="1:13" ht="12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1:13" ht="15" customHeight="1">
      <c r="A40" s="467" t="s">
        <v>429</v>
      </c>
      <c r="B40" s="468"/>
      <c r="C40" s="468"/>
      <c r="D40" s="469"/>
      <c r="E40" s="454" t="s">
        <v>177</v>
      </c>
      <c r="F40" s="473"/>
      <c r="G40" s="454" t="s">
        <v>430</v>
      </c>
      <c r="H40" s="455"/>
      <c r="I40" s="454" t="s">
        <v>431</v>
      </c>
      <c r="J40" s="455"/>
      <c r="K40" s="454" t="s">
        <v>432</v>
      </c>
      <c r="L40" s="455"/>
      <c r="M40" s="454" t="s">
        <v>433</v>
      </c>
    </row>
    <row r="41" spans="1:13" ht="12.75">
      <c r="A41" s="470"/>
      <c r="B41" s="470"/>
      <c r="C41" s="470"/>
      <c r="D41" s="462"/>
      <c r="E41" s="474"/>
      <c r="F41" s="475"/>
      <c r="G41" s="456"/>
      <c r="H41" s="457"/>
      <c r="I41" s="456"/>
      <c r="J41" s="457"/>
      <c r="K41" s="456"/>
      <c r="L41" s="457"/>
      <c r="M41" s="456"/>
    </row>
    <row r="42" spans="1:13" ht="12.75">
      <c r="A42" s="470"/>
      <c r="B42" s="470"/>
      <c r="C42" s="470"/>
      <c r="D42" s="462"/>
      <c r="E42" s="474"/>
      <c r="F42" s="475"/>
      <c r="G42" s="456"/>
      <c r="H42" s="457"/>
      <c r="I42" s="456"/>
      <c r="J42" s="457"/>
      <c r="K42" s="456"/>
      <c r="L42" s="457"/>
      <c r="M42" s="456"/>
    </row>
    <row r="43" spans="1:13" ht="12.75">
      <c r="A43" s="470"/>
      <c r="B43" s="470"/>
      <c r="C43" s="470"/>
      <c r="D43" s="462"/>
      <c r="E43" s="476"/>
      <c r="F43" s="477"/>
      <c r="G43" s="458"/>
      <c r="H43" s="459"/>
      <c r="I43" s="458"/>
      <c r="J43" s="459"/>
      <c r="K43" s="458"/>
      <c r="L43" s="459"/>
      <c r="M43" s="458"/>
    </row>
    <row r="44" spans="1:13" ht="12.75">
      <c r="A44" s="471"/>
      <c r="B44" s="471"/>
      <c r="C44" s="471"/>
      <c r="D44" s="472"/>
      <c r="E44" s="215" t="s">
        <v>18</v>
      </c>
      <c r="F44" s="215" t="s">
        <v>434</v>
      </c>
      <c r="G44" s="215" t="s">
        <v>18</v>
      </c>
      <c r="H44" s="215" t="s">
        <v>434</v>
      </c>
      <c r="I44" s="215" t="s">
        <v>18</v>
      </c>
      <c r="J44" s="215" t="s">
        <v>434</v>
      </c>
      <c r="K44" s="215" t="s">
        <v>18</v>
      </c>
      <c r="L44" s="215" t="s">
        <v>434</v>
      </c>
      <c r="M44" s="216" t="s">
        <v>18</v>
      </c>
    </row>
    <row r="45" spans="1:13" ht="12.75">
      <c r="A45" s="217"/>
      <c r="B45" s="217"/>
      <c r="C45" s="218"/>
      <c r="D45" s="218"/>
      <c r="E45" s="219"/>
      <c r="F45" s="220"/>
      <c r="G45" s="220"/>
      <c r="H45" s="220"/>
      <c r="I45" s="220"/>
      <c r="J45" s="220"/>
      <c r="K45" s="220"/>
      <c r="L45" s="220"/>
      <c r="M45" s="220"/>
    </row>
    <row r="46" spans="1:13" ht="12.75">
      <c r="A46" s="460" t="s">
        <v>435</v>
      </c>
      <c r="B46" s="461"/>
      <c r="C46" s="461"/>
      <c r="D46" s="462"/>
      <c r="E46" s="221">
        <v>15431</v>
      </c>
      <c r="F46" s="221">
        <v>8633</v>
      </c>
      <c r="G46" s="221">
        <v>6507</v>
      </c>
      <c r="H46" s="221">
        <v>3220</v>
      </c>
      <c r="I46" s="221">
        <v>4500</v>
      </c>
      <c r="J46" s="221">
        <v>4861</v>
      </c>
      <c r="K46" s="221">
        <v>769</v>
      </c>
      <c r="L46" s="221">
        <v>552</v>
      </c>
      <c r="M46" s="221">
        <v>3655</v>
      </c>
    </row>
    <row r="47" spans="1:13" ht="12.75">
      <c r="A47" s="463" t="s">
        <v>436</v>
      </c>
      <c r="B47" s="461"/>
      <c r="C47" s="461"/>
      <c r="D47" s="462"/>
      <c r="E47" s="221">
        <v>12</v>
      </c>
      <c r="F47" s="221">
        <v>11.026</v>
      </c>
      <c r="G47" s="221">
        <v>8</v>
      </c>
      <c r="H47" s="221">
        <v>9.794</v>
      </c>
      <c r="I47" s="221">
        <v>3</v>
      </c>
      <c r="J47" s="221">
        <v>1.232</v>
      </c>
      <c r="K47" s="221">
        <v>0</v>
      </c>
      <c r="L47" s="221">
        <v>0</v>
      </c>
      <c r="M47" s="221">
        <v>1</v>
      </c>
    </row>
    <row r="48" spans="1:13" ht="12.75">
      <c r="A48" s="218"/>
      <c r="B48" s="218"/>
      <c r="C48" s="218"/>
      <c r="D48" s="218"/>
      <c r="E48" s="222"/>
      <c r="F48" s="221"/>
      <c r="G48" s="221"/>
      <c r="H48" s="221"/>
      <c r="I48" s="221"/>
      <c r="J48" s="221"/>
      <c r="K48" s="223"/>
      <c r="L48" s="223"/>
      <c r="M48" s="223"/>
    </row>
    <row r="49" spans="1:13" ht="12.75">
      <c r="A49" s="460" t="s">
        <v>437</v>
      </c>
      <c r="B49" s="461"/>
      <c r="C49" s="461"/>
      <c r="D49" s="462"/>
      <c r="E49" s="221">
        <v>1232</v>
      </c>
      <c r="F49" s="221">
        <v>513</v>
      </c>
      <c r="G49" s="221">
        <v>613</v>
      </c>
      <c r="H49" s="221">
        <v>371</v>
      </c>
      <c r="I49" s="221">
        <v>269</v>
      </c>
      <c r="J49" s="221">
        <v>142</v>
      </c>
      <c r="K49" s="221">
        <v>0</v>
      </c>
      <c r="L49" s="221">
        <v>0</v>
      </c>
      <c r="M49" s="221">
        <v>350</v>
      </c>
    </row>
    <row r="50" spans="1:13" ht="12.75">
      <c r="A50" s="218"/>
      <c r="B50" s="218"/>
      <c r="C50" s="218"/>
      <c r="D50" s="224"/>
      <c r="E50" s="222"/>
      <c r="F50" s="221"/>
      <c r="G50" s="221"/>
      <c r="H50" s="221"/>
      <c r="I50" s="221"/>
      <c r="J50" s="221"/>
      <c r="K50" s="223"/>
      <c r="L50" s="223"/>
      <c r="M50" s="223"/>
    </row>
    <row r="51" spans="1:13" ht="12.75">
      <c r="A51" s="218"/>
      <c r="B51" s="225"/>
      <c r="C51" s="226"/>
      <c r="D51" s="227" t="s">
        <v>438</v>
      </c>
      <c r="E51" s="228">
        <v>16675</v>
      </c>
      <c r="F51" s="228">
        <v>9157.026</v>
      </c>
      <c r="G51" s="228">
        <v>7128</v>
      </c>
      <c r="H51" s="228">
        <v>3600.794</v>
      </c>
      <c r="I51" s="228">
        <v>4772</v>
      </c>
      <c r="J51" s="228">
        <v>5004.232</v>
      </c>
      <c r="K51" s="228">
        <v>769</v>
      </c>
      <c r="L51" s="228">
        <v>552</v>
      </c>
      <c r="M51" s="228">
        <v>4006</v>
      </c>
    </row>
    <row r="52" spans="1:13" ht="12.7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20"/>
      <c r="M52" s="220"/>
    </row>
    <row r="53" spans="1:13" ht="12.75">
      <c r="A53" s="213" t="s">
        <v>63</v>
      </c>
      <c r="B53" s="213"/>
      <c r="C53" s="229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12.75">
      <c r="A54" s="230" t="s">
        <v>439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</row>
    <row r="55" spans="1:13" ht="12.75">
      <c r="A55" s="232" t="s">
        <v>440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13" t="s">
        <v>441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</row>
  </sheetData>
  <mergeCells count="30">
    <mergeCell ref="A46:D46"/>
    <mergeCell ref="A47:D47"/>
    <mergeCell ref="A49:D49"/>
    <mergeCell ref="A36:M36"/>
    <mergeCell ref="A37:M37"/>
    <mergeCell ref="A38:M38"/>
    <mergeCell ref="A40:D44"/>
    <mergeCell ref="E40:F43"/>
    <mergeCell ref="G40:H43"/>
    <mergeCell ref="I40:J43"/>
    <mergeCell ref="K40:L43"/>
    <mergeCell ref="M40:M43"/>
    <mergeCell ref="H5:H9"/>
    <mergeCell ref="J5:J9"/>
    <mergeCell ref="K5:K9"/>
    <mergeCell ref="L5:L9"/>
    <mergeCell ref="M5:M9"/>
    <mergeCell ref="C10:D10"/>
    <mergeCell ref="E10:H10"/>
    <mergeCell ref="J10:M10"/>
    <mergeCell ref="A1:M1"/>
    <mergeCell ref="A2:M2"/>
    <mergeCell ref="A4:B10"/>
    <mergeCell ref="C4:D9"/>
    <mergeCell ref="E4:H4"/>
    <mergeCell ref="I4:I9"/>
    <mergeCell ref="J4:M4"/>
    <mergeCell ref="E5:E9"/>
    <mergeCell ref="F5:F9"/>
    <mergeCell ref="G5:G9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7999799847602844"/>
  </sheetPr>
  <dimension ref="A1:L52"/>
  <sheetViews>
    <sheetView workbookViewId="0" topLeftCell="A1">
      <selection activeCell="L1" sqref="L1"/>
    </sheetView>
  </sheetViews>
  <sheetFormatPr defaultColWidth="11.421875" defaultRowHeight="12.75"/>
  <cols>
    <col min="1" max="1" width="27.57421875" style="191" customWidth="1"/>
    <col min="2" max="2" width="0.71875" style="191" customWidth="1"/>
    <col min="3" max="11" width="8.8515625" style="191" customWidth="1"/>
    <col min="12" max="12" width="9.140625" style="191" customWidth="1"/>
    <col min="13" max="16384" width="11.421875" style="191" customWidth="1"/>
  </cols>
  <sheetData>
    <row r="1" spans="1:12" ht="15" customHeight="1">
      <c r="A1" s="478" t="s">
        <v>442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36"/>
    </row>
    <row r="2" spans="1:12" ht="12.75">
      <c r="A2" s="479" t="s">
        <v>443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233"/>
    </row>
    <row r="3" spans="1:12" ht="12.7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56"/>
    </row>
    <row r="4" spans="1:12" ht="15" customHeight="1">
      <c r="A4" s="480" t="s">
        <v>444</v>
      </c>
      <c r="B4" s="481"/>
      <c r="C4" s="486" t="s">
        <v>177</v>
      </c>
      <c r="D4" s="486"/>
      <c r="E4" s="486" t="s">
        <v>445</v>
      </c>
      <c r="F4" s="486"/>
      <c r="G4" s="486" t="s">
        <v>446</v>
      </c>
      <c r="H4" s="486"/>
      <c r="I4" s="486" t="s">
        <v>447</v>
      </c>
      <c r="J4" s="486"/>
      <c r="K4" s="486" t="s">
        <v>448</v>
      </c>
      <c r="L4" s="56"/>
    </row>
    <row r="5" spans="1:12" ht="15" customHeight="1">
      <c r="A5" s="482"/>
      <c r="B5" s="483"/>
      <c r="C5" s="486"/>
      <c r="D5" s="486"/>
      <c r="E5" s="486"/>
      <c r="F5" s="486"/>
      <c r="G5" s="486"/>
      <c r="H5" s="486"/>
      <c r="I5" s="486"/>
      <c r="J5" s="486"/>
      <c r="K5" s="486"/>
      <c r="L5" s="56"/>
    </row>
    <row r="6" spans="1:12" ht="15" customHeight="1">
      <c r="A6" s="482"/>
      <c r="B6" s="483"/>
      <c r="C6" s="486"/>
      <c r="D6" s="486"/>
      <c r="E6" s="486"/>
      <c r="F6" s="486"/>
      <c r="G6" s="486"/>
      <c r="H6" s="486"/>
      <c r="I6" s="486"/>
      <c r="J6" s="486"/>
      <c r="K6" s="486"/>
      <c r="L6" s="56"/>
    </row>
    <row r="7" spans="1:12" ht="12.75">
      <c r="A7" s="482"/>
      <c r="B7" s="483"/>
      <c r="C7" s="486"/>
      <c r="D7" s="486"/>
      <c r="E7" s="486"/>
      <c r="F7" s="486"/>
      <c r="G7" s="486"/>
      <c r="H7" s="486"/>
      <c r="I7" s="486"/>
      <c r="J7" s="486"/>
      <c r="K7" s="486"/>
      <c r="L7" s="56"/>
    </row>
    <row r="8" spans="1:12" ht="12.75">
      <c r="A8" s="484"/>
      <c r="B8" s="485"/>
      <c r="C8" s="235" t="s">
        <v>18</v>
      </c>
      <c r="D8" s="235" t="s">
        <v>449</v>
      </c>
      <c r="E8" s="235" t="s">
        <v>18</v>
      </c>
      <c r="F8" s="235" t="s">
        <v>449</v>
      </c>
      <c r="G8" s="235" t="s">
        <v>18</v>
      </c>
      <c r="H8" s="235" t="s">
        <v>449</v>
      </c>
      <c r="I8" s="235" t="s">
        <v>18</v>
      </c>
      <c r="J8" s="235" t="s">
        <v>449</v>
      </c>
      <c r="K8" s="235" t="s">
        <v>18</v>
      </c>
      <c r="L8" s="56"/>
    </row>
    <row r="9" spans="1:12" ht="12.75">
      <c r="A9" s="236"/>
      <c r="B9" s="237"/>
      <c r="C9" s="238"/>
      <c r="D9" s="239"/>
      <c r="E9" s="239"/>
      <c r="F9" s="239"/>
      <c r="G9" s="239"/>
      <c r="H9" s="239"/>
      <c r="I9" s="239"/>
      <c r="J9" s="239"/>
      <c r="K9" s="239"/>
      <c r="L9" s="56"/>
    </row>
    <row r="10" spans="1:12" ht="12.75">
      <c r="A10" s="240" t="s">
        <v>450</v>
      </c>
      <c r="B10" s="241"/>
      <c r="C10" s="242">
        <v>2484</v>
      </c>
      <c r="D10" s="242">
        <v>2187115</v>
      </c>
      <c r="E10" s="242">
        <v>925</v>
      </c>
      <c r="F10" s="242">
        <v>752830</v>
      </c>
      <c r="G10" s="242">
        <v>942</v>
      </c>
      <c r="H10" s="242">
        <v>1339866</v>
      </c>
      <c r="I10" s="242">
        <v>176</v>
      </c>
      <c r="J10" s="242">
        <v>94419</v>
      </c>
      <c r="K10" s="242">
        <v>441</v>
      </c>
      <c r="L10" s="56"/>
    </row>
    <row r="11" spans="1:12" ht="12.75">
      <c r="A11" s="240" t="s">
        <v>451</v>
      </c>
      <c r="B11" s="241"/>
      <c r="C11" s="242">
        <v>2639</v>
      </c>
      <c r="D11" s="242">
        <v>1146255</v>
      </c>
      <c r="E11" s="242">
        <v>791</v>
      </c>
      <c r="F11" s="242">
        <v>285214</v>
      </c>
      <c r="G11" s="242">
        <v>1083</v>
      </c>
      <c r="H11" s="242">
        <v>774576</v>
      </c>
      <c r="I11" s="242">
        <v>128</v>
      </c>
      <c r="J11" s="242">
        <v>86465</v>
      </c>
      <c r="K11" s="242">
        <v>637</v>
      </c>
      <c r="L11" s="56"/>
    </row>
    <row r="12" spans="1:12" ht="12.75">
      <c r="A12" s="240" t="s">
        <v>452</v>
      </c>
      <c r="B12" s="241"/>
      <c r="C12" s="242">
        <v>2043</v>
      </c>
      <c r="D12" s="242">
        <v>1057575</v>
      </c>
      <c r="E12" s="242">
        <v>861</v>
      </c>
      <c r="F12" s="242">
        <v>395664</v>
      </c>
      <c r="G12" s="242">
        <v>639</v>
      </c>
      <c r="H12" s="242">
        <v>477596</v>
      </c>
      <c r="I12" s="242">
        <v>200</v>
      </c>
      <c r="J12" s="242">
        <v>184315</v>
      </c>
      <c r="K12" s="242">
        <v>343</v>
      </c>
      <c r="L12" s="56"/>
    </row>
    <row r="13" spans="1:12" ht="12.75">
      <c r="A13" s="240" t="s">
        <v>453</v>
      </c>
      <c r="B13" s="241"/>
      <c r="C13" s="242">
        <v>2073</v>
      </c>
      <c r="D13" s="242">
        <v>730373</v>
      </c>
      <c r="E13" s="242">
        <v>1082</v>
      </c>
      <c r="F13" s="242">
        <v>367248</v>
      </c>
      <c r="G13" s="242">
        <v>444</v>
      </c>
      <c r="H13" s="242">
        <v>342080</v>
      </c>
      <c r="I13" s="242">
        <v>39</v>
      </c>
      <c r="J13" s="242">
        <v>21045</v>
      </c>
      <c r="K13" s="242">
        <v>508</v>
      </c>
      <c r="L13" s="56"/>
    </row>
    <row r="14" spans="1:12" ht="12.75">
      <c r="A14" s="240" t="s">
        <v>454</v>
      </c>
      <c r="B14" s="241"/>
      <c r="C14" s="242">
        <v>2577</v>
      </c>
      <c r="D14" s="242">
        <v>1585923</v>
      </c>
      <c r="E14" s="242">
        <v>1159</v>
      </c>
      <c r="F14" s="242">
        <v>703853</v>
      </c>
      <c r="G14" s="242">
        <v>626</v>
      </c>
      <c r="H14" s="242">
        <v>827125</v>
      </c>
      <c r="I14" s="242">
        <v>90</v>
      </c>
      <c r="J14" s="242">
        <v>54945</v>
      </c>
      <c r="K14" s="242">
        <v>702</v>
      </c>
      <c r="L14" s="56"/>
    </row>
    <row r="15" spans="1:12" ht="12.75">
      <c r="A15" s="240" t="s">
        <v>455</v>
      </c>
      <c r="B15" s="241"/>
      <c r="C15" s="242">
        <v>2657</v>
      </c>
      <c r="D15" s="242">
        <v>970621</v>
      </c>
      <c r="E15" s="242">
        <v>1289</v>
      </c>
      <c r="F15" s="242">
        <v>548212</v>
      </c>
      <c r="G15" s="242">
        <v>471</v>
      </c>
      <c r="H15" s="242">
        <v>379741</v>
      </c>
      <c r="I15" s="242">
        <v>80</v>
      </c>
      <c r="J15" s="242">
        <v>42668</v>
      </c>
      <c r="K15" s="242">
        <v>817</v>
      </c>
      <c r="L15" s="56"/>
    </row>
    <row r="16" spans="1:12" ht="12.75">
      <c r="A16" s="240" t="s">
        <v>456</v>
      </c>
      <c r="B16" s="241"/>
      <c r="C16" s="242">
        <v>2104</v>
      </c>
      <c r="D16" s="242">
        <v>1425998</v>
      </c>
      <c r="E16" s="242">
        <v>941</v>
      </c>
      <c r="F16" s="242">
        <v>507356</v>
      </c>
      <c r="G16" s="242">
        <v>561</v>
      </c>
      <c r="H16" s="242">
        <v>859747</v>
      </c>
      <c r="I16" s="242">
        <v>53</v>
      </c>
      <c r="J16" s="242">
        <v>58895</v>
      </c>
      <c r="K16" s="242">
        <v>549</v>
      </c>
      <c r="L16" s="56"/>
    </row>
    <row r="17" spans="1:12" ht="12.75">
      <c r="A17" s="243"/>
      <c r="B17" s="241"/>
      <c r="C17" s="244"/>
      <c r="D17" s="242"/>
      <c r="E17" s="242"/>
      <c r="F17" s="242"/>
      <c r="G17" s="242"/>
      <c r="H17" s="242"/>
      <c r="I17" s="245"/>
      <c r="J17" s="245"/>
      <c r="K17" s="245"/>
      <c r="L17" s="56"/>
    </row>
    <row r="18" spans="1:12" ht="12.75">
      <c r="A18" s="246" t="s">
        <v>65</v>
      </c>
      <c r="B18" s="247"/>
      <c r="C18" s="248">
        <f aca="true" t="shared" si="0" ref="C18:K18">+SUM(C10:C16)</f>
        <v>16577</v>
      </c>
      <c r="D18" s="248">
        <f t="shared" si="0"/>
        <v>9103860</v>
      </c>
      <c r="E18" s="248">
        <f t="shared" si="0"/>
        <v>7048</v>
      </c>
      <c r="F18" s="248">
        <f t="shared" si="0"/>
        <v>3560377</v>
      </c>
      <c r="G18" s="248">
        <f t="shared" si="0"/>
        <v>4766</v>
      </c>
      <c r="H18" s="248">
        <f t="shared" si="0"/>
        <v>5000731</v>
      </c>
      <c r="I18" s="248">
        <f t="shared" si="0"/>
        <v>766</v>
      </c>
      <c r="J18" s="248">
        <f t="shared" si="0"/>
        <v>542752</v>
      </c>
      <c r="K18" s="248">
        <f t="shared" si="0"/>
        <v>3997</v>
      </c>
      <c r="L18" s="56"/>
    </row>
    <row r="19" spans="1:12" ht="12.75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56"/>
    </row>
    <row r="20" spans="1:12" ht="12.75">
      <c r="A20" s="249"/>
      <c r="B20" s="238"/>
      <c r="C20" s="238"/>
      <c r="D20" s="239"/>
      <c r="E20" s="239"/>
      <c r="F20" s="239"/>
      <c r="G20" s="239"/>
      <c r="H20" s="239"/>
      <c r="I20" s="239"/>
      <c r="J20" s="239"/>
      <c r="K20" s="239"/>
      <c r="L20" s="56"/>
    </row>
    <row r="21" spans="1:12" ht="12.75">
      <c r="A21" s="238" t="s">
        <v>457</v>
      </c>
      <c r="B21" s="238"/>
      <c r="C21" s="238"/>
      <c r="D21" s="239"/>
      <c r="E21" s="239"/>
      <c r="F21" s="239"/>
      <c r="G21" s="239"/>
      <c r="H21" s="239"/>
      <c r="I21" s="239"/>
      <c r="J21" s="239"/>
      <c r="K21" s="239"/>
      <c r="L21" s="56"/>
    </row>
    <row r="22" spans="1:12" ht="12.75">
      <c r="A22" s="239" t="s">
        <v>458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56"/>
    </row>
    <row r="23" spans="1:12" ht="12.75">
      <c r="A23" s="239" t="s">
        <v>459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4"/>
    </row>
    <row r="24" spans="1:12" s="250" customFormat="1" ht="22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  <row r="25" spans="1:12" s="250" customFormat="1" ht="21.75" customHeight="1">
      <c r="A25" s="213"/>
      <c r="B25" s="213"/>
      <c r="C25" s="213"/>
      <c r="D25" s="213"/>
      <c r="E25" s="251"/>
      <c r="F25" s="251"/>
      <c r="G25" s="251"/>
      <c r="H25" s="251"/>
      <c r="I25" s="213"/>
      <c r="J25" s="213"/>
      <c r="K25" s="213"/>
      <c r="L25" s="213"/>
    </row>
    <row r="26" spans="1:12" s="250" customFormat="1" ht="21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13"/>
    </row>
    <row r="27" spans="1:12" ht="12.75">
      <c r="A27" s="487" t="s">
        <v>460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"/>
    </row>
    <row r="28" spans="1:12" ht="12.75">
      <c r="A28" s="487" t="s">
        <v>461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"/>
    </row>
    <row r="29" spans="1:12" ht="12.75">
      <c r="A29" s="487" t="s">
        <v>462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"/>
    </row>
    <row r="30" spans="1:12" ht="12.75">
      <c r="A30" s="2"/>
      <c r="B30" s="2"/>
      <c r="C30" s="2"/>
      <c r="D30" s="2"/>
      <c r="E30" s="2"/>
      <c r="F30" s="56"/>
      <c r="G30" s="56"/>
      <c r="H30" s="56"/>
      <c r="I30" s="4"/>
      <c r="J30" s="4"/>
      <c r="K30" s="4"/>
      <c r="L30" s="4"/>
    </row>
    <row r="31" spans="1:12" ht="15" customHeight="1">
      <c r="A31" s="480" t="s">
        <v>463</v>
      </c>
      <c r="B31" s="481"/>
      <c r="C31" s="486" t="s">
        <v>464</v>
      </c>
      <c r="D31" s="486"/>
      <c r="E31" s="486"/>
      <c r="F31" s="374" t="s">
        <v>271</v>
      </c>
      <c r="G31" s="375"/>
      <c r="H31" s="375"/>
      <c r="I31" s="375"/>
      <c r="J31" s="375"/>
      <c r="K31" s="397"/>
      <c r="L31" s="4"/>
    </row>
    <row r="32" spans="1:12" ht="41.25" customHeight="1">
      <c r="A32" s="482"/>
      <c r="B32" s="483"/>
      <c r="C32" s="486" t="s">
        <v>156</v>
      </c>
      <c r="D32" s="486" t="s">
        <v>465</v>
      </c>
      <c r="E32" s="486" t="s">
        <v>466</v>
      </c>
      <c r="F32" s="400" t="s">
        <v>467</v>
      </c>
      <c r="G32" s="489"/>
      <c r="H32" s="489"/>
      <c r="I32" s="489"/>
      <c r="J32" s="489"/>
      <c r="K32" s="490"/>
      <c r="L32" s="4"/>
    </row>
    <row r="33" spans="1:12" ht="15" customHeight="1">
      <c r="A33" s="482"/>
      <c r="B33" s="483"/>
      <c r="C33" s="486"/>
      <c r="D33" s="486"/>
      <c r="E33" s="488"/>
      <c r="F33" s="376" t="s">
        <v>156</v>
      </c>
      <c r="G33" s="386"/>
      <c r="H33" s="376" t="s">
        <v>465</v>
      </c>
      <c r="I33" s="386"/>
      <c r="J33" s="376" t="s">
        <v>468</v>
      </c>
      <c r="K33" s="386"/>
      <c r="L33" s="4"/>
    </row>
    <row r="34" spans="1:12" ht="12.75">
      <c r="A34" s="482"/>
      <c r="B34" s="483"/>
      <c r="C34" s="486"/>
      <c r="D34" s="486"/>
      <c r="E34" s="488"/>
      <c r="F34" s="378"/>
      <c r="G34" s="387"/>
      <c r="H34" s="378"/>
      <c r="I34" s="387"/>
      <c r="J34" s="378"/>
      <c r="K34" s="387"/>
      <c r="L34" s="4"/>
    </row>
    <row r="35" spans="1:12" ht="12.75">
      <c r="A35" s="482"/>
      <c r="B35" s="483"/>
      <c r="C35" s="486"/>
      <c r="D35" s="486"/>
      <c r="E35" s="488"/>
      <c r="F35" s="378"/>
      <c r="G35" s="387"/>
      <c r="H35" s="380"/>
      <c r="I35" s="388"/>
      <c r="J35" s="380"/>
      <c r="K35" s="388"/>
      <c r="L35" s="4"/>
    </row>
    <row r="36" spans="1:12" ht="12.75">
      <c r="A36" s="484"/>
      <c r="B36" s="485"/>
      <c r="C36" s="491" t="s">
        <v>18</v>
      </c>
      <c r="D36" s="491"/>
      <c r="E36" s="235" t="s">
        <v>159</v>
      </c>
      <c r="F36" s="374" t="s">
        <v>18</v>
      </c>
      <c r="G36" s="397"/>
      <c r="H36" s="374" t="s">
        <v>18</v>
      </c>
      <c r="I36" s="397"/>
      <c r="J36" s="374" t="s">
        <v>159</v>
      </c>
      <c r="K36" s="397"/>
      <c r="L36" s="4"/>
    </row>
    <row r="37" spans="1:12" ht="12.75">
      <c r="A37" s="236"/>
      <c r="B37" s="237"/>
      <c r="C37" s="238"/>
      <c r="D37" s="239"/>
      <c r="E37" s="239"/>
      <c r="F37" s="39"/>
      <c r="G37" s="39"/>
      <c r="H37" s="39"/>
      <c r="I37" s="4"/>
      <c r="J37" s="4"/>
      <c r="K37" s="4"/>
      <c r="L37" s="4"/>
    </row>
    <row r="38" spans="1:12" ht="12.75">
      <c r="A38" s="240" t="s">
        <v>450</v>
      </c>
      <c r="B38" s="241"/>
      <c r="C38" s="242">
        <v>3</v>
      </c>
      <c r="D38" s="242">
        <v>67</v>
      </c>
      <c r="E38" s="242">
        <v>3</v>
      </c>
      <c r="F38" s="492">
        <v>2</v>
      </c>
      <c r="G38" s="492"/>
      <c r="H38" s="492">
        <v>25357</v>
      </c>
      <c r="I38" s="492"/>
      <c r="J38" s="492">
        <v>1256</v>
      </c>
      <c r="K38" s="492"/>
      <c r="L38" s="4"/>
    </row>
    <row r="39" spans="1:12" ht="12.75">
      <c r="A39" s="240" t="s">
        <v>451</v>
      </c>
      <c r="B39" s="241"/>
      <c r="C39" s="242">
        <v>16</v>
      </c>
      <c r="D39" s="242">
        <v>719</v>
      </c>
      <c r="E39" s="242">
        <v>32</v>
      </c>
      <c r="F39" s="493">
        <v>0</v>
      </c>
      <c r="G39" s="493"/>
      <c r="H39" s="493">
        <v>0</v>
      </c>
      <c r="I39" s="493"/>
      <c r="J39" s="493">
        <v>0</v>
      </c>
      <c r="K39" s="493"/>
      <c r="L39" s="4"/>
    </row>
    <row r="40" spans="1:12" ht="12.75">
      <c r="A40" s="240" t="s">
        <v>452</v>
      </c>
      <c r="B40" s="241"/>
      <c r="C40" s="242">
        <v>19</v>
      </c>
      <c r="D40" s="242">
        <v>1891</v>
      </c>
      <c r="E40" s="242">
        <v>87</v>
      </c>
      <c r="F40" s="493">
        <v>0</v>
      </c>
      <c r="G40" s="493"/>
      <c r="H40" s="493">
        <v>0</v>
      </c>
      <c r="I40" s="493"/>
      <c r="J40" s="493">
        <v>0</v>
      </c>
      <c r="K40" s="493"/>
      <c r="L40" s="4"/>
    </row>
    <row r="41" spans="1:12" ht="12.75">
      <c r="A41" s="240" t="s">
        <v>453</v>
      </c>
      <c r="B41" s="241"/>
      <c r="C41" s="242">
        <v>33</v>
      </c>
      <c r="D41" s="242">
        <v>3775</v>
      </c>
      <c r="E41" s="242">
        <v>175</v>
      </c>
      <c r="F41" s="492">
        <v>1</v>
      </c>
      <c r="G41" s="492"/>
      <c r="H41" s="492">
        <v>271</v>
      </c>
      <c r="I41" s="492"/>
      <c r="J41" s="492">
        <v>10</v>
      </c>
      <c r="K41" s="492"/>
      <c r="L41" s="4"/>
    </row>
    <row r="42" spans="1:12" ht="12.75">
      <c r="A42" s="240" t="s">
        <v>454</v>
      </c>
      <c r="B42" s="241"/>
      <c r="C42" s="242">
        <v>15</v>
      </c>
      <c r="D42" s="242">
        <v>894</v>
      </c>
      <c r="E42" s="242">
        <v>42</v>
      </c>
      <c r="F42" s="492">
        <v>1</v>
      </c>
      <c r="G42" s="492"/>
      <c r="H42" s="492">
        <v>200</v>
      </c>
      <c r="I42" s="492"/>
      <c r="J42" s="492">
        <v>10</v>
      </c>
      <c r="K42" s="492"/>
      <c r="L42" s="4"/>
    </row>
    <row r="43" spans="1:12" ht="12.75">
      <c r="A43" s="240" t="s">
        <v>455</v>
      </c>
      <c r="B43" s="241"/>
      <c r="C43" s="242">
        <v>5</v>
      </c>
      <c r="D43" s="242">
        <v>381</v>
      </c>
      <c r="E43" s="242">
        <v>55</v>
      </c>
      <c r="F43" s="493">
        <v>0</v>
      </c>
      <c r="G43" s="493"/>
      <c r="H43" s="493">
        <v>0</v>
      </c>
      <c r="I43" s="493"/>
      <c r="J43" s="493">
        <v>0</v>
      </c>
      <c r="K43" s="493"/>
      <c r="L43" s="4"/>
    </row>
    <row r="44" spans="1:12" ht="12.75">
      <c r="A44" s="240" t="s">
        <v>456</v>
      </c>
      <c r="B44" s="241"/>
      <c r="C44" s="242">
        <v>10</v>
      </c>
      <c r="D44" s="242">
        <v>351</v>
      </c>
      <c r="E44" s="242">
        <v>18</v>
      </c>
      <c r="F44" s="492">
        <v>1</v>
      </c>
      <c r="G44" s="492"/>
      <c r="H44" s="492">
        <v>7501</v>
      </c>
      <c r="I44" s="492"/>
      <c r="J44" s="492">
        <v>470</v>
      </c>
      <c r="K44" s="492"/>
      <c r="L44" s="4"/>
    </row>
    <row r="45" spans="1:12" ht="12.75">
      <c r="A45" s="243"/>
      <c r="B45" s="241"/>
      <c r="C45" s="244"/>
      <c r="D45" s="242"/>
      <c r="E45" s="242"/>
      <c r="F45" s="492"/>
      <c r="G45" s="492"/>
      <c r="H45" s="492"/>
      <c r="I45" s="492"/>
      <c r="J45" s="253"/>
      <c r="K45" s="4"/>
      <c r="L45" s="4"/>
    </row>
    <row r="46" spans="1:12" ht="12.75">
      <c r="A46" s="246" t="s">
        <v>65</v>
      </c>
      <c r="B46" s="247"/>
      <c r="C46" s="248">
        <v>101</v>
      </c>
      <c r="D46" s="248">
        <v>8078</v>
      </c>
      <c r="E46" s="248">
        <v>412</v>
      </c>
      <c r="F46" s="494">
        <v>5</v>
      </c>
      <c r="G46" s="494"/>
      <c r="H46" s="494">
        <v>33329</v>
      </c>
      <c r="I46" s="494"/>
      <c r="J46" s="494">
        <v>1746</v>
      </c>
      <c r="K46" s="494"/>
      <c r="L46" s="4"/>
    </row>
    <row r="47" spans="1:12" ht="12.75">
      <c r="A47" s="239"/>
      <c r="B47" s="239"/>
      <c r="C47" s="239"/>
      <c r="D47" s="239"/>
      <c r="E47" s="239"/>
      <c r="F47" s="39"/>
      <c r="G47" s="39"/>
      <c r="H47" s="39"/>
      <c r="I47" s="4"/>
      <c r="J47" s="4"/>
      <c r="K47" s="4"/>
      <c r="L47" s="4"/>
    </row>
    <row r="48" spans="1:12" ht="12.75">
      <c r="A48" s="249"/>
      <c r="B48" s="238"/>
      <c r="C48" s="238"/>
      <c r="D48" s="239"/>
      <c r="E48" s="239"/>
      <c r="F48" s="39"/>
      <c r="G48" s="39"/>
      <c r="H48" s="39"/>
      <c r="I48" s="4"/>
      <c r="J48" s="4"/>
      <c r="K48" s="4"/>
      <c r="L48" s="4"/>
    </row>
    <row r="49" spans="1:12" ht="12.75">
      <c r="A49" s="238" t="s">
        <v>469</v>
      </c>
      <c r="B49" s="238"/>
      <c r="C49" s="238"/>
      <c r="D49" s="239"/>
      <c r="E49" s="239"/>
      <c r="F49" s="39"/>
      <c r="G49" s="39"/>
      <c r="H49" s="39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mergeCells count="51">
    <mergeCell ref="F46:G46"/>
    <mergeCell ref="H46:I46"/>
    <mergeCell ref="J46:K46"/>
    <mergeCell ref="F44:G44"/>
    <mergeCell ref="H44:I44"/>
    <mergeCell ref="J44:K44"/>
    <mergeCell ref="F45:G45"/>
    <mergeCell ref="H45:I45"/>
    <mergeCell ref="F42:G42"/>
    <mergeCell ref="H42:I42"/>
    <mergeCell ref="J42:K42"/>
    <mergeCell ref="F43:G43"/>
    <mergeCell ref="H43:I43"/>
    <mergeCell ref="J43:K43"/>
    <mergeCell ref="F40:G40"/>
    <mergeCell ref="H40:I40"/>
    <mergeCell ref="J40:K40"/>
    <mergeCell ref="F41:G41"/>
    <mergeCell ref="H41:I41"/>
    <mergeCell ref="J41:K41"/>
    <mergeCell ref="J36:K36"/>
    <mergeCell ref="F38:G38"/>
    <mergeCell ref="H38:I38"/>
    <mergeCell ref="J38:K38"/>
    <mergeCell ref="F39:G39"/>
    <mergeCell ref="H39:I39"/>
    <mergeCell ref="J39:K39"/>
    <mergeCell ref="A27:K27"/>
    <mergeCell ref="A28:K28"/>
    <mergeCell ref="A29:K29"/>
    <mergeCell ref="A31:B36"/>
    <mergeCell ref="C31:E31"/>
    <mergeCell ref="F31:K31"/>
    <mergeCell ref="C32:C35"/>
    <mergeCell ref="D32:D35"/>
    <mergeCell ref="E32:E35"/>
    <mergeCell ref="F32:K32"/>
    <mergeCell ref="F33:G35"/>
    <mergeCell ref="H33:I35"/>
    <mergeCell ref="J33:K35"/>
    <mergeCell ref="C36:D36"/>
    <mergeCell ref="F36:G36"/>
    <mergeCell ref="H36:I36"/>
    <mergeCell ref="A1:K1"/>
    <mergeCell ref="A2:K2"/>
    <mergeCell ref="A4:B8"/>
    <mergeCell ref="C4:D7"/>
    <mergeCell ref="E4:F7"/>
    <mergeCell ref="G4:H7"/>
    <mergeCell ref="I4:J7"/>
    <mergeCell ref="K4:K7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8000860214233"/>
    <pageSetUpPr fitToPage="1"/>
  </sheetPr>
  <dimension ref="A1:L580"/>
  <sheetViews>
    <sheetView workbookViewId="0" topLeftCell="A1">
      <selection activeCell="K1" sqref="K1"/>
    </sheetView>
  </sheetViews>
  <sheetFormatPr defaultColWidth="10.8515625" defaultRowHeight="12.75"/>
  <cols>
    <col min="1" max="1" width="6.421875" style="2" customWidth="1"/>
    <col min="2" max="2" width="26.7109375" style="2" customWidth="1"/>
    <col min="3" max="3" width="0.2890625" style="2" customWidth="1"/>
    <col min="4" max="10" width="11.140625" style="56" customWidth="1"/>
    <col min="11" max="16384" width="10.8515625" style="2" customWidth="1"/>
  </cols>
  <sheetData>
    <row r="1" spans="1:10" ht="12.75">
      <c r="A1" s="354" t="s">
        <v>390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2.75">
      <c r="A2" s="354" t="s">
        <v>141</v>
      </c>
      <c r="B2" s="354"/>
      <c r="C2" s="354"/>
      <c r="D2" s="354"/>
      <c r="E2" s="354"/>
      <c r="F2" s="354"/>
      <c r="G2" s="354"/>
      <c r="H2" s="354"/>
      <c r="I2" s="354"/>
      <c r="J2" s="354"/>
    </row>
    <row r="3" ht="6.75" customHeight="1"/>
    <row r="4" spans="1:10" s="4" customFormat="1" ht="14.25" customHeight="1">
      <c r="A4" s="389" t="s">
        <v>73</v>
      </c>
      <c r="B4" s="392" t="s">
        <v>72</v>
      </c>
      <c r="C4" s="136"/>
      <c r="D4" s="383" t="s">
        <v>391</v>
      </c>
      <c r="E4" s="374" t="s">
        <v>14</v>
      </c>
      <c r="F4" s="397"/>
      <c r="G4" s="374" t="s">
        <v>271</v>
      </c>
      <c r="H4" s="375"/>
      <c r="I4" s="375"/>
      <c r="J4" s="375"/>
    </row>
    <row r="5" spans="1:10" s="4" customFormat="1" ht="11.25" customHeight="1">
      <c r="A5" s="390"/>
      <c r="B5" s="393"/>
      <c r="C5" s="135"/>
      <c r="D5" s="395"/>
      <c r="E5" s="383" t="s">
        <v>74</v>
      </c>
      <c r="F5" s="383" t="s">
        <v>257</v>
      </c>
      <c r="G5" s="376" t="s">
        <v>75</v>
      </c>
      <c r="H5" s="386"/>
      <c r="I5" s="376" t="s">
        <v>333</v>
      </c>
      <c r="J5" s="377"/>
    </row>
    <row r="6" spans="1:10" s="4" customFormat="1" ht="10.2">
      <c r="A6" s="390"/>
      <c r="B6" s="393"/>
      <c r="C6" s="135"/>
      <c r="D6" s="395"/>
      <c r="E6" s="384"/>
      <c r="F6" s="384"/>
      <c r="G6" s="378"/>
      <c r="H6" s="387"/>
      <c r="I6" s="378"/>
      <c r="J6" s="379"/>
    </row>
    <row r="7" spans="1:10" s="4" customFormat="1" ht="10.2">
      <c r="A7" s="390"/>
      <c r="B7" s="393"/>
      <c r="C7" s="135"/>
      <c r="D7" s="395"/>
      <c r="E7" s="384"/>
      <c r="F7" s="384"/>
      <c r="G7" s="378"/>
      <c r="H7" s="387"/>
      <c r="I7" s="378"/>
      <c r="J7" s="379"/>
    </row>
    <row r="8" spans="1:10" s="4" customFormat="1" ht="10.2">
      <c r="A8" s="390"/>
      <c r="B8" s="393"/>
      <c r="C8" s="135"/>
      <c r="D8" s="395"/>
      <c r="E8" s="384"/>
      <c r="F8" s="384"/>
      <c r="G8" s="378"/>
      <c r="H8" s="387"/>
      <c r="I8" s="378"/>
      <c r="J8" s="379"/>
    </row>
    <row r="9" spans="1:10" s="4" customFormat="1" ht="10.2">
      <c r="A9" s="390"/>
      <c r="B9" s="393"/>
      <c r="C9" s="135"/>
      <c r="D9" s="395"/>
      <c r="E9" s="385"/>
      <c r="F9" s="385"/>
      <c r="G9" s="380"/>
      <c r="H9" s="388"/>
      <c r="I9" s="380"/>
      <c r="J9" s="381"/>
    </row>
    <row r="10" spans="1:10" s="4" customFormat="1" ht="15" customHeight="1">
      <c r="A10" s="391"/>
      <c r="B10" s="394"/>
      <c r="C10" s="88"/>
      <c r="D10" s="396"/>
      <c r="E10" s="78" t="s">
        <v>18</v>
      </c>
      <c r="F10" s="38" t="s">
        <v>16</v>
      </c>
      <c r="G10" s="78" t="s">
        <v>18</v>
      </c>
      <c r="H10" s="38" t="s">
        <v>16</v>
      </c>
      <c r="I10" s="38" t="s">
        <v>18</v>
      </c>
      <c r="J10" s="77" t="s">
        <v>16</v>
      </c>
    </row>
    <row r="11" spans="1:10" s="4" customFormat="1" ht="15" customHeight="1">
      <c r="A11" s="64"/>
      <c r="B11" s="99" t="s">
        <v>78</v>
      </c>
      <c r="C11" s="138"/>
      <c r="D11" s="39"/>
      <c r="E11" s="54"/>
      <c r="F11" s="39"/>
      <c r="G11" s="39"/>
      <c r="H11" s="39"/>
      <c r="I11" s="39"/>
      <c r="J11" s="39"/>
    </row>
    <row r="12" spans="1:10" s="4" customFormat="1" ht="10.2">
      <c r="A12" s="64">
        <v>161</v>
      </c>
      <c r="B12" s="100" t="s">
        <v>96</v>
      </c>
      <c r="C12" s="139"/>
      <c r="D12" s="54">
        <v>137116</v>
      </c>
      <c r="E12" s="54">
        <v>137087</v>
      </c>
      <c r="F12" s="68">
        <v>99.97885002479651</v>
      </c>
      <c r="G12" s="54">
        <v>136890</v>
      </c>
      <c r="H12" s="68">
        <v>99.83517605531082</v>
      </c>
      <c r="I12" s="54">
        <v>136890</v>
      </c>
      <c r="J12" s="68">
        <v>99.83517605531082</v>
      </c>
    </row>
    <row r="13" spans="1:10" s="4" customFormat="1" ht="10.2">
      <c r="A13" s="64">
        <v>162</v>
      </c>
      <c r="B13" s="100" t="s">
        <v>90</v>
      </c>
      <c r="C13" s="139"/>
      <c r="D13" s="54">
        <v>1474387</v>
      </c>
      <c r="E13" s="54">
        <v>1474362</v>
      </c>
      <c r="F13" s="68">
        <v>99.9983043800576</v>
      </c>
      <c r="G13" s="54">
        <v>1473311</v>
      </c>
      <c r="H13" s="68">
        <v>99.92702051767955</v>
      </c>
      <c r="I13" s="54">
        <v>1473311</v>
      </c>
      <c r="J13" s="68">
        <v>99.92702051767955</v>
      </c>
    </row>
    <row r="14" spans="1:10" s="4" customFormat="1" ht="10.2">
      <c r="A14" s="64">
        <v>163</v>
      </c>
      <c r="B14" s="100" t="s">
        <v>92</v>
      </c>
      <c r="C14" s="139"/>
      <c r="D14" s="54">
        <v>63387</v>
      </c>
      <c r="E14" s="54">
        <v>63387</v>
      </c>
      <c r="F14" s="68">
        <v>100</v>
      </c>
      <c r="G14" s="54">
        <v>63227</v>
      </c>
      <c r="H14" s="68">
        <v>99.7475823118305</v>
      </c>
      <c r="I14" s="54">
        <v>63227</v>
      </c>
      <c r="J14" s="68">
        <v>99.7475823118305</v>
      </c>
    </row>
    <row r="15" spans="1:10" s="4" customFormat="1" ht="13.5" customHeight="1">
      <c r="A15" s="64"/>
      <c r="B15" s="102" t="s">
        <v>95</v>
      </c>
      <c r="C15" s="127"/>
      <c r="D15" s="54"/>
      <c r="E15" s="54"/>
      <c r="F15" s="68"/>
      <c r="G15" s="54"/>
      <c r="H15" s="68"/>
      <c r="I15" s="54"/>
      <c r="J15" s="68"/>
    </row>
    <row r="16" spans="1:10" s="4" customFormat="1" ht="10.2">
      <c r="A16" s="64">
        <v>171</v>
      </c>
      <c r="B16" s="100" t="s">
        <v>79</v>
      </c>
      <c r="C16" s="139"/>
      <c r="D16" s="54">
        <v>111348</v>
      </c>
      <c r="E16" s="54">
        <v>109107</v>
      </c>
      <c r="F16" s="68">
        <v>97.98739088263821</v>
      </c>
      <c r="G16" s="54">
        <v>99793</v>
      </c>
      <c r="H16" s="68">
        <v>89.62262456442863</v>
      </c>
      <c r="I16" s="54">
        <v>99761</v>
      </c>
      <c r="J16" s="68">
        <v>89.59388583539892</v>
      </c>
    </row>
    <row r="17" spans="1:10" s="4" customFormat="1" ht="10.2">
      <c r="A17" s="64">
        <v>172</v>
      </c>
      <c r="B17" s="100" t="s">
        <v>80</v>
      </c>
      <c r="C17" s="139"/>
      <c r="D17" s="54">
        <v>105903</v>
      </c>
      <c r="E17" s="54">
        <v>105657</v>
      </c>
      <c r="F17" s="68">
        <v>99.76771196283391</v>
      </c>
      <c r="G17" s="54">
        <v>93286</v>
      </c>
      <c r="H17" s="68">
        <v>88.0862676222581</v>
      </c>
      <c r="I17" s="54">
        <v>93286</v>
      </c>
      <c r="J17" s="68">
        <v>88.0862676222581</v>
      </c>
    </row>
    <row r="18" spans="1:10" s="4" customFormat="1" ht="10.2">
      <c r="A18" s="64">
        <v>173</v>
      </c>
      <c r="B18" s="100" t="s">
        <v>210</v>
      </c>
      <c r="C18" s="139"/>
      <c r="D18" s="54">
        <v>127598</v>
      </c>
      <c r="E18" s="54">
        <v>126719</v>
      </c>
      <c r="F18" s="68">
        <v>99.31111772911801</v>
      </c>
      <c r="G18" s="54">
        <v>121298</v>
      </c>
      <c r="H18" s="68">
        <v>95.0626185363407</v>
      </c>
      <c r="I18" s="54">
        <v>121298</v>
      </c>
      <c r="J18" s="68">
        <v>95.0626185363407</v>
      </c>
    </row>
    <row r="19" spans="1:10" s="4" customFormat="1" ht="10.2">
      <c r="A19" s="64">
        <v>174</v>
      </c>
      <c r="B19" s="100" t="s">
        <v>81</v>
      </c>
      <c r="C19" s="139"/>
      <c r="D19" s="54">
        <v>154544</v>
      </c>
      <c r="E19" s="54">
        <v>154504</v>
      </c>
      <c r="F19" s="68">
        <v>99.97411740345791</v>
      </c>
      <c r="G19" s="54">
        <v>151918</v>
      </c>
      <c r="H19" s="68">
        <v>98.3008075370121</v>
      </c>
      <c r="I19" s="54">
        <v>151918</v>
      </c>
      <c r="J19" s="68">
        <v>98.3008075370121</v>
      </c>
    </row>
    <row r="20" spans="1:10" s="4" customFormat="1" ht="10.2">
      <c r="A20" s="64">
        <v>175</v>
      </c>
      <c r="B20" s="100" t="s">
        <v>82</v>
      </c>
      <c r="C20" s="139"/>
      <c r="D20" s="54">
        <v>142974</v>
      </c>
      <c r="E20" s="54">
        <v>142679</v>
      </c>
      <c r="F20" s="68">
        <v>99.79366877893882</v>
      </c>
      <c r="G20" s="54">
        <v>137600</v>
      </c>
      <c r="H20" s="68">
        <v>96.24127463734665</v>
      </c>
      <c r="I20" s="54">
        <v>137600</v>
      </c>
      <c r="J20" s="68">
        <v>96.24127463734665</v>
      </c>
    </row>
    <row r="21" spans="1:10" s="4" customFormat="1" ht="10.2">
      <c r="A21" s="64">
        <v>176</v>
      </c>
      <c r="B21" s="100" t="s">
        <v>83</v>
      </c>
      <c r="C21" s="139"/>
      <c r="D21" s="54">
        <v>132801</v>
      </c>
      <c r="E21" s="54">
        <v>132770</v>
      </c>
      <c r="F21" s="68">
        <v>99.97665680228312</v>
      </c>
      <c r="G21" s="54">
        <v>131970</v>
      </c>
      <c r="H21" s="68">
        <v>99.3742516999119</v>
      </c>
      <c r="I21" s="54">
        <v>131970</v>
      </c>
      <c r="J21" s="68">
        <v>99.3742516999119</v>
      </c>
    </row>
    <row r="22" spans="1:10" s="4" customFormat="1" ht="10.2">
      <c r="A22" s="64">
        <v>177</v>
      </c>
      <c r="B22" s="100" t="s">
        <v>84</v>
      </c>
      <c r="C22" s="139"/>
      <c r="D22" s="54">
        <v>137700</v>
      </c>
      <c r="E22" s="54">
        <v>137344</v>
      </c>
      <c r="F22" s="68">
        <v>99.74146695715324</v>
      </c>
      <c r="G22" s="54">
        <v>127091</v>
      </c>
      <c r="H22" s="68">
        <v>92.2955700798838</v>
      </c>
      <c r="I22" s="54">
        <v>127074</v>
      </c>
      <c r="J22" s="68">
        <v>92.28322440087146</v>
      </c>
    </row>
    <row r="23" spans="1:10" s="4" customFormat="1" ht="10.2">
      <c r="A23" s="64">
        <v>178</v>
      </c>
      <c r="B23" s="100" t="s">
        <v>85</v>
      </c>
      <c r="C23" s="139"/>
      <c r="D23" s="54">
        <v>179433</v>
      </c>
      <c r="E23" s="54">
        <v>179404</v>
      </c>
      <c r="F23" s="68">
        <v>99.98383797852124</v>
      </c>
      <c r="G23" s="54">
        <v>174356</v>
      </c>
      <c r="H23" s="68">
        <v>97.17053161904444</v>
      </c>
      <c r="I23" s="54">
        <v>174356</v>
      </c>
      <c r="J23" s="68">
        <v>97.17053161904444</v>
      </c>
    </row>
    <row r="24" spans="1:10" s="4" customFormat="1" ht="10.2">
      <c r="A24" s="64">
        <v>179</v>
      </c>
      <c r="B24" s="100" t="s">
        <v>86</v>
      </c>
      <c r="C24" s="139"/>
      <c r="D24" s="54">
        <v>219382</v>
      </c>
      <c r="E24" s="54">
        <v>219191</v>
      </c>
      <c r="F24" s="68">
        <v>99.91293725100509</v>
      </c>
      <c r="G24" s="54">
        <v>218104</v>
      </c>
      <c r="H24" s="68">
        <v>99.41745448578278</v>
      </c>
      <c r="I24" s="54">
        <v>218104</v>
      </c>
      <c r="J24" s="68">
        <v>99.41745448578278</v>
      </c>
    </row>
    <row r="25" spans="1:10" s="4" customFormat="1" ht="10.2">
      <c r="A25" s="64">
        <v>180</v>
      </c>
      <c r="B25" s="100" t="s">
        <v>211</v>
      </c>
      <c r="C25" s="139"/>
      <c r="D25" s="54">
        <v>88213</v>
      </c>
      <c r="E25" s="54">
        <v>87800</v>
      </c>
      <c r="F25" s="68">
        <v>99.53181503859976</v>
      </c>
      <c r="G25" s="54">
        <v>86616</v>
      </c>
      <c r="H25" s="68">
        <v>98.1896092412683</v>
      </c>
      <c r="I25" s="54">
        <v>86616</v>
      </c>
      <c r="J25" s="68">
        <v>98.1896092412683</v>
      </c>
    </row>
    <row r="26" spans="1:10" s="4" customFormat="1" ht="10.2">
      <c r="A26" s="64">
        <v>181</v>
      </c>
      <c r="B26" s="100" t="s">
        <v>87</v>
      </c>
      <c r="C26" s="139"/>
      <c r="D26" s="54">
        <v>120089</v>
      </c>
      <c r="E26" s="54">
        <v>119949</v>
      </c>
      <c r="F26" s="68">
        <v>99.8834197969839</v>
      </c>
      <c r="G26" s="54">
        <v>118155</v>
      </c>
      <c r="H26" s="68">
        <v>98.3895277669062</v>
      </c>
      <c r="I26" s="54">
        <v>118155</v>
      </c>
      <c r="J26" s="68">
        <v>98.3895277669062</v>
      </c>
    </row>
    <row r="27" spans="1:10" s="4" customFormat="1" ht="10.2">
      <c r="A27" s="64">
        <v>182</v>
      </c>
      <c r="B27" s="100" t="s">
        <v>88</v>
      </c>
      <c r="C27" s="139"/>
      <c r="D27" s="54">
        <v>99798</v>
      </c>
      <c r="E27" s="54">
        <v>97089</v>
      </c>
      <c r="F27" s="68">
        <v>97.28551674382253</v>
      </c>
      <c r="G27" s="54">
        <v>92282</v>
      </c>
      <c r="H27" s="68">
        <v>92.46878694963827</v>
      </c>
      <c r="I27" s="54">
        <v>92282</v>
      </c>
      <c r="J27" s="68">
        <v>92.46878694963827</v>
      </c>
    </row>
    <row r="28" spans="1:10" s="4" customFormat="1" ht="10.2">
      <c r="A28" s="64">
        <v>183</v>
      </c>
      <c r="B28" s="100" t="s">
        <v>89</v>
      </c>
      <c r="C28" s="139"/>
      <c r="D28" s="54">
        <v>115565</v>
      </c>
      <c r="E28" s="54">
        <v>111979</v>
      </c>
      <c r="F28" s="68">
        <v>96.89698438108424</v>
      </c>
      <c r="G28" s="54">
        <v>103214</v>
      </c>
      <c r="H28" s="68">
        <v>89.31250811231773</v>
      </c>
      <c r="I28" s="54">
        <v>103196</v>
      </c>
      <c r="J28" s="68">
        <v>89.29693246225068</v>
      </c>
    </row>
    <row r="29" spans="1:10" s="4" customFormat="1" ht="10.2">
      <c r="A29" s="64">
        <v>184</v>
      </c>
      <c r="B29" s="100" t="s">
        <v>90</v>
      </c>
      <c r="C29" s="139"/>
      <c r="D29" s="54">
        <v>349756</v>
      </c>
      <c r="E29" s="54">
        <v>349637</v>
      </c>
      <c r="F29" s="68">
        <v>99.96597628060705</v>
      </c>
      <c r="G29" s="54">
        <v>348522</v>
      </c>
      <c r="H29" s="68">
        <v>99.64718260730338</v>
      </c>
      <c r="I29" s="54">
        <v>348522</v>
      </c>
      <c r="J29" s="68">
        <v>99.64718260730338</v>
      </c>
    </row>
    <row r="30" spans="1:10" s="4" customFormat="1" ht="10.2">
      <c r="A30" s="64">
        <v>185</v>
      </c>
      <c r="B30" s="100" t="s">
        <v>212</v>
      </c>
      <c r="C30" s="139"/>
      <c r="D30" s="54">
        <v>96898</v>
      </c>
      <c r="E30" s="54">
        <v>96814</v>
      </c>
      <c r="F30" s="68">
        <v>99.91331090424983</v>
      </c>
      <c r="G30" s="54">
        <v>95454</v>
      </c>
      <c r="H30" s="68">
        <v>98.50977316353278</v>
      </c>
      <c r="I30" s="54">
        <v>95454</v>
      </c>
      <c r="J30" s="68">
        <v>98.50977316353278</v>
      </c>
    </row>
    <row r="31" spans="1:10" s="4" customFormat="1" ht="10.2">
      <c r="A31" s="64">
        <v>186</v>
      </c>
      <c r="B31" s="100" t="s">
        <v>91</v>
      </c>
      <c r="C31" s="139"/>
      <c r="D31" s="54">
        <v>127815</v>
      </c>
      <c r="E31" s="54">
        <v>127546</v>
      </c>
      <c r="F31" s="68">
        <v>99.78953956890818</v>
      </c>
      <c r="G31" s="54">
        <v>124912</v>
      </c>
      <c r="H31" s="68">
        <v>97.72874858193482</v>
      </c>
      <c r="I31" s="54">
        <v>124912</v>
      </c>
      <c r="J31" s="68">
        <v>97.72874858193482</v>
      </c>
    </row>
    <row r="32" spans="1:10" s="4" customFormat="1" ht="10.2">
      <c r="A32" s="64">
        <v>187</v>
      </c>
      <c r="B32" s="100" t="s">
        <v>92</v>
      </c>
      <c r="C32" s="139"/>
      <c r="D32" s="54">
        <v>261354</v>
      </c>
      <c r="E32" s="54">
        <v>260064</v>
      </c>
      <c r="F32" s="68">
        <v>99.50641658440277</v>
      </c>
      <c r="G32" s="54">
        <v>245861</v>
      </c>
      <c r="H32" s="68">
        <v>94.07202491639691</v>
      </c>
      <c r="I32" s="54">
        <v>245861</v>
      </c>
      <c r="J32" s="68">
        <v>94.07202491639691</v>
      </c>
    </row>
    <row r="33" spans="1:10" s="4" customFormat="1" ht="10.2">
      <c r="A33" s="64">
        <v>188</v>
      </c>
      <c r="B33" s="100" t="s">
        <v>93</v>
      </c>
      <c r="C33" s="139"/>
      <c r="D33" s="54">
        <v>136495</v>
      </c>
      <c r="E33" s="54">
        <v>136353</v>
      </c>
      <c r="F33" s="68">
        <v>99.89596688523389</v>
      </c>
      <c r="G33" s="54">
        <v>134526</v>
      </c>
      <c r="H33" s="68">
        <v>98.5574563170812</v>
      </c>
      <c r="I33" s="54">
        <v>134526</v>
      </c>
      <c r="J33" s="68">
        <v>98.5574563170812</v>
      </c>
    </row>
    <row r="34" spans="1:10" s="4" customFormat="1" ht="10.2">
      <c r="A34" s="64">
        <v>189</v>
      </c>
      <c r="B34" s="100" t="s">
        <v>94</v>
      </c>
      <c r="C34" s="139"/>
      <c r="D34" s="54">
        <v>177211</v>
      </c>
      <c r="E34" s="54">
        <v>176014</v>
      </c>
      <c r="F34" s="68">
        <v>99.32453403005458</v>
      </c>
      <c r="G34" s="54">
        <v>164781</v>
      </c>
      <c r="H34" s="68">
        <v>92.98576273481895</v>
      </c>
      <c r="I34" s="54">
        <v>164781</v>
      </c>
      <c r="J34" s="68">
        <v>92.98576273481895</v>
      </c>
    </row>
    <row r="35" spans="1:10" s="4" customFormat="1" ht="10.2">
      <c r="A35" s="64">
        <v>190</v>
      </c>
      <c r="B35" s="100" t="s">
        <v>213</v>
      </c>
      <c r="C35" s="139"/>
      <c r="D35" s="54">
        <v>135633</v>
      </c>
      <c r="E35" s="54">
        <v>135012</v>
      </c>
      <c r="F35" s="68">
        <v>99.5421468226759</v>
      </c>
      <c r="G35" s="54">
        <v>129122</v>
      </c>
      <c r="H35" s="68">
        <v>95.19954583324117</v>
      </c>
      <c r="I35" s="54">
        <v>129122</v>
      </c>
      <c r="J35" s="68">
        <v>95.19954583324117</v>
      </c>
    </row>
    <row r="36" spans="1:10" s="70" customFormat="1" ht="13.5" customHeight="1">
      <c r="A36" s="95">
        <v>1</v>
      </c>
      <c r="B36" s="103" t="s">
        <v>203</v>
      </c>
      <c r="C36" s="126"/>
      <c r="D36" s="55">
        <v>4695400</v>
      </c>
      <c r="E36" s="55">
        <v>4680468</v>
      </c>
      <c r="F36" s="164">
        <v>99.68198662520766</v>
      </c>
      <c r="G36" s="55">
        <v>4572289</v>
      </c>
      <c r="H36" s="164">
        <v>97.37805085828684</v>
      </c>
      <c r="I36" s="55">
        <v>4572222</v>
      </c>
      <c r="J36" s="164">
        <v>97.37662392980364</v>
      </c>
    </row>
    <row r="37" spans="1:10" s="4" customFormat="1" ht="6.75" customHeight="1">
      <c r="A37" s="64"/>
      <c r="B37" s="20"/>
      <c r="C37" s="21"/>
      <c r="D37" s="54"/>
      <c r="E37" s="54"/>
      <c r="F37" s="68"/>
      <c r="G37" s="54"/>
      <c r="H37" s="68"/>
      <c r="I37" s="54"/>
      <c r="J37" s="68"/>
    </row>
    <row r="38" spans="1:10" s="4" customFormat="1" ht="13.5" customHeight="1">
      <c r="A38" s="64"/>
      <c r="B38" s="102" t="s">
        <v>78</v>
      </c>
      <c r="C38" s="127"/>
      <c r="D38" s="54"/>
      <c r="E38" s="54"/>
      <c r="F38" s="68"/>
      <c r="G38" s="54"/>
      <c r="H38" s="68"/>
      <c r="I38" s="54"/>
      <c r="J38" s="68"/>
    </row>
    <row r="39" spans="1:10" s="4" customFormat="1" ht="10.2">
      <c r="A39" s="64">
        <v>261</v>
      </c>
      <c r="B39" s="100" t="s">
        <v>97</v>
      </c>
      <c r="C39" s="139"/>
      <c r="D39" s="54">
        <v>72742</v>
      </c>
      <c r="E39" s="54">
        <v>72735</v>
      </c>
      <c r="F39" s="68">
        <v>99.9903769486679</v>
      </c>
      <c r="G39" s="54">
        <v>72366</v>
      </c>
      <c r="H39" s="68">
        <v>99.48310467130406</v>
      </c>
      <c r="I39" s="54">
        <v>72366</v>
      </c>
      <c r="J39" s="68">
        <v>99.48310467130406</v>
      </c>
    </row>
    <row r="40" spans="1:10" s="4" customFormat="1" ht="10.2">
      <c r="A40" s="64">
        <v>262</v>
      </c>
      <c r="B40" s="100" t="s">
        <v>98</v>
      </c>
      <c r="C40" s="139"/>
      <c r="D40" s="54">
        <v>52557</v>
      </c>
      <c r="E40" s="54">
        <v>52403</v>
      </c>
      <c r="F40" s="68">
        <v>99.70698479745799</v>
      </c>
      <c r="G40" s="54">
        <v>51717</v>
      </c>
      <c r="H40" s="68">
        <v>98.40173525886179</v>
      </c>
      <c r="I40" s="54">
        <v>51717</v>
      </c>
      <c r="J40" s="68">
        <v>98.40173525886179</v>
      </c>
    </row>
    <row r="41" spans="1:10" s="4" customFormat="1" ht="10.2">
      <c r="A41" s="64">
        <v>263</v>
      </c>
      <c r="B41" s="100" t="s">
        <v>99</v>
      </c>
      <c r="C41" s="139"/>
      <c r="D41" s="54">
        <v>47766</v>
      </c>
      <c r="E41" s="54">
        <v>47726</v>
      </c>
      <c r="F41" s="68">
        <v>99.91625842649583</v>
      </c>
      <c r="G41" s="54">
        <v>47642</v>
      </c>
      <c r="H41" s="68">
        <v>99.74040112213709</v>
      </c>
      <c r="I41" s="54">
        <v>47642</v>
      </c>
      <c r="J41" s="68">
        <v>99.74040112213709</v>
      </c>
    </row>
    <row r="42" spans="1:10" s="4" customFormat="1" ht="13.5" customHeight="1">
      <c r="A42" s="64"/>
      <c r="B42" s="102" t="s">
        <v>95</v>
      </c>
      <c r="C42" s="127"/>
      <c r="D42" s="54"/>
      <c r="E42" s="54"/>
      <c r="F42" s="164"/>
      <c r="G42" s="54"/>
      <c r="H42" s="68"/>
      <c r="I42" s="54"/>
      <c r="J42" s="68"/>
    </row>
    <row r="43" spans="1:10" s="4" customFormat="1" ht="10.2">
      <c r="A43" s="64">
        <v>271</v>
      </c>
      <c r="B43" s="100" t="s">
        <v>100</v>
      </c>
      <c r="C43" s="139"/>
      <c r="D43" s="54">
        <v>119204</v>
      </c>
      <c r="E43" s="54">
        <v>115305</v>
      </c>
      <c r="F43" s="68">
        <v>96.72913660615416</v>
      </c>
      <c r="G43" s="54">
        <v>110927</v>
      </c>
      <c r="H43" s="68">
        <v>93.05644105902486</v>
      </c>
      <c r="I43" s="54">
        <v>110755</v>
      </c>
      <c r="J43" s="68">
        <v>92.9121505989732</v>
      </c>
    </row>
    <row r="44" spans="1:10" s="4" customFormat="1" ht="10.2">
      <c r="A44" s="64">
        <v>272</v>
      </c>
      <c r="B44" s="100" t="s">
        <v>214</v>
      </c>
      <c r="C44" s="139"/>
      <c r="D44" s="54">
        <v>78353</v>
      </c>
      <c r="E44" s="54">
        <v>73898</v>
      </c>
      <c r="F44" s="68">
        <v>94.31419345781272</v>
      </c>
      <c r="G44" s="54">
        <v>74006</v>
      </c>
      <c r="H44" s="68">
        <v>94.45203119216877</v>
      </c>
      <c r="I44" s="54">
        <v>74006</v>
      </c>
      <c r="J44" s="68">
        <v>94.45203119216877</v>
      </c>
    </row>
    <row r="45" spans="1:10" s="4" customFormat="1" ht="10.2">
      <c r="A45" s="64">
        <v>273</v>
      </c>
      <c r="B45" s="100" t="s">
        <v>101</v>
      </c>
      <c r="C45" s="139"/>
      <c r="D45" s="54">
        <v>122598</v>
      </c>
      <c r="E45" s="54">
        <v>122506</v>
      </c>
      <c r="F45" s="68">
        <v>99.92495799278944</v>
      </c>
      <c r="G45" s="54">
        <v>120764</v>
      </c>
      <c r="H45" s="68">
        <v>98.50405389973736</v>
      </c>
      <c r="I45" s="54">
        <v>120703</v>
      </c>
      <c r="J45" s="68">
        <v>98.45429778626078</v>
      </c>
    </row>
    <row r="46" spans="1:10" s="4" customFormat="1" ht="10.2">
      <c r="A46" s="64">
        <v>274</v>
      </c>
      <c r="B46" s="100" t="s">
        <v>97</v>
      </c>
      <c r="C46" s="139"/>
      <c r="D46" s="54">
        <v>159157</v>
      </c>
      <c r="E46" s="54">
        <v>158537</v>
      </c>
      <c r="F46" s="68">
        <v>99.61044754550538</v>
      </c>
      <c r="G46" s="54">
        <v>144676</v>
      </c>
      <c r="H46" s="68">
        <v>90.90143694590876</v>
      </c>
      <c r="I46" s="54">
        <v>144532</v>
      </c>
      <c r="J46" s="68">
        <v>90.81096024680033</v>
      </c>
    </row>
    <row r="47" spans="1:10" s="4" customFormat="1" ht="10.2">
      <c r="A47" s="64">
        <v>275</v>
      </c>
      <c r="B47" s="100" t="s">
        <v>98</v>
      </c>
      <c r="C47" s="139"/>
      <c r="D47" s="54">
        <v>192230</v>
      </c>
      <c r="E47" s="54">
        <v>178200</v>
      </c>
      <c r="F47" s="68">
        <v>92.70145138636009</v>
      </c>
      <c r="G47" s="54">
        <v>174538</v>
      </c>
      <c r="H47" s="68">
        <v>90.79644176247204</v>
      </c>
      <c r="I47" s="54">
        <v>174361</v>
      </c>
      <c r="J47" s="68">
        <v>90.70436456328356</v>
      </c>
    </row>
    <row r="48" spans="1:10" s="4" customFormat="1" ht="10.2">
      <c r="A48" s="64">
        <v>276</v>
      </c>
      <c r="B48" s="100" t="s">
        <v>102</v>
      </c>
      <c r="C48" s="139"/>
      <c r="D48" s="54">
        <v>77486</v>
      </c>
      <c r="E48" s="54">
        <v>71435</v>
      </c>
      <c r="F48" s="68">
        <v>92.19084737888134</v>
      </c>
      <c r="G48" s="54">
        <v>70495</v>
      </c>
      <c r="H48" s="68">
        <v>90.97772500838862</v>
      </c>
      <c r="I48" s="54">
        <v>70495</v>
      </c>
      <c r="J48" s="68">
        <v>90.97772500838862</v>
      </c>
    </row>
    <row r="49" spans="1:10" s="4" customFormat="1" ht="10.2">
      <c r="A49" s="64">
        <v>277</v>
      </c>
      <c r="B49" s="100" t="s">
        <v>217</v>
      </c>
      <c r="C49" s="139"/>
      <c r="D49" s="54">
        <v>121117</v>
      </c>
      <c r="E49" s="54">
        <v>113123</v>
      </c>
      <c r="F49" s="68">
        <v>93.39977046987623</v>
      </c>
      <c r="G49" s="54">
        <v>104100</v>
      </c>
      <c r="H49" s="68">
        <v>85.94994922265248</v>
      </c>
      <c r="I49" s="54">
        <v>104100</v>
      </c>
      <c r="J49" s="68">
        <v>85.94994922265248</v>
      </c>
    </row>
    <row r="50" spans="1:10" s="4" customFormat="1" ht="10.2">
      <c r="A50" s="64">
        <v>278</v>
      </c>
      <c r="B50" s="100" t="s">
        <v>215</v>
      </c>
      <c r="C50" s="139"/>
      <c r="D50" s="54">
        <v>100993</v>
      </c>
      <c r="E50" s="54">
        <v>96397</v>
      </c>
      <c r="F50" s="68">
        <v>95.44918954779044</v>
      </c>
      <c r="G50" s="54">
        <v>93557</v>
      </c>
      <c r="H50" s="68">
        <v>92.63711346330935</v>
      </c>
      <c r="I50" s="54">
        <v>93398</v>
      </c>
      <c r="J50" s="68">
        <v>92.47967680928382</v>
      </c>
    </row>
    <row r="51" spans="1:10" s="4" customFormat="1" ht="10.2">
      <c r="A51" s="64">
        <v>279</v>
      </c>
      <c r="B51" s="100" t="s">
        <v>216</v>
      </c>
      <c r="C51" s="139"/>
      <c r="D51" s="54">
        <v>96439</v>
      </c>
      <c r="E51" s="54">
        <v>96209</v>
      </c>
      <c r="F51" s="68">
        <v>99.76150727402815</v>
      </c>
      <c r="G51" s="54">
        <v>90378</v>
      </c>
      <c r="H51" s="68">
        <v>93.71519820819378</v>
      </c>
      <c r="I51" s="54">
        <v>90372</v>
      </c>
      <c r="J51" s="68">
        <v>93.7089766588206</v>
      </c>
    </row>
    <row r="52" spans="1:10" s="4" customFormat="1" ht="13.5" customHeight="1">
      <c r="A52" s="95">
        <v>2</v>
      </c>
      <c r="B52" s="103" t="s">
        <v>204</v>
      </c>
      <c r="C52" s="126"/>
      <c r="D52" s="55">
        <v>1240642</v>
      </c>
      <c r="E52" s="55">
        <v>1198474</v>
      </c>
      <c r="F52" s="164">
        <v>96.60111458422332</v>
      </c>
      <c r="G52" s="55">
        <v>1155166</v>
      </c>
      <c r="H52" s="164">
        <v>93.11034125879988</v>
      </c>
      <c r="I52" s="55">
        <v>1154447</v>
      </c>
      <c r="J52" s="164">
        <v>93.0523873929788</v>
      </c>
    </row>
    <row r="53" spans="1:10" s="4" customFormat="1" ht="7.5" customHeight="1">
      <c r="A53" s="64"/>
      <c r="B53" s="20"/>
      <c r="C53" s="21"/>
      <c r="D53" s="54"/>
      <c r="E53" s="54"/>
      <c r="F53" s="68"/>
      <c r="G53" s="54"/>
      <c r="H53" s="68"/>
      <c r="I53" s="54"/>
      <c r="J53" s="68"/>
    </row>
    <row r="54" spans="1:10" s="4" customFormat="1" ht="13.5" customHeight="1">
      <c r="A54" s="64"/>
      <c r="B54" s="102" t="s">
        <v>78</v>
      </c>
      <c r="C54" s="127"/>
      <c r="D54" s="54"/>
      <c r="E54" s="54"/>
      <c r="F54" s="68"/>
      <c r="G54" s="54"/>
      <c r="H54" s="68"/>
      <c r="I54" s="54"/>
      <c r="J54" s="68"/>
    </row>
    <row r="55" spans="1:10" s="4" customFormat="1" ht="10.2">
      <c r="A55" s="64">
        <v>361</v>
      </c>
      <c r="B55" s="100" t="s">
        <v>103</v>
      </c>
      <c r="C55" s="139"/>
      <c r="D55" s="54">
        <v>42029</v>
      </c>
      <c r="E55" s="54">
        <v>42024</v>
      </c>
      <c r="F55" s="68">
        <v>99.98810345237811</v>
      </c>
      <c r="G55" s="54">
        <v>41707</v>
      </c>
      <c r="H55" s="68">
        <v>99.23386233315091</v>
      </c>
      <c r="I55" s="54">
        <v>41707</v>
      </c>
      <c r="J55" s="68">
        <v>99.23386233315091</v>
      </c>
    </row>
    <row r="56" spans="1:10" s="4" customFormat="1" ht="10.2">
      <c r="A56" s="64">
        <v>362</v>
      </c>
      <c r="B56" s="100" t="s">
        <v>104</v>
      </c>
      <c r="C56" s="139"/>
      <c r="D56" s="54">
        <v>152227</v>
      </c>
      <c r="E56" s="54">
        <v>152224</v>
      </c>
      <c r="F56" s="68">
        <v>99.99802925893567</v>
      </c>
      <c r="G56" s="54">
        <v>152019</v>
      </c>
      <c r="H56" s="68">
        <v>99.863361952873</v>
      </c>
      <c r="I56" s="54">
        <v>152019</v>
      </c>
      <c r="J56" s="68">
        <v>99.863361952873</v>
      </c>
    </row>
    <row r="57" spans="1:10" s="4" customFormat="1" ht="10.2">
      <c r="A57" s="64">
        <v>363</v>
      </c>
      <c r="B57" s="100" t="s">
        <v>226</v>
      </c>
      <c r="C57" s="139"/>
      <c r="D57" s="54">
        <v>42471</v>
      </c>
      <c r="E57" s="54">
        <v>42471</v>
      </c>
      <c r="F57" s="68">
        <v>100</v>
      </c>
      <c r="G57" s="54">
        <v>42079</v>
      </c>
      <c r="H57" s="68">
        <v>99.07701725883544</v>
      </c>
      <c r="I57" s="54">
        <v>42079</v>
      </c>
      <c r="J57" s="68">
        <v>99.07701725883544</v>
      </c>
    </row>
    <row r="58" spans="1:10" s="4" customFormat="1" ht="13.5" customHeight="1">
      <c r="A58" s="64"/>
      <c r="B58" s="102" t="s">
        <v>95</v>
      </c>
      <c r="C58" s="127"/>
      <c r="D58" s="54"/>
      <c r="E58" s="54"/>
      <c r="F58" s="68"/>
      <c r="G58" s="54"/>
      <c r="H58" s="68"/>
      <c r="I58" s="54"/>
      <c r="J58" s="68"/>
    </row>
    <row r="59" spans="1:10" s="4" customFormat="1" ht="10.2">
      <c r="A59" s="64">
        <v>371</v>
      </c>
      <c r="B59" s="100" t="s">
        <v>218</v>
      </c>
      <c r="C59" s="139"/>
      <c r="D59" s="54">
        <v>103193</v>
      </c>
      <c r="E59" s="54">
        <v>103176</v>
      </c>
      <c r="F59" s="68">
        <v>99.98352601436143</v>
      </c>
      <c r="G59" s="54">
        <v>98885</v>
      </c>
      <c r="H59" s="68">
        <v>95.82529822759295</v>
      </c>
      <c r="I59" s="54">
        <v>98885</v>
      </c>
      <c r="J59" s="68">
        <v>95.82529822759295</v>
      </c>
    </row>
    <row r="60" spans="1:10" s="4" customFormat="1" ht="10.2">
      <c r="A60" s="64">
        <v>372</v>
      </c>
      <c r="B60" s="100" t="s">
        <v>105</v>
      </c>
      <c r="C60" s="139"/>
      <c r="D60" s="54">
        <v>128041</v>
      </c>
      <c r="E60" s="54">
        <v>125062</v>
      </c>
      <c r="F60" s="68">
        <v>97.67340148858568</v>
      </c>
      <c r="G60" s="54">
        <v>114093</v>
      </c>
      <c r="H60" s="68">
        <v>89.106614287611</v>
      </c>
      <c r="I60" s="54">
        <v>113989</v>
      </c>
      <c r="J60" s="68">
        <v>89.02539030466804</v>
      </c>
    </row>
    <row r="61" spans="1:10" s="4" customFormat="1" ht="10.2">
      <c r="A61" s="64">
        <v>373</v>
      </c>
      <c r="B61" s="100" t="s">
        <v>230</v>
      </c>
      <c r="C61" s="139"/>
      <c r="D61" s="54">
        <v>134113</v>
      </c>
      <c r="E61" s="54">
        <v>134016</v>
      </c>
      <c r="F61" s="68">
        <v>99.92767293252705</v>
      </c>
      <c r="G61" s="54">
        <v>129918</v>
      </c>
      <c r="H61" s="68">
        <v>96.87204074176253</v>
      </c>
      <c r="I61" s="54">
        <v>129918</v>
      </c>
      <c r="J61" s="68">
        <v>96.87204074176253</v>
      </c>
    </row>
    <row r="62" spans="1:10" s="4" customFormat="1" ht="10.2">
      <c r="A62" s="64">
        <v>374</v>
      </c>
      <c r="B62" s="100" t="s">
        <v>227</v>
      </c>
      <c r="C62" s="139"/>
      <c r="D62" s="54">
        <v>94459</v>
      </c>
      <c r="E62" s="54">
        <v>94371</v>
      </c>
      <c r="F62" s="68">
        <v>99.90683788733736</v>
      </c>
      <c r="G62" s="54">
        <v>88697</v>
      </c>
      <c r="H62" s="68">
        <v>93.89999894133963</v>
      </c>
      <c r="I62" s="54">
        <v>87871</v>
      </c>
      <c r="J62" s="68">
        <v>93.02554547475624</v>
      </c>
    </row>
    <row r="63" spans="1:11" s="4" customFormat="1" ht="10.2">
      <c r="A63" s="64">
        <v>375</v>
      </c>
      <c r="B63" s="100" t="s">
        <v>104</v>
      </c>
      <c r="C63" s="139"/>
      <c r="D63" s="54">
        <v>193407</v>
      </c>
      <c r="E63" s="54">
        <v>193276</v>
      </c>
      <c r="F63" s="68">
        <v>99.93226718784739</v>
      </c>
      <c r="G63" s="54">
        <v>187158</v>
      </c>
      <c r="H63" s="68">
        <v>96.7689897470102</v>
      </c>
      <c r="I63" s="54">
        <v>187158</v>
      </c>
      <c r="J63" s="68">
        <v>96.7689897470102</v>
      </c>
      <c r="K63" s="4" t="s">
        <v>341</v>
      </c>
    </row>
    <row r="64" spans="1:10" s="4" customFormat="1" ht="10.2">
      <c r="A64" s="64">
        <v>376</v>
      </c>
      <c r="B64" s="100" t="s">
        <v>106</v>
      </c>
      <c r="C64" s="139"/>
      <c r="D64" s="54">
        <v>147470</v>
      </c>
      <c r="E64" s="54">
        <v>147276</v>
      </c>
      <c r="F64" s="68">
        <v>99.86844781989556</v>
      </c>
      <c r="G64" s="54">
        <v>143299</v>
      </c>
      <c r="H64" s="68">
        <v>97.1716281277548</v>
      </c>
      <c r="I64" s="54">
        <v>142870</v>
      </c>
      <c r="J64" s="68">
        <v>96.88072150267851</v>
      </c>
    </row>
    <row r="65" spans="1:10" s="4" customFormat="1" ht="10.2">
      <c r="A65" s="64">
        <v>377</v>
      </c>
      <c r="B65" s="100" t="s">
        <v>107</v>
      </c>
      <c r="C65" s="139"/>
      <c r="D65" s="54">
        <v>72275</v>
      </c>
      <c r="E65" s="54">
        <v>72000</v>
      </c>
      <c r="F65" s="68">
        <v>99.61950882047735</v>
      </c>
      <c r="G65" s="54">
        <v>67608</v>
      </c>
      <c r="H65" s="68">
        <v>93.54271878242822</v>
      </c>
      <c r="I65" s="54">
        <v>67076</v>
      </c>
      <c r="J65" s="68">
        <v>92.80664130058803</v>
      </c>
    </row>
    <row r="66" spans="1:10" s="70" customFormat="1" ht="13.5" customHeight="1">
      <c r="A66" s="95">
        <v>3</v>
      </c>
      <c r="B66" s="103" t="s">
        <v>205</v>
      </c>
      <c r="C66" s="126"/>
      <c r="D66" s="55">
        <v>1109685</v>
      </c>
      <c r="E66" s="55">
        <v>1105896</v>
      </c>
      <c r="F66" s="164">
        <v>99.65855175117262</v>
      </c>
      <c r="G66" s="55">
        <v>1065463</v>
      </c>
      <c r="H66" s="164">
        <v>96.0149051307353</v>
      </c>
      <c r="I66" s="55">
        <v>1063572</v>
      </c>
      <c r="J66" s="164">
        <v>95.8444964111437</v>
      </c>
    </row>
    <row r="67" spans="1:10" s="4" customFormat="1" ht="6.75" customHeight="1">
      <c r="A67" s="64"/>
      <c r="B67" s="20"/>
      <c r="C67" s="21"/>
      <c r="D67" s="54"/>
      <c r="E67" s="54"/>
      <c r="F67" s="68"/>
      <c r="G67" s="54"/>
      <c r="H67" s="68"/>
      <c r="I67" s="54"/>
      <c r="J67" s="68"/>
    </row>
    <row r="68" spans="1:10" s="4" customFormat="1" ht="13.5" customHeight="1">
      <c r="A68" s="64"/>
      <c r="B68" s="102" t="s">
        <v>78</v>
      </c>
      <c r="C68" s="127"/>
      <c r="D68" s="54"/>
      <c r="E68" s="54"/>
      <c r="F68" s="68"/>
      <c r="G68" s="54"/>
      <c r="H68" s="68"/>
      <c r="I68" s="54"/>
      <c r="J68" s="68"/>
    </row>
    <row r="69" spans="1:12" s="4" customFormat="1" ht="10.2">
      <c r="A69" s="64">
        <v>461</v>
      </c>
      <c r="B69" s="100" t="s">
        <v>108</v>
      </c>
      <c r="C69" s="139"/>
      <c r="D69" s="54">
        <v>77826</v>
      </c>
      <c r="E69" s="54">
        <v>77576</v>
      </c>
      <c r="F69" s="68">
        <v>99.67877059080513</v>
      </c>
      <c r="G69" s="54">
        <v>77757</v>
      </c>
      <c r="H69" s="68">
        <v>99.91134068306222</v>
      </c>
      <c r="I69" s="54">
        <v>77757</v>
      </c>
      <c r="J69" s="68">
        <v>99.91134068306222</v>
      </c>
      <c r="L69" s="4" t="s">
        <v>341</v>
      </c>
    </row>
    <row r="70" spans="1:12" s="4" customFormat="1" ht="10.2">
      <c r="A70" s="64">
        <v>462</v>
      </c>
      <c r="B70" s="100" t="s">
        <v>109</v>
      </c>
      <c r="C70" s="139"/>
      <c r="D70" s="54">
        <v>74128</v>
      </c>
      <c r="E70" s="54">
        <v>74118</v>
      </c>
      <c r="F70" s="68">
        <v>99.98650982085043</v>
      </c>
      <c r="G70" s="54">
        <v>73984</v>
      </c>
      <c r="H70" s="68">
        <v>99.80574142024606</v>
      </c>
      <c r="I70" s="54">
        <v>73984</v>
      </c>
      <c r="J70" s="68">
        <v>99.80574142024606</v>
      </c>
      <c r="L70" s="4" t="s">
        <v>341</v>
      </c>
    </row>
    <row r="71" spans="1:10" s="4" customFormat="1" ht="10.2">
      <c r="A71" s="64">
        <v>463</v>
      </c>
      <c r="B71" s="100" t="s">
        <v>110</v>
      </c>
      <c r="C71" s="139"/>
      <c r="D71" s="54">
        <v>41197</v>
      </c>
      <c r="E71" s="54">
        <v>41190</v>
      </c>
      <c r="F71" s="68">
        <v>99.98300847149063</v>
      </c>
      <c r="G71" s="54">
        <v>41116</v>
      </c>
      <c r="H71" s="68">
        <v>99.80338374153457</v>
      </c>
      <c r="I71" s="54">
        <v>41116</v>
      </c>
      <c r="J71" s="68">
        <v>99.80338374153457</v>
      </c>
    </row>
    <row r="72" spans="1:12" s="4" customFormat="1" ht="10.2">
      <c r="A72" s="64">
        <v>464</v>
      </c>
      <c r="B72" s="100" t="s">
        <v>111</v>
      </c>
      <c r="C72" s="139"/>
      <c r="D72" s="54">
        <v>45848</v>
      </c>
      <c r="E72" s="54">
        <v>45812</v>
      </c>
      <c r="F72" s="68">
        <v>99.92147967195952</v>
      </c>
      <c r="G72" s="54">
        <v>45723</v>
      </c>
      <c r="H72" s="68">
        <v>99.72735997208166</v>
      </c>
      <c r="I72" s="54">
        <v>45723</v>
      </c>
      <c r="J72" s="68">
        <v>99.72735997208166</v>
      </c>
      <c r="L72" s="4" t="s">
        <v>341</v>
      </c>
    </row>
    <row r="73" spans="1:10" s="4" customFormat="1" ht="15" customHeight="1">
      <c r="A73" s="4" t="s">
        <v>63</v>
      </c>
      <c r="D73" s="39"/>
      <c r="E73" s="39"/>
      <c r="F73" s="39"/>
      <c r="G73" s="39"/>
      <c r="H73" s="39"/>
      <c r="I73" s="39"/>
      <c r="J73" s="39"/>
    </row>
    <row r="74" spans="1:10" s="4" customFormat="1" ht="22.5" customHeight="1">
      <c r="A74" s="382" t="s">
        <v>332</v>
      </c>
      <c r="B74" s="382"/>
      <c r="C74" s="382"/>
      <c r="D74" s="382"/>
      <c r="E74" s="382"/>
      <c r="F74" s="382"/>
      <c r="G74" s="382"/>
      <c r="H74" s="382"/>
      <c r="I74" s="382"/>
      <c r="J74" s="382"/>
    </row>
    <row r="75" spans="4:10" s="4" customFormat="1" ht="10.2">
      <c r="D75" s="39"/>
      <c r="E75" s="39"/>
      <c r="F75" s="39"/>
      <c r="G75" s="39"/>
      <c r="H75" s="39"/>
      <c r="I75" s="39"/>
      <c r="J75" s="39"/>
    </row>
    <row r="76" spans="4:10" s="4" customFormat="1" ht="10.2">
      <c r="D76" s="39"/>
      <c r="E76" s="39"/>
      <c r="F76" s="39"/>
      <c r="G76" s="39"/>
      <c r="H76" s="39"/>
      <c r="I76" s="39"/>
      <c r="J76" s="39"/>
    </row>
    <row r="77" spans="4:10" s="4" customFormat="1" ht="10.2">
      <c r="D77" s="39"/>
      <c r="E77" s="39"/>
      <c r="F77" s="39"/>
      <c r="G77" s="39"/>
      <c r="H77" s="39"/>
      <c r="I77" s="39"/>
      <c r="J77" s="39"/>
    </row>
    <row r="78" spans="4:10" s="4" customFormat="1" ht="10.2">
      <c r="D78" s="39"/>
      <c r="E78" s="39"/>
      <c r="F78" s="39"/>
      <c r="G78" s="39"/>
      <c r="H78" s="39"/>
      <c r="I78" s="39"/>
      <c r="J78" s="39"/>
    </row>
    <row r="79" spans="4:10" s="4" customFormat="1" ht="10.2">
      <c r="D79" s="39"/>
      <c r="E79" s="39"/>
      <c r="F79" s="39"/>
      <c r="G79" s="39"/>
      <c r="H79" s="39"/>
      <c r="I79" s="39"/>
      <c r="J79" s="39"/>
    </row>
    <row r="80" spans="4:10" s="4" customFormat="1" ht="10.2">
      <c r="D80" s="39"/>
      <c r="E80" s="39"/>
      <c r="F80" s="39"/>
      <c r="G80" s="39"/>
      <c r="H80" s="39"/>
      <c r="I80" s="39"/>
      <c r="J80" s="39"/>
    </row>
    <row r="81" spans="4:10" s="4" customFormat="1" ht="10.2">
      <c r="D81" s="39"/>
      <c r="E81" s="39"/>
      <c r="F81" s="39"/>
      <c r="G81" s="39"/>
      <c r="H81" s="39"/>
      <c r="I81" s="39"/>
      <c r="J81" s="39"/>
    </row>
    <row r="82" spans="4:10" s="4" customFormat="1" ht="10.2">
      <c r="D82" s="39"/>
      <c r="E82" s="39"/>
      <c r="F82" s="39"/>
      <c r="G82" s="39"/>
      <c r="H82" s="39"/>
      <c r="I82" s="39"/>
      <c r="J82" s="39"/>
    </row>
    <row r="83" spans="4:10" s="4" customFormat="1" ht="10.2">
      <c r="D83" s="39"/>
      <c r="E83" s="39"/>
      <c r="F83" s="39"/>
      <c r="G83" s="39"/>
      <c r="H83" s="39"/>
      <c r="I83" s="39"/>
      <c r="J83" s="39"/>
    </row>
    <row r="84" spans="4:10" s="4" customFormat="1" ht="10.2">
      <c r="D84" s="39"/>
      <c r="E84" s="39"/>
      <c r="F84" s="39"/>
      <c r="G84" s="39"/>
      <c r="H84" s="39"/>
      <c r="I84" s="39"/>
      <c r="J84" s="39"/>
    </row>
    <row r="85" spans="4:10" s="4" customFormat="1" ht="10.2">
      <c r="D85" s="39"/>
      <c r="E85" s="39"/>
      <c r="F85" s="39"/>
      <c r="G85" s="39"/>
      <c r="H85" s="39"/>
      <c r="I85" s="39"/>
      <c r="J85" s="39"/>
    </row>
    <row r="86" spans="4:10" s="4" customFormat="1" ht="10.2">
      <c r="D86" s="39"/>
      <c r="E86" s="39"/>
      <c r="F86" s="39"/>
      <c r="G86" s="39"/>
      <c r="H86" s="39"/>
      <c r="I86" s="39"/>
      <c r="J86" s="39"/>
    </row>
    <row r="87" spans="4:10" s="4" customFormat="1" ht="10.2">
      <c r="D87" s="39"/>
      <c r="E87" s="39"/>
      <c r="F87" s="39"/>
      <c r="G87" s="39"/>
      <c r="H87" s="39"/>
      <c r="I87" s="39"/>
      <c r="J87" s="39"/>
    </row>
    <row r="88" spans="4:10" s="4" customFormat="1" ht="10.2">
      <c r="D88" s="39"/>
      <c r="E88" s="39"/>
      <c r="F88" s="39"/>
      <c r="G88" s="39"/>
      <c r="H88" s="39"/>
      <c r="I88" s="39"/>
      <c r="J88" s="39"/>
    </row>
    <row r="89" spans="4:10" s="4" customFormat="1" ht="10.2">
      <c r="D89" s="39"/>
      <c r="E89" s="39"/>
      <c r="F89" s="39"/>
      <c r="G89" s="39"/>
      <c r="H89" s="39"/>
      <c r="I89" s="39"/>
      <c r="J89" s="39"/>
    </row>
    <row r="90" spans="4:10" s="4" customFormat="1" ht="10.2">
      <c r="D90" s="39"/>
      <c r="E90" s="39"/>
      <c r="F90" s="39"/>
      <c r="G90" s="39"/>
      <c r="H90" s="39"/>
      <c r="I90" s="39"/>
      <c r="J90" s="39"/>
    </row>
    <row r="91" spans="4:10" s="4" customFormat="1" ht="10.2">
      <c r="D91" s="39"/>
      <c r="E91" s="39"/>
      <c r="F91" s="39"/>
      <c r="G91" s="39"/>
      <c r="H91" s="39"/>
      <c r="I91" s="39"/>
      <c r="J91" s="39"/>
    </row>
    <row r="92" spans="4:10" s="4" customFormat="1" ht="10.2">
      <c r="D92" s="39"/>
      <c r="E92" s="39"/>
      <c r="F92" s="39"/>
      <c r="G92" s="39"/>
      <c r="H92" s="39"/>
      <c r="I92" s="39"/>
      <c r="J92" s="39"/>
    </row>
    <row r="93" spans="4:10" s="4" customFormat="1" ht="10.2">
      <c r="D93" s="39"/>
      <c r="E93" s="39"/>
      <c r="F93" s="39"/>
      <c r="G93" s="39"/>
      <c r="H93" s="39"/>
      <c r="I93" s="39"/>
      <c r="J93" s="39"/>
    </row>
    <row r="94" spans="4:10" s="4" customFormat="1" ht="10.2">
      <c r="D94" s="39"/>
      <c r="E94" s="39"/>
      <c r="F94" s="39"/>
      <c r="G94" s="39"/>
      <c r="H94" s="39"/>
      <c r="I94" s="39"/>
      <c r="J94" s="39"/>
    </row>
    <row r="95" spans="4:10" s="4" customFormat="1" ht="10.2">
      <c r="D95" s="39"/>
      <c r="E95" s="39"/>
      <c r="F95" s="39"/>
      <c r="G95" s="39"/>
      <c r="H95" s="39"/>
      <c r="I95" s="39"/>
      <c r="J95" s="39"/>
    </row>
    <row r="96" spans="4:10" s="4" customFormat="1" ht="10.2">
      <c r="D96" s="39"/>
      <c r="E96" s="39"/>
      <c r="F96" s="39"/>
      <c r="G96" s="39"/>
      <c r="H96" s="39"/>
      <c r="I96" s="39"/>
      <c r="J96" s="39"/>
    </row>
    <row r="97" spans="4:10" s="4" customFormat="1" ht="10.2">
      <c r="D97" s="39"/>
      <c r="E97" s="39"/>
      <c r="F97" s="39"/>
      <c r="G97" s="39"/>
      <c r="H97" s="39"/>
      <c r="I97" s="39"/>
      <c r="J97" s="39"/>
    </row>
    <row r="98" spans="4:10" s="4" customFormat="1" ht="10.2">
      <c r="D98" s="39"/>
      <c r="E98" s="39"/>
      <c r="F98" s="39"/>
      <c r="G98" s="39"/>
      <c r="H98" s="39"/>
      <c r="I98" s="39"/>
      <c r="J98" s="39"/>
    </row>
    <row r="99" spans="4:10" s="4" customFormat="1" ht="10.2">
      <c r="D99" s="39"/>
      <c r="E99" s="39"/>
      <c r="F99" s="39"/>
      <c r="G99" s="39"/>
      <c r="H99" s="39"/>
      <c r="I99" s="39"/>
      <c r="J99" s="39"/>
    </row>
    <row r="100" spans="4:10" s="4" customFormat="1" ht="10.2">
      <c r="D100" s="39"/>
      <c r="E100" s="39"/>
      <c r="F100" s="39"/>
      <c r="G100" s="39"/>
      <c r="H100" s="39"/>
      <c r="I100" s="39"/>
      <c r="J100" s="39"/>
    </row>
    <row r="101" spans="4:10" s="4" customFormat="1" ht="10.2">
      <c r="D101" s="39"/>
      <c r="E101" s="39"/>
      <c r="F101" s="39"/>
      <c r="G101" s="39"/>
      <c r="H101" s="39"/>
      <c r="I101" s="39"/>
      <c r="J101" s="39"/>
    </row>
    <row r="102" spans="4:10" s="4" customFormat="1" ht="10.2">
      <c r="D102" s="39"/>
      <c r="E102" s="39"/>
      <c r="F102" s="39"/>
      <c r="G102" s="39"/>
      <c r="H102" s="39"/>
      <c r="I102" s="39"/>
      <c r="J102" s="39"/>
    </row>
    <row r="103" spans="4:10" s="4" customFormat="1" ht="10.2">
      <c r="D103" s="39"/>
      <c r="E103" s="39"/>
      <c r="F103" s="39"/>
      <c r="G103" s="39"/>
      <c r="H103" s="39"/>
      <c r="I103" s="39"/>
      <c r="J103" s="39"/>
    </row>
    <row r="104" spans="4:10" s="4" customFormat="1" ht="10.2">
      <c r="D104" s="39"/>
      <c r="E104" s="39"/>
      <c r="F104" s="39"/>
      <c r="G104" s="39"/>
      <c r="H104" s="39"/>
      <c r="I104" s="39"/>
      <c r="J104" s="39"/>
    </row>
    <row r="105" spans="4:10" s="4" customFormat="1" ht="10.2">
      <c r="D105" s="39"/>
      <c r="E105" s="39"/>
      <c r="F105" s="39"/>
      <c r="G105" s="39"/>
      <c r="H105" s="39"/>
      <c r="I105" s="39"/>
      <c r="J105" s="39"/>
    </row>
    <row r="106" spans="4:10" s="4" customFormat="1" ht="10.2">
      <c r="D106" s="39"/>
      <c r="E106" s="39"/>
      <c r="F106" s="39"/>
      <c r="G106" s="39"/>
      <c r="H106" s="39"/>
      <c r="I106" s="39"/>
      <c r="J106" s="39"/>
    </row>
    <row r="107" spans="4:10" s="4" customFormat="1" ht="10.2">
      <c r="D107" s="39"/>
      <c r="E107" s="39"/>
      <c r="F107" s="39"/>
      <c r="G107" s="39"/>
      <c r="H107" s="39"/>
      <c r="I107" s="39"/>
      <c r="J107" s="39"/>
    </row>
    <row r="108" spans="4:10" s="4" customFormat="1" ht="10.2">
      <c r="D108" s="39"/>
      <c r="E108" s="39"/>
      <c r="F108" s="39"/>
      <c r="G108" s="39"/>
      <c r="H108" s="39"/>
      <c r="I108" s="39"/>
      <c r="J108" s="39"/>
    </row>
    <row r="109" spans="4:10" s="4" customFormat="1" ht="10.2">
      <c r="D109" s="39"/>
      <c r="E109" s="39"/>
      <c r="F109" s="39"/>
      <c r="G109" s="39"/>
      <c r="H109" s="39"/>
      <c r="I109" s="39"/>
      <c r="J109" s="39"/>
    </row>
    <row r="110" spans="4:10" s="4" customFormat="1" ht="10.2">
      <c r="D110" s="39"/>
      <c r="E110" s="39"/>
      <c r="F110" s="39"/>
      <c r="G110" s="39"/>
      <c r="H110" s="39"/>
      <c r="I110" s="39"/>
      <c r="J110" s="39"/>
    </row>
    <row r="111" spans="4:10" s="4" customFormat="1" ht="10.2">
      <c r="D111" s="39"/>
      <c r="E111" s="39"/>
      <c r="F111" s="39"/>
      <c r="G111" s="39"/>
      <c r="H111" s="39"/>
      <c r="I111" s="39"/>
      <c r="J111" s="39"/>
    </row>
    <row r="112" spans="4:10" s="4" customFormat="1" ht="10.2">
      <c r="D112" s="39"/>
      <c r="E112" s="39"/>
      <c r="F112" s="39"/>
      <c r="G112" s="39"/>
      <c r="H112" s="39"/>
      <c r="I112" s="39"/>
      <c r="J112" s="39"/>
    </row>
    <row r="113" spans="4:10" s="4" customFormat="1" ht="10.2">
      <c r="D113" s="39"/>
      <c r="E113" s="39"/>
      <c r="F113" s="39"/>
      <c r="G113" s="39"/>
      <c r="H113" s="39"/>
      <c r="I113" s="39"/>
      <c r="J113" s="39"/>
    </row>
    <row r="114" spans="4:10" s="4" customFormat="1" ht="10.2">
      <c r="D114" s="39"/>
      <c r="E114" s="39"/>
      <c r="F114" s="39"/>
      <c r="G114" s="39"/>
      <c r="H114" s="39"/>
      <c r="I114" s="39"/>
      <c r="J114" s="39"/>
    </row>
    <row r="115" spans="4:10" s="4" customFormat="1" ht="10.2">
      <c r="D115" s="39"/>
      <c r="E115" s="39"/>
      <c r="F115" s="39"/>
      <c r="G115" s="39"/>
      <c r="H115" s="39"/>
      <c r="I115" s="39"/>
      <c r="J115" s="39"/>
    </row>
    <row r="116" spans="4:10" s="4" customFormat="1" ht="10.2">
      <c r="D116" s="39"/>
      <c r="E116" s="39"/>
      <c r="F116" s="39"/>
      <c r="G116" s="39"/>
      <c r="H116" s="39"/>
      <c r="I116" s="39"/>
      <c r="J116" s="39"/>
    </row>
    <row r="117" spans="4:10" s="4" customFormat="1" ht="10.2">
      <c r="D117" s="39"/>
      <c r="E117" s="39"/>
      <c r="F117" s="39"/>
      <c r="G117" s="39"/>
      <c r="H117" s="39"/>
      <c r="I117" s="39"/>
      <c r="J117" s="39"/>
    </row>
    <row r="118" spans="4:10" s="4" customFormat="1" ht="10.2">
      <c r="D118" s="39"/>
      <c r="E118" s="39"/>
      <c r="F118" s="39"/>
      <c r="G118" s="39"/>
      <c r="H118" s="39"/>
      <c r="I118" s="39"/>
      <c r="J118" s="39"/>
    </row>
    <row r="119" spans="4:10" s="4" customFormat="1" ht="10.2">
      <c r="D119" s="39"/>
      <c r="E119" s="39"/>
      <c r="F119" s="39"/>
      <c r="G119" s="39"/>
      <c r="H119" s="39"/>
      <c r="I119" s="39"/>
      <c r="J119" s="39"/>
    </row>
    <row r="120" spans="4:10" s="4" customFormat="1" ht="10.2">
      <c r="D120" s="39"/>
      <c r="E120" s="39"/>
      <c r="F120" s="39"/>
      <c r="G120" s="39"/>
      <c r="H120" s="39"/>
      <c r="I120" s="39"/>
      <c r="J120" s="39"/>
    </row>
    <row r="121" spans="4:10" s="4" customFormat="1" ht="10.2">
      <c r="D121" s="39"/>
      <c r="E121" s="39"/>
      <c r="F121" s="39"/>
      <c r="G121" s="39"/>
      <c r="H121" s="39"/>
      <c r="I121" s="39"/>
      <c r="J121" s="39"/>
    </row>
    <row r="122" spans="4:10" s="4" customFormat="1" ht="10.2">
      <c r="D122" s="39"/>
      <c r="E122" s="39"/>
      <c r="F122" s="39"/>
      <c r="G122" s="39"/>
      <c r="H122" s="39"/>
      <c r="I122" s="39"/>
      <c r="J122" s="39"/>
    </row>
    <row r="123" spans="4:10" s="4" customFormat="1" ht="10.2">
      <c r="D123" s="39"/>
      <c r="E123" s="39"/>
      <c r="F123" s="39"/>
      <c r="G123" s="39"/>
      <c r="H123" s="39"/>
      <c r="I123" s="39"/>
      <c r="J123" s="39"/>
    </row>
    <row r="124" spans="4:10" s="4" customFormat="1" ht="10.2">
      <c r="D124" s="39"/>
      <c r="E124" s="39"/>
      <c r="F124" s="39"/>
      <c r="G124" s="39"/>
      <c r="H124" s="39"/>
      <c r="I124" s="39"/>
      <c r="J124" s="39"/>
    </row>
    <row r="125" spans="4:10" s="4" customFormat="1" ht="10.2">
      <c r="D125" s="39"/>
      <c r="E125" s="39"/>
      <c r="F125" s="39"/>
      <c r="G125" s="39"/>
      <c r="H125" s="39"/>
      <c r="I125" s="39"/>
      <c r="J125" s="39"/>
    </row>
    <row r="126" spans="4:10" s="4" customFormat="1" ht="10.2">
      <c r="D126" s="39"/>
      <c r="E126" s="39"/>
      <c r="F126" s="39"/>
      <c r="G126" s="39"/>
      <c r="H126" s="39"/>
      <c r="I126" s="39"/>
      <c r="J126" s="39"/>
    </row>
    <row r="127" spans="4:10" s="4" customFormat="1" ht="10.2">
      <c r="D127" s="39"/>
      <c r="E127" s="39"/>
      <c r="F127" s="39"/>
      <c r="G127" s="39"/>
      <c r="H127" s="39"/>
      <c r="I127" s="39"/>
      <c r="J127" s="39"/>
    </row>
    <row r="128" spans="4:10" s="4" customFormat="1" ht="10.2">
      <c r="D128" s="39"/>
      <c r="E128" s="39"/>
      <c r="F128" s="39"/>
      <c r="G128" s="39"/>
      <c r="H128" s="39"/>
      <c r="I128" s="39"/>
      <c r="J128" s="39"/>
    </row>
    <row r="129" spans="4:10" s="4" customFormat="1" ht="10.2">
      <c r="D129" s="39"/>
      <c r="E129" s="39"/>
      <c r="F129" s="39"/>
      <c r="G129" s="39"/>
      <c r="H129" s="39"/>
      <c r="I129" s="39"/>
      <c r="J129" s="39"/>
    </row>
    <row r="130" spans="4:10" s="4" customFormat="1" ht="10.2">
      <c r="D130" s="39"/>
      <c r="E130" s="39"/>
      <c r="F130" s="39"/>
      <c r="G130" s="39"/>
      <c r="H130" s="39"/>
      <c r="I130" s="39"/>
      <c r="J130" s="39"/>
    </row>
    <row r="131" spans="4:10" s="4" customFormat="1" ht="10.2">
      <c r="D131" s="39"/>
      <c r="E131" s="39"/>
      <c r="F131" s="39"/>
      <c r="G131" s="39"/>
      <c r="H131" s="39"/>
      <c r="I131" s="39"/>
      <c r="J131" s="39"/>
    </row>
    <row r="132" spans="4:10" s="4" customFormat="1" ht="10.2">
      <c r="D132" s="39"/>
      <c r="E132" s="39"/>
      <c r="F132" s="39"/>
      <c r="G132" s="39"/>
      <c r="H132" s="39"/>
      <c r="I132" s="39"/>
      <c r="J132" s="39"/>
    </row>
    <row r="133" spans="4:10" s="4" customFormat="1" ht="10.2">
      <c r="D133" s="39"/>
      <c r="E133" s="39"/>
      <c r="F133" s="39"/>
      <c r="G133" s="39"/>
      <c r="H133" s="39"/>
      <c r="I133" s="39"/>
      <c r="J133" s="39"/>
    </row>
    <row r="134" spans="4:10" s="4" customFormat="1" ht="10.2">
      <c r="D134" s="39"/>
      <c r="E134" s="39"/>
      <c r="F134" s="39"/>
      <c r="G134" s="39"/>
      <c r="H134" s="39"/>
      <c r="I134" s="39"/>
      <c r="J134" s="39"/>
    </row>
    <row r="135" spans="4:10" s="4" customFormat="1" ht="10.2">
      <c r="D135" s="39"/>
      <c r="E135" s="39"/>
      <c r="F135" s="39"/>
      <c r="G135" s="39"/>
      <c r="H135" s="39"/>
      <c r="I135" s="39"/>
      <c r="J135" s="39"/>
    </row>
    <row r="136" spans="4:10" s="4" customFormat="1" ht="10.2">
      <c r="D136" s="39"/>
      <c r="E136" s="39"/>
      <c r="F136" s="39"/>
      <c r="G136" s="39"/>
      <c r="H136" s="39"/>
      <c r="I136" s="39"/>
      <c r="J136" s="39"/>
    </row>
    <row r="137" spans="4:10" s="4" customFormat="1" ht="10.2">
      <c r="D137" s="39"/>
      <c r="E137" s="39"/>
      <c r="F137" s="39"/>
      <c r="G137" s="39"/>
      <c r="H137" s="39"/>
      <c r="I137" s="39"/>
      <c r="J137" s="39"/>
    </row>
    <row r="138" spans="4:10" s="4" customFormat="1" ht="10.2">
      <c r="D138" s="39"/>
      <c r="E138" s="39"/>
      <c r="F138" s="39"/>
      <c r="G138" s="39"/>
      <c r="H138" s="39"/>
      <c r="I138" s="39"/>
      <c r="J138" s="39"/>
    </row>
    <row r="139" spans="4:10" s="4" customFormat="1" ht="10.2">
      <c r="D139" s="39"/>
      <c r="E139" s="39"/>
      <c r="F139" s="39"/>
      <c r="G139" s="39"/>
      <c r="H139" s="39"/>
      <c r="I139" s="39"/>
      <c r="J139" s="39"/>
    </row>
    <row r="140" spans="4:10" s="4" customFormat="1" ht="10.2">
      <c r="D140" s="39"/>
      <c r="E140" s="39"/>
      <c r="F140" s="39"/>
      <c r="G140" s="39"/>
      <c r="H140" s="39"/>
      <c r="I140" s="39"/>
      <c r="J140" s="39"/>
    </row>
    <row r="141" spans="4:10" s="4" customFormat="1" ht="10.2">
      <c r="D141" s="39"/>
      <c r="E141" s="39"/>
      <c r="F141" s="39"/>
      <c r="G141" s="39"/>
      <c r="H141" s="39"/>
      <c r="I141" s="39"/>
      <c r="J141" s="39"/>
    </row>
    <row r="142" spans="4:10" s="4" customFormat="1" ht="10.2">
      <c r="D142" s="39"/>
      <c r="E142" s="39"/>
      <c r="F142" s="39"/>
      <c r="G142" s="39"/>
      <c r="H142" s="39"/>
      <c r="I142" s="39"/>
      <c r="J142" s="39"/>
    </row>
    <row r="143" spans="4:10" s="4" customFormat="1" ht="10.2">
      <c r="D143" s="39"/>
      <c r="E143" s="39"/>
      <c r="F143" s="39"/>
      <c r="G143" s="39"/>
      <c r="H143" s="39"/>
      <c r="I143" s="39"/>
      <c r="J143" s="39"/>
    </row>
    <row r="144" spans="4:10" s="4" customFormat="1" ht="10.2">
      <c r="D144" s="39"/>
      <c r="E144" s="39"/>
      <c r="F144" s="39"/>
      <c r="G144" s="39"/>
      <c r="H144" s="39"/>
      <c r="I144" s="39"/>
      <c r="J144" s="39"/>
    </row>
    <row r="145" spans="4:10" s="4" customFormat="1" ht="10.2">
      <c r="D145" s="39"/>
      <c r="E145" s="39"/>
      <c r="F145" s="39"/>
      <c r="G145" s="39"/>
      <c r="H145" s="39"/>
      <c r="I145" s="39"/>
      <c r="J145" s="39"/>
    </row>
    <row r="146" spans="4:10" s="4" customFormat="1" ht="10.2">
      <c r="D146" s="39"/>
      <c r="E146" s="39"/>
      <c r="F146" s="39"/>
      <c r="G146" s="39"/>
      <c r="H146" s="39"/>
      <c r="I146" s="39"/>
      <c r="J146" s="39"/>
    </row>
    <row r="147" spans="4:10" s="4" customFormat="1" ht="10.2">
      <c r="D147" s="39"/>
      <c r="E147" s="39"/>
      <c r="F147" s="39"/>
      <c r="G147" s="39"/>
      <c r="H147" s="39"/>
      <c r="I147" s="39"/>
      <c r="J147" s="39"/>
    </row>
    <row r="148" spans="4:10" s="4" customFormat="1" ht="10.2">
      <c r="D148" s="39"/>
      <c r="E148" s="39"/>
      <c r="F148" s="39"/>
      <c r="G148" s="39"/>
      <c r="H148" s="39"/>
      <c r="I148" s="39"/>
      <c r="J148" s="39"/>
    </row>
    <row r="149" spans="4:10" s="4" customFormat="1" ht="10.2">
      <c r="D149" s="39"/>
      <c r="E149" s="39"/>
      <c r="F149" s="39"/>
      <c r="G149" s="39"/>
      <c r="H149" s="39"/>
      <c r="I149" s="39"/>
      <c r="J149" s="39"/>
    </row>
    <row r="150" spans="4:10" s="4" customFormat="1" ht="10.2">
      <c r="D150" s="39"/>
      <c r="E150" s="39"/>
      <c r="F150" s="39"/>
      <c r="G150" s="39"/>
      <c r="H150" s="39"/>
      <c r="I150" s="39"/>
      <c r="J150" s="39"/>
    </row>
    <row r="151" spans="4:10" s="4" customFormat="1" ht="10.2">
      <c r="D151" s="39"/>
      <c r="E151" s="39"/>
      <c r="F151" s="39"/>
      <c r="G151" s="39"/>
      <c r="H151" s="39"/>
      <c r="I151" s="39"/>
      <c r="J151" s="39"/>
    </row>
    <row r="152" spans="4:10" s="4" customFormat="1" ht="10.2">
      <c r="D152" s="39"/>
      <c r="E152" s="39"/>
      <c r="F152" s="39"/>
      <c r="G152" s="39"/>
      <c r="H152" s="39"/>
      <c r="I152" s="39"/>
      <c r="J152" s="39"/>
    </row>
    <row r="153" spans="4:10" s="4" customFormat="1" ht="10.2">
      <c r="D153" s="39"/>
      <c r="E153" s="39"/>
      <c r="F153" s="39"/>
      <c r="G153" s="39"/>
      <c r="H153" s="39"/>
      <c r="I153" s="39"/>
      <c r="J153" s="39"/>
    </row>
    <row r="154" spans="4:10" s="4" customFormat="1" ht="10.2">
      <c r="D154" s="39"/>
      <c r="E154" s="39"/>
      <c r="F154" s="39"/>
      <c r="G154" s="39"/>
      <c r="H154" s="39"/>
      <c r="I154" s="39"/>
      <c r="J154" s="39"/>
    </row>
    <row r="155" spans="4:10" s="4" customFormat="1" ht="10.2">
      <c r="D155" s="39"/>
      <c r="E155" s="39"/>
      <c r="F155" s="39"/>
      <c r="G155" s="39"/>
      <c r="H155" s="39"/>
      <c r="I155" s="39"/>
      <c r="J155" s="39"/>
    </row>
    <row r="156" spans="4:10" s="4" customFormat="1" ht="10.2">
      <c r="D156" s="39"/>
      <c r="E156" s="39"/>
      <c r="F156" s="39"/>
      <c r="G156" s="39"/>
      <c r="H156" s="39"/>
      <c r="I156" s="39"/>
      <c r="J156" s="39"/>
    </row>
    <row r="157" spans="4:10" s="4" customFormat="1" ht="10.2">
      <c r="D157" s="39"/>
      <c r="E157" s="39"/>
      <c r="F157" s="39"/>
      <c r="G157" s="39"/>
      <c r="H157" s="39"/>
      <c r="I157" s="39"/>
      <c r="J157" s="39"/>
    </row>
    <row r="158" spans="4:10" s="4" customFormat="1" ht="10.2">
      <c r="D158" s="39"/>
      <c r="E158" s="39"/>
      <c r="F158" s="39"/>
      <c r="G158" s="39"/>
      <c r="H158" s="39"/>
      <c r="I158" s="39"/>
      <c r="J158" s="39"/>
    </row>
    <row r="159" spans="4:10" s="4" customFormat="1" ht="10.2">
      <c r="D159" s="39"/>
      <c r="E159" s="39"/>
      <c r="F159" s="39"/>
      <c r="G159" s="39"/>
      <c r="H159" s="39"/>
      <c r="I159" s="39"/>
      <c r="J159" s="39"/>
    </row>
    <row r="160" spans="4:10" s="4" customFormat="1" ht="10.2">
      <c r="D160" s="39"/>
      <c r="E160" s="39"/>
      <c r="F160" s="39"/>
      <c r="G160" s="39"/>
      <c r="H160" s="39"/>
      <c r="I160" s="39"/>
      <c r="J160" s="39"/>
    </row>
    <row r="161" spans="4:10" s="4" customFormat="1" ht="10.2">
      <c r="D161" s="39"/>
      <c r="E161" s="39"/>
      <c r="F161" s="39"/>
      <c r="G161" s="39"/>
      <c r="H161" s="39"/>
      <c r="I161" s="39"/>
      <c r="J161" s="39"/>
    </row>
    <row r="162" spans="4:10" s="4" customFormat="1" ht="10.2">
      <c r="D162" s="39"/>
      <c r="E162" s="39"/>
      <c r="F162" s="39"/>
      <c r="G162" s="39"/>
      <c r="H162" s="39"/>
      <c r="I162" s="39"/>
      <c r="J162" s="39"/>
    </row>
    <row r="163" spans="4:10" s="4" customFormat="1" ht="10.2">
      <c r="D163" s="39"/>
      <c r="E163" s="39"/>
      <c r="F163" s="39"/>
      <c r="G163" s="39"/>
      <c r="H163" s="39"/>
      <c r="I163" s="39"/>
      <c r="J163" s="39"/>
    </row>
    <row r="164" spans="4:10" s="4" customFormat="1" ht="10.2">
      <c r="D164" s="39"/>
      <c r="E164" s="39"/>
      <c r="F164" s="39"/>
      <c r="G164" s="39"/>
      <c r="H164" s="39"/>
      <c r="I164" s="39"/>
      <c r="J164" s="39"/>
    </row>
    <row r="165" spans="4:10" s="4" customFormat="1" ht="10.2">
      <c r="D165" s="39"/>
      <c r="E165" s="39"/>
      <c r="F165" s="39"/>
      <c r="G165" s="39"/>
      <c r="H165" s="39"/>
      <c r="I165" s="39"/>
      <c r="J165" s="39"/>
    </row>
    <row r="166" spans="4:10" s="4" customFormat="1" ht="10.2">
      <c r="D166" s="39"/>
      <c r="E166" s="39"/>
      <c r="F166" s="39"/>
      <c r="G166" s="39"/>
      <c r="H166" s="39"/>
      <c r="I166" s="39"/>
      <c r="J166" s="39"/>
    </row>
    <row r="167" spans="4:10" s="4" customFormat="1" ht="10.2">
      <c r="D167" s="39"/>
      <c r="E167" s="39"/>
      <c r="F167" s="39"/>
      <c r="G167" s="39"/>
      <c r="H167" s="39"/>
      <c r="I167" s="39"/>
      <c r="J167" s="39"/>
    </row>
    <row r="168" spans="4:10" s="4" customFormat="1" ht="10.2">
      <c r="D168" s="39"/>
      <c r="E168" s="39"/>
      <c r="F168" s="39"/>
      <c r="G168" s="39"/>
      <c r="H168" s="39"/>
      <c r="I168" s="39"/>
      <c r="J168" s="39"/>
    </row>
    <row r="169" spans="4:10" s="4" customFormat="1" ht="10.2">
      <c r="D169" s="39"/>
      <c r="E169" s="39"/>
      <c r="F169" s="39"/>
      <c r="G169" s="39"/>
      <c r="H169" s="39"/>
      <c r="I169" s="39"/>
      <c r="J169" s="39"/>
    </row>
    <row r="170" spans="4:10" s="4" customFormat="1" ht="10.2">
      <c r="D170" s="39"/>
      <c r="E170" s="39"/>
      <c r="F170" s="39"/>
      <c r="G170" s="39"/>
      <c r="H170" s="39"/>
      <c r="I170" s="39"/>
      <c r="J170" s="39"/>
    </row>
    <row r="171" spans="4:10" s="4" customFormat="1" ht="10.2">
      <c r="D171" s="39"/>
      <c r="E171" s="39"/>
      <c r="F171" s="39"/>
      <c r="G171" s="39"/>
      <c r="H171" s="39"/>
      <c r="I171" s="39"/>
      <c r="J171" s="39"/>
    </row>
    <row r="172" spans="4:10" s="4" customFormat="1" ht="10.2">
      <c r="D172" s="39"/>
      <c r="E172" s="39"/>
      <c r="F172" s="39"/>
      <c r="G172" s="39"/>
      <c r="H172" s="39"/>
      <c r="I172" s="39"/>
      <c r="J172" s="39"/>
    </row>
    <row r="173" spans="4:10" s="4" customFormat="1" ht="10.2">
      <c r="D173" s="39"/>
      <c r="E173" s="39"/>
      <c r="F173" s="39"/>
      <c r="G173" s="39"/>
      <c r="H173" s="39"/>
      <c r="I173" s="39"/>
      <c r="J173" s="39"/>
    </row>
    <row r="174" spans="4:10" s="4" customFormat="1" ht="10.2">
      <c r="D174" s="39"/>
      <c r="E174" s="39"/>
      <c r="F174" s="39"/>
      <c r="G174" s="39"/>
      <c r="H174" s="39"/>
      <c r="I174" s="39"/>
      <c r="J174" s="39"/>
    </row>
    <row r="175" spans="4:10" s="4" customFormat="1" ht="10.2">
      <c r="D175" s="39"/>
      <c r="E175" s="39"/>
      <c r="F175" s="39"/>
      <c r="G175" s="39"/>
      <c r="H175" s="39"/>
      <c r="I175" s="39"/>
      <c r="J175" s="39"/>
    </row>
    <row r="176" spans="4:10" s="4" customFormat="1" ht="10.2">
      <c r="D176" s="39"/>
      <c r="E176" s="39"/>
      <c r="F176" s="39"/>
      <c r="G176" s="39"/>
      <c r="H176" s="39"/>
      <c r="I176" s="39"/>
      <c r="J176" s="39"/>
    </row>
    <row r="177" spans="4:10" s="4" customFormat="1" ht="10.2">
      <c r="D177" s="39"/>
      <c r="E177" s="39"/>
      <c r="F177" s="39"/>
      <c r="G177" s="39"/>
      <c r="H177" s="39"/>
      <c r="I177" s="39"/>
      <c r="J177" s="39"/>
    </row>
    <row r="178" spans="4:10" s="4" customFormat="1" ht="10.2">
      <c r="D178" s="39"/>
      <c r="E178" s="39"/>
      <c r="F178" s="39"/>
      <c r="G178" s="39"/>
      <c r="H178" s="39"/>
      <c r="I178" s="39"/>
      <c r="J178" s="39"/>
    </row>
    <row r="179" spans="4:10" s="4" customFormat="1" ht="10.2">
      <c r="D179" s="39"/>
      <c r="E179" s="39"/>
      <c r="F179" s="39"/>
      <c r="G179" s="39"/>
      <c r="H179" s="39"/>
      <c r="I179" s="39"/>
      <c r="J179" s="39"/>
    </row>
    <row r="180" spans="4:10" s="4" customFormat="1" ht="10.2">
      <c r="D180" s="39"/>
      <c r="E180" s="39"/>
      <c r="F180" s="39"/>
      <c r="G180" s="39"/>
      <c r="H180" s="39"/>
      <c r="I180" s="39"/>
      <c r="J180" s="39"/>
    </row>
    <row r="181" spans="4:10" s="4" customFormat="1" ht="10.2">
      <c r="D181" s="39"/>
      <c r="E181" s="39"/>
      <c r="F181" s="39"/>
      <c r="G181" s="39"/>
      <c r="H181" s="39"/>
      <c r="I181" s="39"/>
      <c r="J181" s="39"/>
    </row>
    <row r="182" spans="4:10" s="4" customFormat="1" ht="10.2">
      <c r="D182" s="39"/>
      <c r="E182" s="39"/>
      <c r="F182" s="39"/>
      <c r="G182" s="39"/>
      <c r="H182" s="39"/>
      <c r="I182" s="39"/>
      <c r="J182" s="39"/>
    </row>
    <row r="183" spans="4:10" s="4" customFormat="1" ht="10.2">
      <c r="D183" s="39"/>
      <c r="E183" s="39"/>
      <c r="F183" s="39"/>
      <c r="G183" s="39"/>
      <c r="H183" s="39"/>
      <c r="I183" s="39"/>
      <c r="J183" s="39"/>
    </row>
    <row r="184" spans="4:10" s="4" customFormat="1" ht="10.2">
      <c r="D184" s="39"/>
      <c r="E184" s="39"/>
      <c r="F184" s="39"/>
      <c r="G184" s="39"/>
      <c r="H184" s="39"/>
      <c r="I184" s="39"/>
      <c r="J184" s="39"/>
    </row>
    <row r="185" spans="4:10" s="4" customFormat="1" ht="10.2">
      <c r="D185" s="39"/>
      <c r="E185" s="39"/>
      <c r="F185" s="39"/>
      <c r="G185" s="39"/>
      <c r="H185" s="39"/>
      <c r="I185" s="39"/>
      <c r="J185" s="39"/>
    </row>
    <row r="186" spans="4:10" s="4" customFormat="1" ht="10.2">
      <c r="D186" s="39"/>
      <c r="E186" s="39"/>
      <c r="F186" s="39"/>
      <c r="G186" s="39"/>
      <c r="H186" s="39"/>
      <c r="I186" s="39"/>
      <c r="J186" s="39"/>
    </row>
    <row r="187" spans="4:10" s="4" customFormat="1" ht="10.2">
      <c r="D187" s="39"/>
      <c r="E187" s="39"/>
      <c r="F187" s="39"/>
      <c r="G187" s="39"/>
      <c r="H187" s="39"/>
      <c r="I187" s="39"/>
      <c r="J187" s="39"/>
    </row>
    <row r="188" spans="4:10" s="4" customFormat="1" ht="10.2">
      <c r="D188" s="39"/>
      <c r="E188" s="39"/>
      <c r="F188" s="39"/>
      <c r="G188" s="39"/>
      <c r="H188" s="39"/>
      <c r="I188" s="39"/>
      <c r="J188" s="39"/>
    </row>
    <row r="189" spans="4:10" s="4" customFormat="1" ht="10.2">
      <c r="D189" s="39"/>
      <c r="E189" s="39"/>
      <c r="F189" s="39"/>
      <c r="G189" s="39"/>
      <c r="H189" s="39"/>
      <c r="I189" s="39"/>
      <c r="J189" s="39"/>
    </row>
    <row r="190" spans="4:10" s="4" customFormat="1" ht="10.2">
      <c r="D190" s="39"/>
      <c r="E190" s="39"/>
      <c r="F190" s="39"/>
      <c r="G190" s="39"/>
      <c r="H190" s="39"/>
      <c r="I190" s="39"/>
      <c r="J190" s="39"/>
    </row>
    <row r="191" spans="4:10" s="4" customFormat="1" ht="10.2">
      <c r="D191" s="39"/>
      <c r="E191" s="39"/>
      <c r="F191" s="39"/>
      <c r="G191" s="39"/>
      <c r="H191" s="39"/>
      <c r="I191" s="39"/>
      <c r="J191" s="39"/>
    </row>
    <row r="192" spans="4:10" s="4" customFormat="1" ht="10.2">
      <c r="D192" s="39"/>
      <c r="E192" s="39"/>
      <c r="F192" s="39"/>
      <c r="G192" s="39"/>
      <c r="H192" s="39"/>
      <c r="I192" s="39"/>
      <c r="J192" s="39"/>
    </row>
    <row r="193" spans="4:10" s="4" customFormat="1" ht="10.2">
      <c r="D193" s="39"/>
      <c r="E193" s="39"/>
      <c r="F193" s="39"/>
      <c r="G193" s="39"/>
      <c r="H193" s="39"/>
      <c r="I193" s="39"/>
      <c r="J193" s="39"/>
    </row>
    <row r="194" spans="4:10" s="4" customFormat="1" ht="10.2">
      <c r="D194" s="39"/>
      <c r="E194" s="39"/>
      <c r="F194" s="39"/>
      <c r="G194" s="39"/>
      <c r="H194" s="39"/>
      <c r="I194" s="39"/>
      <c r="J194" s="39"/>
    </row>
    <row r="195" spans="4:10" s="4" customFormat="1" ht="10.2">
      <c r="D195" s="39"/>
      <c r="E195" s="39"/>
      <c r="F195" s="39"/>
      <c r="G195" s="39"/>
      <c r="H195" s="39"/>
      <c r="I195" s="39"/>
      <c r="J195" s="39"/>
    </row>
    <row r="196" spans="4:10" s="4" customFormat="1" ht="10.2">
      <c r="D196" s="39"/>
      <c r="E196" s="39"/>
      <c r="F196" s="39"/>
      <c r="G196" s="39"/>
      <c r="H196" s="39"/>
      <c r="I196" s="39"/>
      <c r="J196" s="39"/>
    </row>
    <row r="197" spans="4:10" s="4" customFormat="1" ht="10.2">
      <c r="D197" s="39"/>
      <c r="E197" s="39"/>
      <c r="F197" s="39"/>
      <c r="G197" s="39"/>
      <c r="H197" s="39"/>
      <c r="I197" s="39"/>
      <c r="J197" s="39"/>
    </row>
    <row r="198" spans="4:10" s="4" customFormat="1" ht="10.2">
      <c r="D198" s="39"/>
      <c r="E198" s="39"/>
      <c r="F198" s="39"/>
      <c r="G198" s="39"/>
      <c r="H198" s="39"/>
      <c r="I198" s="39"/>
      <c r="J198" s="39"/>
    </row>
    <row r="199" spans="4:10" s="4" customFormat="1" ht="10.2">
      <c r="D199" s="39"/>
      <c r="E199" s="39"/>
      <c r="F199" s="39"/>
      <c r="G199" s="39"/>
      <c r="H199" s="39"/>
      <c r="I199" s="39"/>
      <c r="J199" s="39"/>
    </row>
    <row r="200" spans="4:10" s="4" customFormat="1" ht="10.2">
      <c r="D200" s="39"/>
      <c r="E200" s="39"/>
      <c r="F200" s="39"/>
      <c r="G200" s="39"/>
      <c r="H200" s="39"/>
      <c r="I200" s="39"/>
      <c r="J200" s="39"/>
    </row>
    <row r="201" spans="4:10" s="4" customFormat="1" ht="10.2">
      <c r="D201" s="39"/>
      <c r="E201" s="39"/>
      <c r="F201" s="39"/>
      <c r="G201" s="39"/>
      <c r="H201" s="39"/>
      <c r="I201" s="39"/>
      <c r="J201" s="39"/>
    </row>
    <row r="202" spans="4:10" s="4" customFormat="1" ht="10.2">
      <c r="D202" s="39"/>
      <c r="E202" s="39"/>
      <c r="F202" s="39"/>
      <c r="G202" s="39"/>
      <c r="H202" s="39"/>
      <c r="I202" s="39"/>
      <c r="J202" s="39"/>
    </row>
    <row r="203" spans="4:10" s="4" customFormat="1" ht="10.2">
      <c r="D203" s="39"/>
      <c r="E203" s="39"/>
      <c r="F203" s="39"/>
      <c r="G203" s="39"/>
      <c r="H203" s="39"/>
      <c r="I203" s="39"/>
      <c r="J203" s="39"/>
    </row>
    <row r="204" spans="4:10" s="4" customFormat="1" ht="10.2">
      <c r="D204" s="39"/>
      <c r="E204" s="39"/>
      <c r="F204" s="39"/>
      <c r="G204" s="39"/>
      <c r="H204" s="39"/>
      <c r="I204" s="39"/>
      <c r="J204" s="39"/>
    </row>
    <row r="205" spans="4:10" s="4" customFormat="1" ht="10.2">
      <c r="D205" s="39"/>
      <c r="E205" s="39"/>
      <c r="F205" s="39"/>
      <c r="G205" s="39"/>
      <c r="H205" s="39"/>
      <c r="I205" s="39"/>
      <c r="J205" s="39"/>
    </row>
    <row r="206" spans="4:10" s="4" customFormat="1" ht="10.2">
      <c r="D206" s="39"/>
      <c r="E206" s="39"/>
      <c r="F206" s="39"/>
      <c r="G206" s="39"/>
      <c r="H206" s="39"/>
      <c r="I206" s="39"/>
      <c r="J206" s="39"/>
    </row>
    <row r="207" spans="4:10" s="4" customFormat="1" ht="10.2">
      <c r="D207" s="39"/>
      <c r="E207" s="39"/>
      <c r="F207" s="39"/>
      <c r="G207" s="39"/>
      <c r="H207" s="39"/>
      <c r="I207" s="39"/>
      <c r="J207" s="39"/>
    </row>
    <row r="208" spans="4:10" s="4" customFormat="1" ht="10.2">
      <c r="D208" s="39"/>
      <c r="E208" s="39"/>
      <c r="F208" s="39"/>
      <c r="G208" s="39"/>
      <c r="H208" s="39"/>
      <c r="I208" s="39"/>
      <c r="J208" s="39"/>
    </row>
    <row r="209" spans="4:10" s="4" customFormat="1" ht="10.2">
      <c r="D209" s="39"/>
      <c r="E209" s="39"/>
      <c r="F209" s="39"/>
      <c r="G209" s="39"/>
      <c r="H209" s="39"/>
      <c r="I209" s="39"/>
      <c r="J209" s="39"/>
    </row>
    <row r="210" spans="4:10" s="4" customFormat="1" ht="10.2">
      <c r="D210" s="39"/>
      <c r="E210" s="39"/>
      <c r="F210" s="39"/>
      <c r="G210" s="39"/>
      <c r="H210" s="39"/>
      <c r="I210" s="39"/>
      <c r="J210" s="39"/>
    </row>
    <row r="211" spans="4:10" s="4" customFormat="1" ht="10.2">
      <c r="D211" s="39"/>
      <c r="E211" s="39"/>
      <c r="F211" s="39"/>
      <c r="G211" s="39"/>
      <c r="H211" s="39"/>
      <c r="I211" s="39"/>
      <c r="J211" s="39"/>
    </row>
    <row r="212" spans="4:10" s="4" customFormat="1" ht="10.2">
      <c r="D212" s="39"/>
      <c r="E212" s="39"/>
      <c r="F212" s="39"/>
      <c r="G212" s="39"/>
      <c r="H212" s="39"/>
      <c r="I212" s="39"/>
      <c r="J212" s="39"/>
    </row>
    <row r="213" spans="4:10" s="4" customFormat="1" ht="10.2">
      <c r="D213" s="39"/>
      <c r="E213" s="39"/>
      <c r="F213" s="39"/>
      <c r="G213" s="39"/>
      <c r="H213" s="39"/>
      <c r="I213" s="39"/>
      <c r="J213" s="39"/>
    </row>
    <row r="214" spans="4:10" s="4" customFormat="1" ht="10.2">
      <c r="D214" s="39"/>
      <c r="E214" s="39"/>
      <c r="F214" s="39"/>
      <c r="G214" s="39"/>
      <c r="H214" s="39"/>
      <c r="I214" s="39"/>
      <c r="J214" s="39"/>
    </row>
    <row r="215" spans="4:10" s="4" customFormat="1" ht="10.2">
      <c r="D215" s="39"/>
      <c r="E215" s="39"/>
      <c r="F215" s="39"/>
      <c r="G215" s="39"/>
      <c r="H215" s="39"/>
      <c r="I215" s="39"/>
      <c r="J215" s="39"/>
    </row>
    <row r="216" spans="4:10" s="4" customFormat="1" ht="10.2">
      <c r="D216" s="39"/>
      <c r="E216" s="39"/>
      <c r="F216" s="39"/>
      <c r="G216" s="39"/>
      <c r="H216" s="39"/>
      <c r="I216" s="39"/>
      <c r="J216" s="39"/>
    </row>
    <row r="217" spans="4:10" s="4" customFormat="1" ht="10.2">
      <c r="D217" s="39"/>
      <c r="E217" s="39"/>
      <c r="F217" s="39"/>
      <c r="G217" s="39"/>
      <c r="H217" s="39"/>
      <c r="I217" s="39"/>
      <c r="J217" s="39"/>
    </row>
    <row r="218" spans="4:10" s="4" customFormat="1" ht="10.2">
      <c r="D218" s="39"/>
      <c r="E218" s="39"/>
      <c r="F218" s="39"/>
      <c r="G218" s="39"/>
      <c r="H218" s="39"/>
      <c r="I218" s="39"/>
      <c r="J218" s="39"/>
    </row>
    <row r="219" spans="4:10" s="4" customFormat="1" ht="10.2">
      <c r="D219" s="39"/>
      <c r="E219" s="39"/>
      <c r="F219" s="39"/>
      <c r="G219" s="39"/>
      <c r="H219" s="39"/>
      <c r="I219" s="39"/>
      <c r="J219" s="39"/>
    </row>
    <row r="220" spans="4:10" s="4" customFormat="1" ht="10.2">
      <c r="D220" s="39"/>
      <c r="E220" s="39"/>
      <c r="F220" s="39"/>
      <c r="G220" s="39"/>
      <c r="H220" s="39"/>
      <c r="I220" s="39"/>
      <c r="J220" s="39"/>
    </row>
    <row r="221" spans="4:10" s="4" customFormat="1" ht="10.2">
      <c r="D221" s="39"/>
      <c r="E221" s="39"/>
      <c r="F221" s="39"/>
      <c r="G221" s="39"/>
      <c r="H221" s="39"/>
      <c r="I221" s="39"/>
      <c r="J221" s="39"/>
    </row>
    <row r="222" spans="4:10" s="4" customFormat="1" ht="10.2">
      <c r="D222" s="39"/>
      <c r="E222" s="39"/>
      <c r="F222" s="39"/>
      <c r="G222" s="39"/>
      <c r="H222" s="39"/>
      <c r="I222" s="39"/>
      <c r="J222" s="39"/>
    </row>
    <row r="223" spans="4:10" s="4" customFormat="1" ht="10.2">
      <c r="D223" s="39"/>
      <c r="E223" s="39"/>
      <c r="F223" s="39"/>
      <c r="G223" s="39"/>
      <c r="H223" s="39"/>
      <c r="I223" s="39"/>
      <c r="J223" s="39"/>
    </row>
    <row r="224" spans="4:10" s="4" customFormat="1" ht="10.2">
      <c r="D224" s="39"/>
      <c r="E224" s="39"/>
      <c r="F224" s="39"/>
      <c r="G224" s="39"/>
      <c r="H224" s="39"/>
      <c r="I224" s="39"/>
      <c r="J224" s="39"/>
    </row>
    <row r="225" spans="4:10" s="4" customFormat="1" ht="10.2">
      <c r="D225" s="39"/>
      <c r="E225" s="39"/>
      <c r="F225" s="39"/>
      <c r="G225" s="39"/>
      <c r="H225" s="39"/>
      <c r="I225" s="39"/>
      <c r="J225" s="39"/>
    </row>
    <row r="226" spans="4:10" s="4" customFormat="1" ht="10.2">
      <c r="D226" s="39"/>
      <c r="E226" s="39"/>
      <c r="F226" s="39"/>
      <c r="G226" s="39"/>
      <c r="H226" s="39"/>
      <c r="I226" s="39"/>
      <c r="J226" s="39"/>
    </row>
    <row r="227" spans="4:10" s="4" customFormat="1" ht="10.2">
      <c r="D227" s="39"/>
      <c r="E227" s="39"/>
      <c r="F227" s="39"/>
      <c r="G227" s="39"/>
      <c r="H227" s="39"/>
      <c r="I227" s="39"/>
      <c r="J227" s="39"/>
    </row>
    <row r="228" spans="4:10" s="4" customFormat="1" ht="10.2">
      <c r="D228" s="39"/>
      <c r="E228" s="39"/>
      <c r="F228" s="39"/>
      <c r="G228" s="39"/>
      <c r="H228" s="39"/>
      <c r="I228" s="39"/>
      <c r="J228" s="39"/>
    </row>
    <row r="229" spans="4:10" s="4" customFormat="1" ht="10.2">
      <c r="D229" s="39"/>
      <c r="E229" s="39"/>
      <c r="F229" s="39"/>
      <c r="G229" s="39"/>
      <c r="H229" s="39"/>
      <c r="I229" s="39"/>
      <c r="J229" s="39"/>
    </row>
    <row r="230" spans="4:10" s="4" customFormat="1" ht="10.2">
      <c r="D230" s="39"/>
      <c r="E230" s="39"/>
      <c r="F230" s="39"/>
      <c r="G230" s="39"/>
      <c r="H230" s="39"/>
      <c r="I230" s="39"/>
      <c r="J230" s="39"/>
    </row>
    <row r="231" spans="4:10" s="4" customFormat="1" ht="10.2">
      <c r="D231" s="39"/>
      <c r="E231" s="39"/>
      <c r="F231" s="39"/>
      <c r="G231" s="39"/>
      <c r="H231" s="39"/>
      <c r="I231" s="39"/>
      <c r="J231" s="39"/>
    </row>
    <row r="232" spans="4:10" s="4" customFormat="1" ht="10.2">
      <c r="D232" s="39"/>
      <c r="E232" s="39"/>
      <c r="F232" s="39"/>
      <c r="G232" s="39"/>
      <c r="H232" s="39"/>
      <c r="I232" s="39"/>
      <c r="J232" s="39"/>
    </row>
    <row r="233" spans="4:10" s="4" customFormat="1" ht="10.2">
      <c r="D233" s="39"/>
      <c r="E233" s="39"/>
      <c r="F233" s="39"/>
      <c r="G233" s="39"/>
      <c r="H233" s="39"/>
      <c r="I233" s="39"/>
      <c r="J233" s="39"/>
    </row>
    <row r="234" spans="4:10" s="4" customFormat="1" ht="10.2">
      <c r="D234" s="39"/>
      <c r="E234" s="39"/>
      <c r="F234" s="39"/>
      <c r="G234" s="39"/>
      <c r="H234" s="39"/>
      <c r="I234" s="39"/>
      <c r="J234" s="39"/>
    </row>
    <row r="235" spans="4:10" s="4" customFormat="1" ht="10.2">
      <c r="D235" s="39"/>
      <c r="E235" s="39"/>
      <c r="F235" s="39"/>
      <c r="G235" s="39"/>
      <c r="H235" s="39"/>
      <c r="I235" s="39"/>
      <c r="J235" s="39"/>
    </row>
    <row r="236" spans="4:10" s="4" customFormat="1" ht="10.2">
      <c r="D236" s="39"/>
      <c r="E236" s="39"/>
      <c r="F236" s="39"/>
      <c r="G236" s="39"/>
      <c r="H236" s="39"/>
      <c r="I236" s="39"/>
      <c r="J236" s="39"/>
    </row>
    <row r="237" spans="4:10" s="4" customFormat="1" ht="10.2">
      <c r="D237" s="39"/>
      <c r="E237" s="39"/>
      <c r="F237" s="39"/>
      <c r="G237" s="39"/>
      <c r="H237" s="39"/>
      <c r="I237" s="39"/>
      <c r="J237" s="39"/>
    </row>
    <row r="238" spans="4:10" s="4" customFormat="1" ht="10.2">
      <c r="D238" s="39"/>
      <c r="E238" s="39"/>
      <c r="F238" s="39"/>
      <c r="G238" s="39"/>
      <c r="H238" s="39"/>
      <c r="I238" s="39"/>
      <c r="J238" s="39"/>
    </row>
    <row r="239" spans="4:10" s="4" customFormat="1" ht="10.2">
      <c r="D239" s="39"/>
      <c r="E239" s="39"/>
      <c r="F239" s="39"/>
      <c r="G239" s="39"/>
      <c r="H239" s="39"/>
      <c r="I239" s="39"/>
      <c r="J239" s="39"/>
    </row>
    <row r="240" spans="4:10" s="4" customFormat="1" ht="10.2">
      <c r="D240" s="39"/>
      <c r="E240" s="39"/>
      <c r="F240" s="39"/>
      <c r="G240" s="39"/>
      <c r="H240" s="39"/>
      <c r="I240" s="39"/>
      <c r="J240" s="39"/>
    </row>
    <row r="241" spans="4:10" s="4" customFormat="1" ht="10.2">
      <c r="D241" s="39"/>
      <c r="E241" s="39"/>
      <c r="F241" s="39"/>
      <c r="G241" s="39"/>
      <c r="H241" s="39"/>
      <c r="I241" s="39"/>
      <c r="J241" s="39"/>
    </row>
    <row r="242" spans="4:10" s="4" customFormat="1" ht="10.2">
      <c r="D242" s="39"/>
      <c r="E242" s="39"/>
      <c r="F242" s="39"/>
      <c r="G242" s="39"/>
      <c r="H242" s="39"/>
      <c r="I242" s="39"/>
      <c r="J242" s="39"/>
    </row>
    <row r="243" spans="4:10" s="4" customFormat="1" ht="10.2">
      <c r="D243" s="39"/>
      <c r="E243" s="39"/>
      <c r="F243" s="39"/>
      <c r="G243" s="39"/>
      <c r="H243" s="39"/>
      <c r="I243" s="39"/>
      <c r="J243" s="39"/>
    </row>
    <row r="244" spans="4:10" s="4" customFormat="1" ht="10.2">
      <c r="D244" s="39"/>
      <c r="E244" s="39"/>
      <c r="F244" s="39"/>
      <c r="G244" s="39"/>
      <c r="H244" s="39"/>
      <c r="I244" s="39"/>
      <c r="J244" s="39"/>
    </row>
    <row r="245" spans="4:10" s="4" customFormat="1" ht="10.2">
      <c r="D245" s="39"/>
      <c r="E245" s="39"/>
      <c r="F245" s="39"/>
      <c r="G245" s="39"/>
      <c r="H245" s="39"/>
      <c r="I245" s="39"/>
      <c r="J245" s="39"/>
    </row>
    <row r="246" spans="4:10" s="4" customFormat="1" ht="10.2">
      <c r="D246" s="39"/>
      <c r="E246" s="39"/>
      <c r="F246" s="39"/>
      <c r="G246" s="39"/>
      <c r="H246" s="39"/>
      <c r="I246" s="39"/>
      <c r="J246" s="39"/>
    </row>
    <row r="247" spans="4:10" s="4" customFormat="1" ht="10.2">
      <c r="D247" s="39"/>
      <c r="E247" s="39"/>
      <c r="F247" s="39"/>
      <c r="G247" s="39"/>
      <c r="H247" s="39"/>
      <c r="I247" s="39"/>
      <c r="J247" s="39"/>
    </row>
    <row r="248" spans="4:10" s="4" customFormat="1" ht="10.2">
      <c r="D248" s="39"/>
      <c r="E248" s="39"/>
      <c r="F248" s="39"/>
      <c r="G248" s="39"/>
      <c r="H248" s="39"/>
      <c r="I248" s="39"/>
      <c r="J248" s="39"/>
    </row>
    <row r="249" spans="4:10" s="4" customFormat="1" ht="10.2">
      <c r="D249" s="39"/>
      <c r="E249" s="39"/>
      <c r="F249" s="39"/>
      <c r="G249" s="39"/>
      <c r="H249" s="39"/>
      <c r="I249" s="39"/>
      <c r="J249" s="39"/>
    </row>
    <row r="250" spans="4:10" s="4" customFormat="1" ht="10.2">
      <c r="D250" s="39"/>
      <c r="E250" s="39"/>
      <c r="F250" s="39"/>
      <c r="G250" s="39"/>
      <c r="H250" s="39"/>
      <c r="I250" s="39"/>
      <c r="J250" s="39"/>
    </row>
    <row r="251" spans="4:10" s="4" customFormat="1" ht="10.2">
      <c r="D251" s="39"/>
      <c r="E251" s="39"/>
      <c r="F251" s="39"/>
      <c r="G251" s="39"/>
      <c r="H251" s="39"/>
      <c r="I251" s="39"/>
      <c r="J251" s="39"/>
    </row>
    <row r="252" spans="4:10" s="4" customFormat="1" ht="10.2">
      <c r="D252" s="39"/>
      <c r="E252" s="39"/>
      <c r="F252" s="39"/>
      <c r="G252" s="39"/>
      <c r="H252" s="39"/>
      <c r="I252" s="39"/>
      <c r="J252" s="39"/>
    </row>
    <row r="253" spans="4:10" s="4" customFormat="1" ht="10.2">
      <c r="D253" s="39"/>
      <c r="E253" s="39"/>
      <c r="F253" s="39"/>
      <c r="G253" s="39"/>
      <c r="H253" s="39"/>
      <c r="I253" s="39"/>
      <c r="J253" s="39"/>
    </row>
    <row r="254" spans="4:10" s="4" customFormat="1" ht="10.2">
      <c r="D254" s="39"/>
      <c r="E254" s="39"/>
      <c r="F254" s="39"/>
      <c r="G254" s="39"/>
      <c r="H254" s="39"/>
      <c r="I254" s="39"/>
      <c r="J254" s="39"/>
    </row>
    <row r="255" spans="4:10" s="4" customFormat="1" ht="10.2">
      <c r="D255" s="39"/>
      <c r="E255" s="39"/>
      <c r="F255" s="39"/>
      <c r="G255" s="39"/>
      <c r="H255" s="39"/>
      <c r="I255" s="39"/>
      <c r="J255" s="39"/>
    </row>
    <row r="256" spans="4:10" s="4" customFormat="1" ht="10.2">
      <c r="D256" s="39"/>
      <c r="E256" s="39"/>
      <c r="F256" s="39"/>
      <c r="G256" s="39"/>
      <c r="H256" s="39"/>
      <c r="I256" s="39"/>
      <c r="J256" s="39"/>
    </row>
    <row r="257" spans="4:10" s="4" customFormat="1" ht="10.2">
      <c r="D257" s="39"/>
      <c r="E257" s="39"/>
      <c r="F257" s="39"/>
      <c r="G257" s="39"/>
      <c r="H257" s="39"/>
      <c r="I257" s="39"/>
      <c r="J257" s="39"/>
    </row>
    <row r="258" spans="4:10" s="4" customFormat="1" ht="10.2">
      <c r="D258" s="39"/>
      <c r="E258" s="39"/>
      <c r="F258" s="39"/>
      <c r="G258" s="39"/>
      <c r="H258" s="39"/>
      <c r="I258" s="39"/>
      <c r="J258" s="39"/>
    </row>
    <row r="259" spans="4:10" s="4" customFormat="1" ht="10.2">
      <c r="D259" s="39"/>
      <c r="E259" s="39"/>
      <c r="F259" s="39"/>
      <c r="G259" s="39"/>
      <c r="H259" s="39"/>
      <c r="I259" s="39"/>
      <c r="J259" s="39"/>
    </row>
    <row r="260" spans="4:10" s="4" customFormat="1" ht="10.2">
      <c r="D260" s="39"/>
      <c r="E260" s="39"/>
      <c r="F260" s="39"/>
      <c r="G260" s="39"/>
      <c r="H260" s="39"/>
      <c r="I260" s="39"/>
      <c r="J260" s="39"/>
    </row>
    <row r="261" spans="4:10" s="4" customFormat="1" ht="10.2">
      <c r="D261" s="39"/>
      <c r="E261" s="39"/>
      <c r="F261" s="39"/>
      <c r="G261" s="39"/>
      <c r="H261" s="39"/>
      <c r="I261" s="39"/>
      <c r="J261" s="39"/>
    </row>
    <row r="262" spans="4:10" s="4" customFormat="1" ht="10.2">
      <c r="D262" s="39"/>
      <c r="E262" s="39"/>
      <c r="F262" s="39"/>
      <c r="G262" s="39"/>
      <c r="H262" s="39"/>
      <c r="I262" s="39"/>
      <c r="J262" s="39"/>
    </row>
    <row r="263" spans="4:10" s="4" customFormat="1" ht="10.2">
      <c r="D263" s="39"/>
      <c r="E263" s="39"/>
      <c r="F263" s="39"/>
      <c r="G263" s="39"/>
      <c r="H263" s="39"/>
      <c r="I263" s="39"/>
      <c r="J263" s="39"/>
    </row>
    <row r="264" spans="4:10" s="4" customFormat="1" ht="10.2">
      <c r="D264" s="39"/>
      <c r="E264" s="39"/>
      <c r="F264" s="39"/>
      <c r="G264" s="39"/>
      <c r="H264" s="39"/>
      <c r="I264" s="39"/>
      <c r="J264" s="39"/>
    </row>
    <row r="265" spans="4:10" s="4" customFormat="1" ht="10.2">
      <c r="D265" s="39"/>
      <c r="E265" s="39"/>
      <c r="F265" s="39"/>
      <c r="G265" s="39"/>
      <c r="H265" s="39"/>
      <c r="I265" s="39"/>
      <c r="J265" s="39"/>
    </row>
    <row r="266" spans="4:10" s="4" customFormat="1" ht="10.2">
      <c r="D266" s="39"/>
      <c r="E266" s="39"/>
      <c r="F266" s="39"/>
      <c r="G266" s="39"/>
      <c r="H266" s="39"/>
      <c r="I266" s="39"/>
      <c r="J266" s="39"/>
    </row>
    <row r="267" spans="4:10" s="4" customFormat="1" ht="10.2">
      <c r="D267" s="39"/>
      <c r="E267" s="39"/>
      <c r="F267" s="39"/>
      <c r="G267" s="39"/>
      <c r="H267" s="39"/>
      <c r="I267" s="39"/>
      <c r="J267" s="39"/>
    </row>
    <row r="268" spans="4:10" s="4" customFormat="1" ht="10.2">
      <c r="D268" s="39"/>
      <c r="E268" s="39"/>
      <c r="F268" s="39"/>
      <c r="G268" s="39"/>
      <c r="H268" s="39"/>
      <c r="I268" s="39"/>
      <c r="J268" s="39"/>
    </row>
    <row r="269" spans="4:10" s="4" customFormat="1" ht="10.2">
      <c r="D269" s="39"/>
      <c r="E269" s="39"/>
      <c r="F269" s="39"/>
      <c r="G269" s="39"/>
      <c r="H269" s="39"/>
      <c r="I269" s="39"/>
      <c r="J269" s="39"/>
    </row>
    <row r="270" spans="4:10" s="4" customFormat="1" ht="10.2">
      <c r="D270" s="39"/>
      <c r="E270" s="39"/>
      <c r="F270" s="39"/>
      <c r="G270" s="39"/>
      <c r="H270" s="39"/>
      <c r="I270" s="39"/>
      <c r="J270" s="39"/>
    </row>
    <row r="271" spans="4:10" s="4" customFormat="1" ht="10.2">
      <c r="D271" s="39"/>
      <c r="E271" s="39"/>
      <c r="F271" s="39"/>
      <c r="G271" s="39"/>
      <c r="H271" s="39"/>
      <c r="I271" s="39"/>
      <c r="J271" s="39"/>
    </row>
    <row r="272" spans="4:10" s="4" customFormat="1" ht="10.2">
      <c r="D272" s="39"/>
      <c r="E272" s="39"/>
      <c r="F272" s="39"/>
      <c r="G272" s="39"/>
      <c r="H272" s="39"/>
      <c r="I272" s="39"/>
      <c r="J272" s="39"/>
    </row>
    <row r="273" spans="4:10" s="4" customFormat="1" ht="10.2">
      <c r="D273" s="39"/>
      <c r="E273" s="39"/>
      <c r="F273" s="39"/>
      <c r="G273" s="39"/>
      <c r="H273" s="39"/>
      <c r="I273" s="39"/>
      <c r="J273" s="39"/>
    </row>
    <row r="274" spans="4:10" s="4" customFormat="1" ht="10.2">
      <c r="D274" s="39"/>
      <c r="E274" s="39"/>
      <c r="F274" s="39"/>
      <c r="G274" s="39"/>
      <c r="H274" s="39"/>
      <c r="I274" s="39"/>
      <c r="J274" s="39"/>
    </row>
    <row r="275" spans="4:10" s="4" customFormat="1" ht="10.2">
      <c r="D275" s="39"/>
      <c r="E275" s="39"/>
      <c r="F275" s="39"/>
      <c r="G275" s="39"/>
      <c r="H275" s="39"/>
      <c r="I275" s="39"/>
      <c r="J275" s="39"/>
    </row>
    <row r="276" spans="4:10" s="4" customFormat="1" ht="10.2">
      <c r="D276" s="39"/>
      <c r="E276" s="39"/>
      <c r="F276" s="39"/>
      <c r="G276" s="39"/>
      <c r="H276" s="39"/>
      <c r="I276" s="39"/>
      <c r="J276" s="39"/>
    </row>
    <row r="277" spans="4:10" s="4" customFormat="1" ht="10.2">
      <c r="D277" s="39"/>
      <c r="E277" s="39"/>
      <c r="F277" s="39"/>
      <c r="G277" s="39"/>
      <c r="H277" s="39"/>
      <c r="I277" s="39"/>
      <c r="J277" s="39"/>
    </row>
    <row r="278" spans="4:10" s="4" customFormat="1" ht="10.2">
      <c r="D278" s="39"/>
      <c r="E278" s="39"/>
      <c r="F278" s="39"/>
      <c r="G278" s="39"/>
      <c r="H278" s="39"/>
      <c r="I278" s="39"/>
      <c r="J278" s="39"/>
    </row>
    <row r="279" spans="4:10" s="4" customFormat="1" ht="10.2">
      <c r="D279" s="39"/>
      <c r="E279" s="39"/>
      <c r="F279" s="39"/>
      <c r="G279" s="39"/>
      <c r="H279" s="39"/>
      <c r="I279" s="39"/>
      <c r="J279" s="39"/>
    </row>
    <row r="280" spans="4:10" s="4" customFormat="1" ht="10.2">
      <c r="D280" s="39"/>
      <c r="E280" s="39"/>
      <c r="F280" s="39"/>
      <c r="G280" s="39"/>
      <c r="H280" s="39"/>
      <c r="I280" s="39"/>
      <c r="J280" s="39"/>
    </row>
    <row r="281" spans="4:10" s="4" customFormat="1" ht="10.2">
      <c r="D281" s="39"/>
      <c r="E281" s="39"/>
      <c r="F281" s="39"/>
      <c r="G281" s="39"/>
      <c r="H281" s="39"/>
      <c r="I281" s="39"/>
      <c r="J281" s="39"/>
    </row>
    <row r="282" spans="4:10" s="4" customFormat="1" ht="10.2">
      <c r="D282" s="39"/>
      <c r="E282" s="39"/>
      <c r="F282" s="39"/>
      <c r="G282" s="39"/>
      <c r="H282" s="39"/>
      <c r="I282" s="39"/>
      <c r="J282" s="39"/>
    </row>
    <row r="283" spans="4:10" s="4" customFormat="1" ht="10.2">
      <c r="D283" s="39"/>
      <c r="E283" s="39"/>
      <c r="F283" s="39"/>
      <c r="G283" s="39"/>
      <c r="H283" s="39"/>
      <c r="I283" s="39"/>
      <c r="J283" s="39"/>
    </row>
    <row r="284" spans="4:10" s="4" customFormat="1" ht="10.2">
      <c r="D284" s="39"/>
      <c r="E284" s="39"/>
      <c r="F284" s="39"/>
      <c r="G284" s="39"/>
      <c r="H284" s="39"/>
      <c r="I284" s="39"/>
      <c r="J284" s="39"/>
    </row>
    <row r="285" spans="4:10" s="4" customFormat="1" ht="10.2">
      <c r="D285" s="39"/>
      <c r="E285" s="39"/>
      <c r="F285" s="39"/>
      <c r="G285" s="39"/>
      <c r="H285" s="39"/>
      <c r="I285" s="39"/>
      <c r="J285" s="39"/>
    </row>
    <row r="286" spans="4:10" s="4" customFormat="1" ht="10.2">
      <c r="D286" s="39"/>
      <c r="E286" s="39"/>
      <c r="F286" s="39"/>
      <c r="G286" s="39"/>
      <c r="H286" s="39"/>
      <c r="I286" s="39"/>
      <c r="J286" s="39"/>
    </row>
    <row r="287" spans="4:10" s="4" customFormat="1" ht="10.2">
      <c r="D287" s="39"/>
      <c r="E287" s="39"/>
      <c r="F287" s="39"/>
      <c r="G287" s="39"/>
      <c r="H287" s="39"/>
      <c r="I287" s="39"/>
      <c r="J287" s="39"/>
    </row>
    <row r="288" spans="4:10" s="4" customFormat="1" ht="10.2">
      <c r="D288" s="39"/>
      <c r="E288" s="39"/>
      <c r="F288" s="39"/>
      <c r="G288" s="39"/>
      <c r="H288" s="39"/>
      <c r="I288" s="39"/>
      <c r="J288" s="39"/>
    </row>
    <row r="289" spans="4:10" s="4" customFormat="1" ht="10.2">
      <c r="D289" s="39"/>
      <c r="E289" s="39"/>
      <c r="F289" s="39"/>
      <c r="G289" s="39"/>
      <c r="H289" s="39"/>
      <c r="I289" s="39"/>
      <c r="J289" s="39"/>
    </row>
    <row r="290" spans="4:10" s="4" customFormat="1" ht="10.2">
      <c r="D290" s="39"/>
      <c r="E290" s="39"/>
      <c r="F290" s="39"/>
      <c r="G290" s="39"/>
      <c r="H290" s="39"/>
      <c r="I290" s="39"/>
      <c r="J290" s="39"/>
    </row>
    <row r="291" spans="4:10" s="4" customFormat="1" ht="10.2">
      <c r="D291" s="39"/>
      <c r="E291" s="39"/>
      <c r="F291" s="39"/>
      <c r="G291" s="39"/>
      <c r="H291" s="39"/>
      <c r="I291" s="39"/>
      <c r="J291" s="39"/>
    </row>
    <row r="292" spans="4:10" s="4" customFormat="1" ht="10.2">
      <c r="D292" s="39"/>
      <c r="E292" s="39"/>
      <c r="F292" s="39"/>
      <c r="G292" s="39"/>
      <c r="H292" s="39"/>
      <c r="I292" s="39"/>
      <c r="J292" s="39"/>
    </row>
    <row r="293" spans="4:10" s="4" customFormat="1" ht="10.2">
      <c r="D293" s="39"/>
      <c r="E293" s="39"/>
      <c r="F293" s="39"/>
      <c r="G293" s="39"/>
      <c r="H293" s="39"/>
      <c r="I293" s="39"/>
      <c r="J293" s="39"/>
    </row>
    <row r="294" spans="4:10" s="4" customFormat="1" ht="10.2">
      <c r="D294" s="39"/>
      <c r="E294" s="39"/>
      <c r="F294" s="39"/>
      <c r="G294" s="39"/>
      <c r="H294" s="39"/>
      <c r="I294" s="39"/>
      <c r="J294" s="39"/>
    </row>
    <row r="295" spans="4:10" s="4" customFormat="1" ht="10.2">
      <c r="D295" s="39"/>
      <c r="E295" s="39"/>
      <c r="F295" s="39"/>
      <c r="G295" s="39"/>
      <c r="H295" s="39"/>
      <c r="I295" s="39"/>
      <c r="J295" s="39"/>
    </row>
    <row r="296" spans="4:10" s="4" customFormat="1" ht="10.2">
      <c r="D296" s="39"/>
      <c r="E296" s="39"/>
      <c r="F296" s="39"/>
      <c r="G296" s="39"/>
      <c r="H296" s="39"/>
      <c r="I296" s="39"/>
      <c r="J296" s="39"/>
    </row>
    <row r="297" spans="4:10" s="4" customFormat="1" ht="10.2">
      <c r="D297" s="39"/>
      <c r="E297" s="39"/>
      <c r="F297" s="39"/>
      <c r="G297" s="39"/>
      <c r="H297" s="39"/>
      <c r="I297" s="39"/>
      <c r="J297" s="39"/>
    </row>
    <row r="298" spans="4:10" s="4" customFormat="1" ht="10.2">
      <c r="D298" s="39"/>
      <c r="E298" s="39"/>
      <c r="F298" s="39"/>
      <c r="G298" s="39"/>
      <c r="H298" s="39"/>
      <c r="I298" s="39"/>
      <c r="J298" s="39"/>
    </row>
    <row r="299" spans="4:10" s="4" customFormat="1" ht="10.2">
      <c r="D299" s="39"/>
      <c r="E299" s="39"/>
      <c r="F299" s="39"/>
      <c r="G299" s="39"/>
      <c r="H299" s="39"/>
      <c r="I299" s="39"/>
      <c r="J299" s="39"/>
    </row>
    <row r="300" spans="4:10" s="4" customFormat="1" ht="10.2">
      <c r="D300" s="39"/>
      <c r="E300" s="39"/>
      <c r="F300" s="39"/>
      <c r="G300" s="39"/>
      <c r="H300" s="39"/>
      <c r="I300" s="39"/>
      <c r="J300" s="39"/>
    </row>
    <row r="301" spans="4:10" s="4" customFormat="1" ht="10.2">
      <c r="D301" s="39"/>
      <c r="E301" s="39"/>
      <c r="F301" s="39"/>
      <c r="G301" s="39"/>
      <c r="H301" s="39"/>
      <c r="I301" s="39"/>
      <c r="J301" s="39"/>
    </row>
    <row r="302" spans="4:10" s="4" customFormat="1" ht="10.2">
      <c r="D302" s="39"/>
      <c r="E302" s="39"/>
      <c r="F302" s="39"/>
      <c r="G302" s="39"/>
      <c r="H302" s="39"/>
      <c r="I302" s="39"/>
      <c r="J302" s="39"/>
    </row>
    <row r="303" spans="4:10" s="4" customFormat="1" ht="10.2">
      <c r="D303" s="39"/>
      <c r="E303" s="39"/>
      <c r="F303" s="39"/>
      <c r="G303" s="39"/>
      <c r="H303" s="39"/>
      <c r="I303" s="39"/>
      <c r="J303" s="39"/>
    </row>
    <row r="304" spans="4:10" s="4" customFormat="1" ht="10.2">
      <c r="D304" s="39"/>
      <c r="E304" s="39"/>
      <c r="F304" s="39"/>
      <c r="G304" s="39"/>
      <c r="H304" s="39"/>
      <c r="I304" s="39"/>
      <c r="J304" s="39"/>
    </row>
    <row r="305" spans="4:10" s="4" customFormat="1" ht="10.2">
      <c r="D305" s="39"/>
      <c r="E305" s="39"/>
      <c r="F305" s="39"/>
      <c r="G305" s="39"/>
      <c r="H305" s="39"/>
      <c r="I305" s="39"/>
      <c r="J305" s="39"/>
    </row>
    <row r="306" spans="4:10" s="4" customFormat="1" ht="10.2">
      <c r="D306" s="39"/>
      <c r="E306" s="39"/>
      <c r="F306" s="39"/>
      <c r="G306" s="39"/>
      <c r="H306" s="39"/>
      <c r="I306" s="39"/>
      <c r="J306" s="39"/>
    </row>
    <row r="307" spans="4:10" s="4" customFormat="1" ht="10.2">
      <c r="D307" s="39"/>
      <c r="E307" s="39"/>
      <c r="F307" s="39"/>
      <c r="G307" s="39"/>
      <c r="H307" s="39"/>
      <c r="I307" s="39"/>
      <c r="J307" s="39"/>
    </row>
    <row r="308" spans="4:10" s="4" customFormat="1" ht="10.2">
      <c r="D308" s="39"/>
      <c r="E308" s="39"/>
      <c r="F308" s="39"/>
      <c r="G308" s="39"/>
      <c r="H308" s="39"/>
      <c r="I308" s="39"/>
      <c r="J308" s="39"/>
    </row>
    <row r="309" spans="4:10" s="4" customFormat="1" ht="10.2">
      <c r="D309" s="39"/>
      <c r="E309" s="39"/>
      <c r="F309" s="39"/>
      <c r="G309" s="39"/>
      <c r="H309" s="39"/>
      <c r="I309" s="39"/>
      <c r="J309" s="39"/>
    </row>
    <row r="310" spans="4:10" s="4" customFormat="1" ht="10.2">
      <c r="D310" s="39"/>
      <c r="E310" s="39"/>
      <c r="F310" s="39"/>
      <c r="G310" s="39"/>
      <c r="H310" s="39"/>
      <c r="I310" s="39"/>
      <c r="J310" s="39"/>
    </row>
    <row r="311" spans="4:10" s="4" customFormat="1" ht="10.2">
      <c r="D311" s="39"/>
      <c r="E311" s="39"/>
      <c r="F311" s="39"/>
      <c r="G311" s="39"/>
      <c r="H311" s="39"/>
      <c r="I311" s="39"/>
      <c r="J311" s="39"/>
    </row>
    <row r="312" spans="4:10" s="4" customFormat="1" ht="10.2">
      <c r="D312" s="39"/>
      <c r="E312" s="39"/>
      <c r="F312" s="39"/>
      <c r="G312" s="39"/>
      <c r="H312" s="39"/>
      <c r="I312" s="39"/>
      <c r="J312" s="39"/>
    </row>
    <row r="313" spans="4:10" s="4" customFormat="1" ht="10.2">
      <c r="D313" s="39"/>
      <c r="E313" s="39"/>
      <c r="F313" s="39"/>
      <c r="G313" s="39"/>
      <c r="H313" s="39"/>
      <c r="I313" s="39"/>
      <c r="J313" s="39"/>
    </row>
    <row r="314" spans="4:10" s="4" customFormat="1" ht="10.2">
      <c r="D314" s="39"/>
      <c r="E314" s="39"/>
      <c r="F314" s="39"/>
      <c r="G314" s="39"/>
      <c r="H314" s="39"/>
      <c r="I314" s="39"/>
      <c r="J314" s="39"/>
    </row>
    <row r="315" spans="4:10" s="4" customFormat="1" ht="10.2">
      <c r="D315" s="39"/>
      <c r="E315" s="39"/>
      <c r="F315" s="39"/>
      <c r="G315" s="39"/>
      <c r="H315" s="39"/>
      <c r="I315" s="39"/>
      <c r="J315" s="39"/>
    </row>
    <row r="316" spans="4:10" s="4" customFormat="1" ht="10.2">
      <c r="D316" s="39"/>
      <c r="E316" s="39"/>
      <c r="F316" s="39"/>
      <c r="G316" s="39"/>
      <c r="H316" s="39"/>
      <c r="I316" s="39"/>
      <c r="J316" s="39"/>
    </row>
    <row r="317" spans="4:10" s="4" customFormat="1" ht="10.2">
      <c r="D317" s="39"/>
      <c r="E317" s="39"/>
      <c r="F317" s="39"/>
      <c r="G317" s="39"/>
      <c r="H317" s="39"/>
      <c r="I317" s="39"/>
      <c r="J317" s="39"/>
    </row>
    <row r="318" spans="4:10" s="4" customFormat="1" ht="10.2">
      <c r="D318" s="39"/>
      <c r="E318" s="39"/>
      <c r="F318" s="39"/>
      <c r="G318" s="39"/>
      <c r="H318" s="39"/>
      <c r="I318" s="39"/>
      <c r="J318" s="39"/>
    </row>
    <row r="319" spans="4:10" s="4" customFormat="1" ht="10.2">
      <c r="D319" s="39"/>
      <c r="E319" s="39"/>
      <c r="F319" s="39"/>
      <c r="G319" s="39"/>
      <c r="H319" s="39"/>
      <c r="I319" s="39"/>
      <c r="J319" s="39"/>
    </row>
    <row r="320" spans="4:10" s="4" customFormat="1" ht="10.2">
      <c r="D320" s="39"/>
      <c r="E320" s="39"/>
      <c r="F320" s="39"/>
      <c r="G320" s="39"/>
      <c r="H320" s="39"/>
      <c r="I320" s="39"/>
      <c r="J320" s="39"/>
    </row>
    <row r="321" spans="4:10" s="4" customFormat="1" ht="10.2">
      <c r="D321" s="39"/>
      <c r="E321" s="39"/>
      <c r="F321" s="39"/>
      <c r="G321" s="39"/>
      <c r="H321" s="39"/>
      <c r="I321" s="39"/>
      <c r="J321" s="39"/>
    </row>
    <row r="322" spans="4:10" s="4" customFormat="1" ht="10.2">
      <c r="D322" s="39"/>
      <c r="E322" s="39"/>
      <c r="F322" s="39"/>
      <c r="G322" s="39"/>
      <c r="H322" s="39"/>
      <c r="I322" s="39"/>
      <c r="J322" s="39"/>
    </row>
    <row r="323" spans="4:10" s="4" customFormat="1" ht="10.2">
      <c r="D323" s="39"/>
      <c r="E323" s="39"/>
      <c r="F323" s="39"/>
      <c r="G323" s="39"/>
      <c r="H323" s="39"/>
      <c r="I323" s="39"/>
      <c r="J323" s="39"/>
    </row>
    <row r="324" spans="4:10" s="4" customFormat="1" ht="10.2">
      <c r="D324" s="39"/>
      <c r="E324" s="39"/>
      <c r="F324" s="39"/>
      <c r="G324" s="39"/>
      <c r="H324" s="39"/>
      <c r="I324" s="39"/>
      <c r="J324" s="39"/>
    </row>
    <row r="325" spans="4:10" s="4" customFormat="1" ht="10.2">
      <c r="D325" s="39"/>
      <c r="E325" s="39"/>
      <c r="F325" s="39"/>
      <c r="G325" s="39"/>
      <c r="H325" s="39"/>
      <c r="I325" s="39"/>
      <c r="J325" s="39"/>
    </row>
    <row r="326" spans="4:10" s="4" customFormat="1" ht="10.2">
      <c r="D326" s="39"/>
      <c r="E326" s="39"/>
      <c r="F326" s="39"/>
      <c r="G326" s="39"/>
      <c r="H326" s="39"/>
      <c r="I326" s="39"/>
      <c r="J326" s="39"/>
    </row>
    <row r="327" spans="4:10" s="4" customFormat="1" ht="10.2">
      <c r="D327" s="39"/>
      <c r="E327" s="39"/>
      <c r="F327" s="39"/>
      <c r="G327" s="39"/>
      <c r="H327" s="39"/>
      <c r="I327" s="39"/>
      <c r="J327" s="39"/>
    </row>
    <row r="328" spans="4:10" s="4" customFormat="1" ht="10.2">
      <c r="D328" s="39"/>
      <c r="E328" s="39"/>
      <c r="F328" s="39"/>
      <c r="G328" s="39"/>
      <c r="H328" s="39"/>
      <c r="I328" s="39"/>
      <c r="J328" s="39"/>
    </row>
    <row r="329" spans="4:10" s="4" customFormat="1" ht="10.2">
      <c r="D329" s="39"/>
      <c r="E329" s="39"/>
      <c r="F329" s="39"/>
      <c r="G329" s="39"/>
      <c r="H329" s="39"/>
      <c r="I329" s="39"/>
      <c r="J329" s="39"/>
    </row>
    <row r="330" spans="4:10" s="4" customFormat="1" ht="10.2">
      <c r="D330" s="39"/>
      <c r="E330" s="39"/>
      <c r="F330" s="39"/>
      <c r="G330" s="39"/>
      <c r="H330" s="39"/>
      <c r="I330" s="39"/>
      <c r="J330" s="39"/>
    </row>
    <row r="331" spans="4:10" s="4" customFormat="1" ht="10.2">
      <c r="D331" s="39"/>
      <c r="E331" s="39"/>
      <c r="F331" s="39"/>
      <c r="G331" s="39"/>
      <c r="H331" s="39"/>
      <c r="I331" s="39"/>
      <c r="J331" s="39"/>
    </row>
    <row r="332" spans="4:10" s="4" customFormat="1" ht="10.2">
      <c r="D332" s="39"/>
      <c r="E332" s="39"/>
      <c r="F332" s="39"/>
      <c r="G332" s="39"/>
      <c r="H332" s="39"/>
      <c r="I332" s="39"/>
      <c r="J332" s="39"/>
    </row>
    <row r="333" spans="4:10" s="4" customFormat="1" ht="10.2">
      <c r="D333" s="39"/>
      <c r="E333" s="39"/>
      <c r="F333" s="39"/>
      <c r="G333" s="39"/>
      <c r="H333" s="39"/>
      <c r="I333" s="39"/>
      <c r="J333" s="39"/>
    </row>
    <row r="334" spans="4:10" s="4" customFormat="1" ht="10.2">
      <c r="D334" s="39"/>
      <c r="E334" s="39"/>
      <c r="F334" s="39"/>
      <c r="G334" s="39"/>
      <c r="H334" s="39"/>
      <c r="I334" s="39"/>
      <c r="J334" s="39"/>
    </row>
    <row r="335" spans="4:10" s="4" customFormat="1" ht="10.2">
      <c r="D335" s="39"/>
      <c r="E335" s="39"/>
      <c r="F335" s="39"/>
      <c r="G335" s="39"/>
      <c r="H335" s="39"/>
      <c r="I335" s="39"/>
      <c r="J335" s="39"/>
    </row>
    <row r="336" spans="4:10" s="4" customFormat="1" ht="10.2">
      <c r="D336" s="39"/>
      <c r="E336" s="39"/>
      <c r="F336" s="39"/>
      <c r="G336" s="39"/>
      <c r="H336" s="39"/>
      <c r="I336" s="39"/>
      <c r="J336" s="39"/>
    </row>
    <row r="337" spans="4:10" s="4" customFormat="1" ht="10.2">
      <c r="D337" s="39"/>
      <c r="E337" s="39"/>
      <c r="F337" s="39"/>
      <c r="G337" s="39"/>
      <c r="H337" s="39"/>
      <c r="I337" s="39"/>
      <c r="J337" s="39"/>
    </row>
    <row r="338" spans="4:10" s="4" customFormat="1" ht="10.2">
      <c r="D338" s="39"/>
      <c r="E338" s="39"/>
      <c r="F338" s="39"/>
      <c r="G338" s="39"/>
      <c r="H338" s="39"/>
      <c r="I338" s="39"/>
      <c r="J338" s="39"/>
    </row>
    <row r="339" spans="4:10" s="4" customFormat="1" ht="10.2">
      <c r="D339" s="39"/>
      <c r="E339" s="39"/>
      <c r="F339" s="39"/>
      <c r="G339" s="39"/>
      <c r="H339" s="39"/>
      <c r="I339" s="39"/>
      <c r="J339" s="39"/>
    </row>
    <row r="340" spans="4:10" s="4" customFormat="1" ht="10.2">
      <c r="D340" s="39"/>
      <c r="E340" s="39"/>
      <c r="F340" s="39"/>
      <c r="G340" s="39"/>
      <c r="H340" s="39"/>
      <c r="I340" s="39"/>
      <c r="J340" s="39"/>
    </row>
    <row r="341" spans="4:10" s="4" customFormat="1" ht="10.2">
      <c r="D341" s="39"/>
      <c r="E341" s="39"/>
      <c r="F341" s="39"/>
      <c r="G341" s="39"/>
      <c r="H341" s="39"/>
      <c r="I341" s="39"/>
      <c r="J341" s="39"/>
    </row>
    <row r="342" spans="4:10" s="4" customFormat="1" ht="10.2">
      <c r="D342" s="39"/>
      <c r="E342" s="39"/>
      <c r="F342" s="39"/>
      <c r="G342" s="39"/>
      <c r="H342" s="39"/>
      <c r="I342" s="39"/>
      <c r="J342" s="39"/>
    </row>
    <row r="343" spans="4:10" s="4" customFormat="1" ht="10.2">
      <c r="D343" s="39"/>
      <c r="E343" s="39"/>
      <c r="F343" s="39"/>
      <c r="G343" s="39"/>
      <c r="H343" s="39"/>
      <c r="I343" s="39"/>
      <c r="J343" s="39"/>
    </row>
    <row r="344" spans="4:10" s="4" customFormat="1" ht="10.2">
      <c r="D344" s="39"/>
      <c r="E344" s="39"/>
      <c r="F344" s="39"/>
      <c r="G344" s="39"/>
      <c r="H344" s="39"/>
      <c r="I344" s="39"/>
      <c r="J344" s="39"/>
    </row>
    <row r="345" spans="4:10" s="4" customFormat="1" ht="10.2">
      <c r="D345" s="39"/>
      <c r="E345" s="39"/>
      <c r="F345" s="39"/>
      <c r="G345" s="39"/>
      <c r="H345" s="39"/>
      <c r="I345" s="39"/>
      <c r="J345" s="39"/>
    </row>
    <row r="346" spans="4:10" s="4" customFormat="1" ht="10.2">
      <c r="D346" s="39"/>
      <c r="E346" s="39"/>
      <c r="F346" s="39"/>
      <c r="G346" s="39"/>
      <c r="H346" s="39"/>
      <c r="I346" s="39"/>
      <c r="J346" s="39"/>
    </row>
    <row r="347" spans="4:10" s="4" customFormat="1" ht="10.2">
      <c r="D347" s="39"/>
      <c r="E347" s="39"/>
      <c r="F347" s="39"/>
      <c r="G347" s="39"/>
      <c r="H347" s="39"/>
      <c r="I347" s="39"/>
      <c r="J347" s="39"/>
    </row>
    <row r="348" spans="4:10" s="4" customFormat="1" ht="10.2">
      <c r="D348" s="39"/>
      <c r="E348" s="39"/>
      <c r="F348" s="39"/>
      <c r="G348" s="39"/>
      <c r="H348" s="39"/>
      <c r="I348" s="39"/>
      <c r="J348" s="39"/>
    </row>
    <row r="349" spans="4:10" s="4" customFormat="1" ht="10.2">
      <c r="D349" s="39"/>
      <c r="E349" s="39"/>
      <c r="F349" s="39"/>
      <c r="G349" s="39"/>
      <c r="H349" s="39"/>
      <c r="I349" s="39"/>
      <c r="J349" s="39"/>
    </row>
    <row r="350" spans="4:10" s="4" customFormat="1" ht="10.2">
      <c r="D350" s="39"/>
      <c r="E350" s="39"/>
      <c r="F350" s="39"/>
      <c r="G350" s="39"/>
      <c r="H350" s="39"/>
      <c r="I350" s="39"/>
      <c r="J350" s="39"/>
    </row>
    <row r="351" spans="4:10" s="4" customFormat="1" ht="10.2">
      <c r="D351" s="39"/>
      <c r="E351" s="39"/>
      <c r="F351" s="39"/>
      <c r="G351" s="39"/>
      <c r="H351" s="39"/>
      <c r="I351" s="39"/>
      <c r="J351" s="39"/>
    </row>
    <row r="352" spans="4:10" s="4" customFormat="1" ht="10.2">
      <c r="D352" s="39"/>
      <c r="E352" s="39"/>
      <c r="F352" s="39"/>
      <c r="G352" s="39"/>
      <c r="H352" s="39"/>
      <c r="I352" s="39"/>
      <c r="J352" s="39"/>
    </row>
    <row r="353" spans="4:10" s="4" customFormat="1" ht="10.2">
      <c r="D353" s="39"/>
      <c r="E353" s="39"/>
      <c r="F353" s="39"/>
      <c r="G353" s="39"/>
      <c r="H353" s="39"/>
      <c r="I353" s="39"/>
      <c r="J353" s="39"/>
    </row>
    <row r="354" spans="4:10" s="4" customFormat="1" ht="10.2">
      <c r="D354" s="39"/>
      <c r="E354" s="39"/>
      <c r="F354" s="39"/>
      <c r="G354" s="39"/>
      <c r="H354" s="39"/>
      <c r="I354" s="39"/>
      <c r="J354" s="39"/>
    </row>
    <row r="355" spans="4:10" s="4" customFormat="1" ht="10.2">
      <c r="D355" s="39"/>
      <c r="E355" s="39"/>
      <c r="F355" s="39"/>
      <c r="G355" s="39"/>
      <c r="H355" s="39"/>
      <c r="I355" s="39"/>
      <c r="J355" s="39"/>
    </row>
    <row r="356" spans="4:10" s="4" customFormat="1" ht="10.2">
      <c r="D356" s="39"/>
      <c r="E356" s="39"/>
      <c r="F356" s="39"/>
      <c r="G356" s="39"/>
      <c r="H356" s="39"/>
      <c r="I356" s="39"/>
      <c r="J356" s="39"/>
    </row>
    <row r="357" spans="4:10" s="4" customFormat="1" ht="10.2">
      <c r="D357" s="39"/>
      <c r="E357" s="39"/>
      <c r="F357" s="39"/>
      <c r="G357" s="39"/>
      <c r="H357" s="39"/>
      <c r="I357" s="39"/>
      <c r="J357" s="39"/>
    </row>
    <row r="358" spans="4:10" s="4" customFormat="1" ht="10.2">
      <c r="D358" s="39"/>
      <c r="E358" s="39"/>
      <c r="F358" s="39"/>
      <c r="G358" s="39"/>
      <c r="H358" s="39"/>
      <c r="I358" s="39"/>
      <c r="J358" s="39"/>
    </row>
    <row r="359" spans="4:10" s="4" customFormat="1" ht="10.2">
      <c r="D359" s="39"/>
      <c r="E359" s="39"/>
      <c r="F359" s="39"/>
      <c r="G359" s="39"/>
      <c r="H359" s="39"/>
      <c r="I359" s="39"/>
      <c r="J359" s="39"/>
    </row>
    <row r="360" spans="4:10" s="4" customFormat="1" ht="10.2">
      <c r="D360" s="39"/>
      <c r="E360" s="39"/>
      <c r="F360" s="39"/>
      <c r="G360" s="39"/>
      <c r="H360" s="39"/>
      <c r="I360" s="39"/>
      <c r="J360" s="39"/>
    </row>
    <row r="361" spans="4:10" s="4" customFormat="1" ht="10.2">
      <c r="D361" s="39"/>
      <c r="E361" s="39"/>
      <c r="F361" s="39"/>
      <c r="G361" s="39"/>
      <c r="H361" s="39"/>
      <c r="I361" s="39"/>
      <c r="J361" s="39"/>
    </row>
    <row r="362" spans="4:10" s="4" customFormat="1" ht="10.2">
      <c r="D362" s="39"/>
      <c r="E362" s="39"/>
      <c r="F362" s="39"/>
      <c r="G362" s="39"/>
      <c r="H362" s="39"/>
      <c r="I362" s="39"/>
      <c r="J362" s="39"/>
    </row>
    <row r="363" spans="4:10" s="4" customFormat="1" ht="10.2">
      <c r="D363" s="39"/>
      <c r="E363" s="39"/>
      <c r="F363" s="39"/>
      <c r="G363" s="39"/>
      <c r="H363" s="39"/>
      <c r="I363" s="39"/>
      <c r="J363" s="39"/>
    </row>
    <row r="364" spans="4:10" s="4" customFormat="1" ht="10.2">
      <c r="D364" s="39"/>
      <c r="E364" s="39"/>
      <c r="F364" s="39"/>
      <c r="G364" s="39"/>
      <c r="H364" s="39"/>
      <c r="I364" s="39"/>
      <c r="J364" s="39"/>
    </row>
    <row r="365" spans="4:10" s="4" customFormat="1" ht="10.2">
      <c r="D365" s="39"/>
      <c r="E365" s="39"/>
      <c r="F365" s="39"/>
      <c r="G365" s="39"/>
      <c r="H365" s="39"/>
      <c r="I365" s="39"/>
      <c r="J365" s="39"/>
    </row>
    <row r="366" spans="4:10" s="4" customFormat="1" ht="10.2">
      <c r="D366" s="39"/>
      <c r="E366" s="39"/>
      <c r="F366" s="39"/>
      <c r="G366" s="39"/>
      <c r="H366" s="39"/>
      <c r="I366" s="39"/>
      <c r="J366" s="39"/>
    </row>
    <row r="367" spans="4:10" s="4" customFormat="1" ht="10.2">
      <c r="D367" s="39"/>
      <c r="E367" s="39"/>
      <c r="F367" s="39"/>
      <c r="G367" s="39"/>
      <c r="H367" s="39"/>
      <c r="I367" s="39"/>
      <c r="J367" s="39"/>
    </row>
    <row r="368" spans="4:10" s="4" customFormat="1" ht="10.2">
      <c r="D368" s="39"/>
      <c r="E368" s="39"/>
      <c r="F368" s="39"/>
      <c r="G368" s="39"/>
      <c r="H368" s="39"/>
      <c r="I368" s="39"/>
      <c r="J368" s="39"/>
    </row>
    <row r="369" spans="4:10" s="4" customFormat="1" ht="10.2">
      <c r="D369" s="39"/>
      <c r="E369" s="39"/>
      <c r="F369" s="39"/>
      <c r="G369" s="39"/>
      <c r="H369" s="39"/>
      <c r="I369" s="39"/>
      <c r="J369" s="39"/>
    </row>
    <row r="370" spans="4:10" s="4" customFormat="1" ht="10.2">
      <c r="D370" s="39"/>
      <c r="E370" s="39"/>
      <c r="F370" s="39"/>
      <c r="G370" s="39"/>
      <c r="H370" s="39"/>
      <c r="I370" s="39"/>
      <c r="J370" s="39"/>
    </row>
    <row r="371" spans="4:10" s="4" customFormat="1" ht="10.2">
      <c r="D371" s="39"/>
      <c r="E371" s="39"/>
      <c r="F371" s="39"/>
      <c r="G371" s="39"/>
      <c r="H371" s="39"/>
      <c r="I371" s="39"/>
      <c r="J371" s="39"/>
    </row>
    <row r="372" spans="4:10" s="4" customFormat="1" ht="10.2">
      <c r="D372" s="39"/>
      <c r="E372" s="39"/>
      <c r="F372" s="39"/>
      <c r="G372" s="39"/>
      <c r="H372" s="39"/>
      <c r="I372" s="39"/>
      <c r="J372" s="39"/>
    </row>
    <row r="373" spans="4:10" s="4" customFormat="1" ht="10.2">
      <c r="D373" s="39"/>
      <c r="E373" s="39"/>
      <c r="F373" s="39"/>
      <c r="G373" s="39"/>
      <c r="H373" s="39"/>
      <c r="I373" s="39"/>
      <c r="J373" s="39"/>
    </row>
    <row r="374" spans="4:10" s="4" customFormat="1" ht="10.2">
      <c r="D374" s="39"/>
      <c r="E374" s="39"/>
      <c r="F374" s="39"/>
      <c r="G374" s="39"/>
      <c r="H374" s="39"/>
      <c r="I374" s="39"/>
      <c r="J374" s="39"/>
    </row>
    <row r="375" spans="4:10" s="4" customFormat="1" ht="10.2">
      <c r="D375" s="39"/>
      <c r="E375" s="39"/>
      <c r="F375" s="39"/>
      <c r="G375" s="39"/>
      <c r="H375" s="39"/>
      <c r="I375" s="39"/>
      <c r="J375" s="39"/>
    </row>
    <row r="376" spans="4:10" s="4" customFormat="1" ht="10.2">
      <c r="D376" s="39"/>
      <c r="E376" s="39"/>
      <c r="F376" s="39"/>
      <c r="G376" s="39"/>
      <c r="H376" s="39"/>
      <c r="I376" s="39"/>
      <c r="J376" s="39"/>
    </row>
    <row r="377" spans="4:10" s="4" customFormat="1" ht="10.2">
      <c r="D377" s="39"/>
      <c r="E377" s="39"/>
      <c r="F377" s="39"/>
      <c r="G377" s="39"/>
      <c r="H377" s="39"/>
      <c r="I377" s="39"/>
      <c r="J377" s="39"/>
    </row>
    <row r="378" spans="4:10" s="4" customFormat="1" ht="10.2">
      <c r="D378" s="39"/>
      <c r="E378" s="39"/>
      <c r="F378" s="39"/>
      <c r="G378" s="39"/>
      <c r="H378" s="39"/>
      <c r="I378" s="39"/>
      <c r="J378" s="39"/>
    </row>
    <row r="379" spans="4:10" s="4" customFormat="1" ht="10.2">
      <c r="D379" s="39"/>
      <c r="E379" s="39"/>
      <c r="F379" s="39"/>
      <c r="G379" s="39"/>
      <c r="H379" s="39"/>
      <c r="I379" s="39"/>
      <c r="J379" s="39"/>
    </row>
    <row r="380" spans="4:10" s="4" customFormat="1" ht="10.2">
      <c r="D380" s="39"/>
      <c r="E380" s="39"/>
      <c r="F380" s="39"/>
      <c r="G380" s="39"/>
      <c r="H380" s="39"/>
      <c r="I380" s="39"/>
      <c r="J380" s="39"/>
    </row>
    <row r="381" spans="4:10" s="4" customFormat="1" ht="10.2">
      <c r="D381" s="39"/>
      <c r="E381" s="39"/>
      <c r="F381" s="39"/>
      <c r="G381" s="39"/>
      <c r="H381" s="39"/>
      <c r="I381" s="39"/>
      <c r="J381" s="39"/>
    </row>
    <row r="382" spans="4:10" s="4" customFormat="1" ht="10.2">
      <c r="D382" s="39"/>
      <c r="E382" s="39"/>
      <c r="F382" s="39"/>
      <c r="G382" s="39"/>
      <c r="H382" s="39"/>
      <c r="I382" s="39"/>
      <c r="J382" s="39"/>
    </row>
    <row r="383" spans="4:10" s="4" customFormat="1" ht="10.2">
      <c r="D383" s="39"/>
      <c r="E383" s="39"/>
      <c r="F383" s="39"/>
      <c r="G383" s="39"/>
      <c r="H383" s="39"/>
      <c r="I383" s="39"/>
      <c r="J383" s="39"/>
    </row>
    <row r="384" spans="4:10" s="4" customFormat="1" ht="10.2">
      <c r="D384" s="39"/>
      <c r="E384" s="39"/>
      <c r="F384" s="39"/>
      <c r="G384" s="39"/>
      <c r="H384" s="39"/>
      <c r="I384" s="39"/>
      <c r="J384" s="39"/>
    </row>
    <row r="385" spans="4:10" s="4" customFormat="1" ht="10.2">
      <c r="D385" s="39"/>
      <c r="E385" s="39"/>
      <c r="F385" s="39"/>
      <c r="G385" s="39"/>
      <c r="H385" s="39"/>
      <c r="I385" s="39"/>
      <c r="J385" s="39"/>
    </row>
    <row r="386" spans="4:10" s="4" customFormat="1" ht="10.2">
      <c r="D386" s="39"/>
      <c r="E386" s="39"/>
      <c r="F386" s="39"/>
      <c r="G386" s="39"/>
      <c r="H386" s="39"/>
      <c r="I386" s="39"/>
      <c r="J386" s="39"/>
    </row>
    <row r="387" spans="4:10" s="4" customFormat="1" ht="10.2">
      <c r="D387" s="39"/>
      <c r="E387" s="39"/>
      <c r="F387" s="39"/>
      <c r="G387" s="39"/>
      <c r="H387" s="39"/>
      <c r="I387" s="39"/>
      <c r="J387" s="39"/>
    </row>
    <row r="388" spans="4:10" s="4" customFormat="1" ht="10.2">
      <c r="D388" s="39"/>
      <c r="E388" s="39"/>
      <c r="F388" s="39"/>
      <c r="G388" s="39"/>
      <c r="H388" s="39"/>
      <c r="I388" s="39"/>
      <c r="J388" s="39"/>
    </row>
    <row r="389" spans="4:10" s="4" customFormat="1" ht="10.2">
      <c r="D389" s="39"/>
      <c r="E389" s="39"/>
      <c r="F389" s="39"/>
      <c r="G389" s="39"/>
      <c r="H389" s="39"/>
      <c r="I389" s="39"/>
      <c r="J389" s="39"/>
    </row>
    <row r="390" spans="4:10" s="4" customFormat="1" ht="10.2">
      <c r="D390" s="39"/>
      <c r="E390" s="39"/>
      <c r="F390" s="39"/>
      <c r="G390" s="39"/>
      <c r="H390" s="39"/>
      <c r="I390" s="39"/>
      <c r="J390" s="39"/>
    </row>
    <row r="391" spans="4:10" s="4" customFormat="1" ht="10.2">
      <c r="D391" s="39"/>
      <c r="E391" s="39"/>
      <c r="F391" s="39"/>
      <c r="G391" s="39"/>
      <c r="H391" s="39"/>
      <c r="I391" s="39"/>
      <c r="J391" s="39"/>
    </row>
    <row r="392" spans="4:10" s="4" customFormat="1" ht="10.2">
      <c r="D392" s="39"/>
      <c r="E392" s="39"/>
      <c r="F392" s="39"/>
      <c r="G392" s="39"/>
      <c r="H392" s="39"/>
      <c r="I392" s="39"/>
      <c r="J392" s="39"/>
    </row>
    <row r="393" spans="4:10" s="4" customFormat="1" ht="10.2">
      <c r="D393" s="39"/>
      <c r="E393" s="39"/>
      <c r="F393" s="39"/>
      <c r="G393" s="39"/>
      <c r="H393" s="39"/>
      <c r="I393" s="39"/>
      <c r="J393" s="39"/>
    </row>
    <row r="394" spans="4:10" s="4" customFormat="1" ht="10.2">
      <c r="D394" s="39"/>
      <c r="E394" s="39"/>
      <c r="F394" s="39"/>
      <c r="G394" s="39"/>
      <c r="H394" s="39"/>
      <c r="I394" s="39"/>
      <c r="J394" s="39"/>
    </row>
    <row r="395" spans="4:10" s="4" customFormat="1" ht="10.2">
      <c r="D395" s="39"/>
      <c r="E395" s="39"/>
      <c r="F395" s="39"/>
      <c r="G395" s="39"/>
      <c r="H395" s="39"/>
      <c r="I395" s="39"/>
      <c r="J395" s="39"/>
    </row>
    <row r="396" spans="4:10" s="4" customFormat="1" ht="10.2">
      <c r="D396" s="39"/>
      <c r="E396" s="39"/>
      <c r="F396" s="39"/>
      <c r="G396" s="39"/>
      <c r="H396" s="39"/>
      <c r="I396" s="39"/>
      <c r="J396" s="39"/>
    </row>
    <row r="397" spans="4:10" s="4" customFormat="1" ht="10.2">
      <c r="D397" s="39"/>
      <c r="E397" s="39"/>
      <c r="F397" s="39"/>
      <c r="G397" s="39"/>
      <c r="H397" s="39"/>
      <c r="I397" s="39"/>
      <c r="J397" s="39"/>
    </row>
    <row r="398" spans="4:10" s="4" customFormat="1" ht="10.2">
      <c r="D398" s="39"/>
      <c r="E398" s="39"/>
      <c r="F398" s="39"/>
      <c r="G398" s="39"/>
      <c r="H398" s="39"/>
      <c r="I398" s="39"/>
      <c r="J398" s="39"/>
    </row>
    <row r="399" spans="4:10" s="4" customFormat="1" ht="10.2">
      <c r="D399" s="39"/>
      <c r="E399" s="39"/>
      <c r="F399" s="39"/>
      <c r="G399" s="39"/>
      <c r="H399" s="39"/>
      <c r="I399" s="39"/>
      <c r="J399" s="39"/>
    </row>
    <row r="400" spans="4:10" s="4" customFormat="1" ht="10.2">
      <c r="D400" s="39"/>
      <c r="E400" s="39"/>
      <c r="F400" s="39"/>
      <c r="G400" s="39"/>
      <c r="H400" s="39"/>
      <c r="I400" s="39"/>
      <c r="J400" s="39"/>
    </row>
    <row r="401" spans="4:10" s="4" customFormat="1" ht="10.2">
      <c r="D401" s="39"/>
      <c r="E401" s="39"/>
      <c r="F401" s="39"/>
      <c r="G401" s="39"/>
      <c r="H401" s="39"/>
      <c r="I401" s="39"/>
      <c r="J401" s="39"/>
    </row>
    <row r="402" spans="4:10" s="4" customFormat="1" ht="10.2">
      <c r="D402" s="39"/>
      <c r="E402" s="39"/>
      <c r="F402" s="39"/>
      <c r="G402" s="39"/>
      <c r="H402" s="39"/>
      <c r="I402" s="39"/>
      <c r="J402" s="39"/>
    </row>
    <row r="403" spans="4:10" s="4" customFormat="1" ht="10.2">
      <c r="D403" s="39"/>
      <c r="E403" s="39"/>
      <c r="F403" s="39"/>
      <c r="G403" s="39"/>
      <c r="H403" s="39"/>
      <c r="I403" s="39"/>
      <c r="J403" s="39"/>
    </row>
    <row r="404" spans="4:10" s="4" customFormat="1" ht="10.2">
      <c r="D404" s="39"/>
      <c r="E404" s="39"/>
      <c r="F404" s="39"/>
      <c r="G404" s="39"/>
      <c r="H404" s="39"/>
      <c r="I404" s="39"/>
      <c r="J404" s="39"/>
    </row>
    <row r="405" spans="4:10" s="4" customFormat="1" ht="10.2">
      <c r="D405" s="39"/>
      <c r="E405" s="39"/>
      <c r="F405" s="39"/>
      <c r="G405" s="39"/>
      <c r="H405" s="39"/>
      <c r="I405" s="39"/>
      <c r="J405" s="39"/>
    </row>
    <row r="406" spans="4:10" s="4" customFormat="1" ht="10.2">
      <c r="D406" s="39"/>
      <c r="E406" s="39"/>
      <c r="F406" s="39"/>
      <c r="G406" s="39"/>
      <c r="H406" s="39"/>
      <c r="I406" s="39"/>
      <c r="J406" s="39"/>
    </row>
    <row r="407" spans="4:10" s="4" customFormat="1" ht="10.2">
      <c r="D407" s="39"/>
      <c r="E407" s="39"/>
      <c r="F407" s="39"/>
      <c r="G407" s="39"/>
      <c r="H407" s="39"/>
      <c r="I407" s="39"/>
      <c r="J407" s="39"/>
    </row>
    <row r="408" spans="4:10" s="4" customFormat="1" ht="10.2">
      <c r="D408" s="39"/>
      <c r="E408" s="39"/>
      <c r="F408" s="39"/>
      <c r="G408" s="39"/>
      <c r="H408" s="39"/>
      <c r="I408" s="39"/>
      <c r="J408" s="39"/>
    </row>
    <row r="409" spans="4:10" s="4" customFormat="1" ht="10.2">
      <c r="D409" s="39"/>
      <c r="E409" s="39"/>
      <c r="F409" s="39"/>
      <c r="G409" s="39"/>
      <c r="H409" s="39"/>
      <c r="I409" s="39"/>
      <c r="J409" s="39"/>
    </row>
    <row r="410" spans="4:10" s="4" customFormat="1" ht="10.2">
      <c r="D410" s="39"/>
      <c r="E410" s="39"/>
      <c r="F410" s="39"/>
      <c r="G410" s="39"/>
      <c r="H410" s="39"/>
      <c r="I410" s="39"/>
      <c r="J410" s="39"/>
    </row>
    <row r="411" spans="4:10" s="4" customFormat="1" ht="10.2">
      <c r="D411" s="39"/>
      <c r="E411" s="39"/>
      <c r="F411" s="39"/>
      <c r="G411" s="39"/>
      <c r="H411" s="39"/>
      <c r="I411" s="39"/>
      <c r="J411" s="39"/>
    </row>
    <row r="412" spans="4:10" s="4" customFormat="1" ht="10.2">
      <c r="D412" s="39"/>
      <c r="E412" s="39"/>
      <c r="F412" s="39"/>
      <c r="G412" s="39"/>
      <c r="H412" s="39"/>
      <c r="I412" s="39"/>
      <c r="J412" s="39"/>
    </row>
    <row r="413" spans="4:10" s="4" customFormat="1" ht="10.2">
      <c r="D413" s="39"/>
      <c r="E413" s="39"/>
      <c r="F413" s="39"/>
      <c r="G413" s="39"/>
      <c r="H413" s="39"/>
      <c r="I413" s="39"/>
      <c r="J413" s="39"/>
    </row>
    <row r="414" spans="4:10" s="4" customFormat="1" ht="10.2">
      <c r="D414" s="39"/>
      <c r="E414" s="39"/>
      <c r="F414" s="39"/>
      <c r="G414" s="39"/>
      <c r="H414" s="39"/>
      <c r="I414" s="39"/>
      <c r="J414" s="39"/>
    </row>
    <row r="415" spans="4:10" s="4" customFormat="1" ht="10.2">
      <c r="D415" s="39"/>
      <c r="E415" s="39"/>
      <c r="F415" s="39"/>
      <c r="G415" s="39"/>
      <c r="H415" s="39"/>
      <c r="I415" s="39"/>
      <c r="J415" s="39"/>
    </row>
    <row r="416" spans="4:10" s="4" customFormat="1" ht="10.2">
      <c r="D416" s="39"/>
      <c r="E416" s="39"/>
      <c r="F416" s="39"/>
      <c r="G416" s="39"/>
      <c r="H416" s="39"/>
      <c r="I416" s="39"/>
      <c r="J416" s="39"/>
    </row>
    <row r="417" spans="4:10" s="4" customFormat="1" ht="10.2">
      <c r="D417" s="39"/>
      <c r="E417" s="39"/>
      <c r="F417" s="39"/>
      <c r="G417" s="39"/>
      <c r="H417" s="39"/>
      <c r="I417" s="39"/>
      <c r="J417" s="39"/>
    </row>
    <row r="418" spans="4:10" s="4" customFormat="1" ht="10.2">
      <c r="D418" s="39"/>
      <c r="E418" s="39"/>
      <c r="F418" s="39"/>
      <c r="G418" s="39"/>
      <c r="H418" s="39"/>
      <c r="I418" s="39"/>
      <c r="J418" s="39"/>
    </row>
    <row r="419" spans="4:10" s="4" customFormat="1" ht="10.2">
      <c r="D419" s="39"/>
      <c r="E419" s="39"/>
      <c r="F419" s="39"/>
      <c r="G419" s="39"/>
      <c r="H419" s="39"/>
      <c r="I419" s="39"/>
      <c r="J419" s="39"/>
    </row>
    <row r="420" spans="4:10" s="4" customFormat="1" ht="10.2">
      <c r="D420" s="39"/>
      <c r="E420" s="39"/>
      <c r="F420" s="39"/>
      <c r="G420" s="39"/>
      <c r="H420" s="39"/>
      <c r="I420" s="39"/>
      <c r="J420" s="39"/>
    </row>
    <row r="421" spans="4:10" s="4" customFormat="1" ht="10.2">
      <c r="D421" s="39"/>
      <c r="E421" s="39"/>
      <c r="F421" s="39"/>
      <c r="G421" s="39"/>
      <c r="H421" s="39"/>
      <c r="I421" s="39"/>
      <c r="J421" s="39"/>
    </row>
    <row r="422" spans="4:10" s="4" customFormat="1" ht="10.2">
      <c r="D422" s="39"/>
      <c r="E422" s="39"/>
      <c r="F422" s="39"/>
      <c r="G422" s="39"/>
      <c r="H422" s="39"/>
      <c r="I422" s="39"/>
      <c r="J422" s="39"/>
    </row>
    <row r="423" spans="4:10" s="4" customFormat="1" ht="10.2">
      <c r="D423" s="39"/>
      <c r="E423" s="39"/>
      <c r="F423" s="39"/>
      <c r="G423" s="39"/>
      <c r="H423" s="39"/>
      <c r="I423" s="39"/>
      <c r="J423" s="39"/>
    </row>
    <row r="424" spans="4:10" s="4" customFormat="1" ht="10.2">
      <c r="D424" s="39"/>
      <c r="E424" s="39"/>
      <c r="F424" s="39"/>
      <c r="G424" s="39"/>
      <c r="H424" s="39"/>
      <c r="I424" s="39"/>
      <c r="J424" s="39"/>
    </row>
    <row r="425" spans="4:10" s="4" customFormat="1" ht="10.2">
      <c r="D425" s="39"/>
      <c r="E425" s="39"/>
      <c r="F425" s="39"/>
      <c r="G425" s="39"/>
      <c r="H425" s="39"/>
      <c r="I425" s="39"/>
      <c r="J425" s="39"/>
    </row>
    <row r="426" spans="4:10" s="4" customFormat="1" ht="10.2">
      <c r="D426" s="39"/>
      <c r="E426" s="39"/>
      <c r="F426" s="39"/>
      <c r="G426" s="39"/>
      <c r="H426" s="39"/>
      <c r="I426" s="39"/>
      <c r="J426" s="39"/>
    </row>
    <row r="427" spans="4:10" s="4" customFormat="1" ht="10.2">
      <c r="D427" s="39"/>
      <c r="E427" s="39"/>
      <c r="F427" s="39"/>
      <c r="G427" s="39"/>
      <c r="H427" s="39"/>
      <c r="I427" s="39"/>
      <c r="J427" s="39"/>
    </row>
    <row r="428" spans="4:10" s="4" customFormat="1" ht="10.2">
      <c r="D428" s="39"/>
      <c r="E428" s="39"/>
      <c r="F428" s="39"/>
      <c r="G428" s="39"/>
      <c r="H428" s="39"/>
      <c r="I428" s="39"/>
      <c r="J428" s="39"/>
    </row>
    <row r="429" spans="4:10" s="4" customFormat="1" ht="10.2">
      <c r="D429" s="39"/>
      <c r="E429" s="39"/>
      <c r="F429" s="39"/>
      <c r="G429" s="39"/>
      <c r="H429" s="39"/>
      <c r="I429" s="39"/>
      <c r="J429" s="39"/>
    </row>
    <row r="430" spans="4:10" s="4" customFormat="1" ht="10.2">
      <c r="D430" s="39"/>
      <c r="E430" s="39"/>
      <c r="F430" s="39"/>
      <c r="G430" s="39"/>
      <c r="H430" s="39"/>
      <c r="I430" s="39"/>
      <c r="J430" s="39"/>
    </row>
    <row r="431" spans="4:10" s="4" customFormat="1" ht="10.2">
      <c r="D431" s="39"/>
      <c r="E431" s="39"/>
      <c r="F431" s="39"/>
      <c r="G431" s="39"/>
      <c r="H431" s="39"/>
      <c r="I431" s="39"/>
      <c r="J431" s="39"/>
    </row>
    <row r="432" spans="4:10" s="4" customFormat="1" ht="10.2">
      <c r="D432" s="39"/>
      <c r="E432" s="39"/>
      <c r="F432" s="39"/>
      <c r="G432" s="39"/>
      <c r="H432" s="39"/>
      <c r="I432" s="39"/>
      <c r="J432" s="39"/>
    </row>
    <row r="433" spans="4:10" s="4" customFormat="1" ht="10.2">
      <c r="D433" s="39"/>
      <c r="E433" s="39"/>
      <c r="F433" s="39"/>
      <c r="G433" s="39"/>
      <c r="H433" s="39"/>
      <c r="I433" s="39"/>
      <c r="J433" s="39"/>
    </row>
    <row r="434" spans="4:10" s="4" customFormat="1" ht="10.2">
      <c r="D434" s="39"/>
      <c r="E434" s="39"/>
      <c r="F434" s="39"/>
      <c r="G434" s="39"/>
      <c r="H434" s="39"/>
      <c r="I434" s="39"/>
      <c r="J434" s="39"/>
    </row>
    <row r="435" spans="4:10" s="4" customFormat="1" ht="10.2">
      <c r="D435" s="39"/>
      <c r="E435" s="39"/>
      <c r="F435" s="39"/>
      <c r="G435" s="39"/>
      <c r="H435" s="39"/>
      <c r="I435" s="39"/>
      <c r="J435" s="39"/>
    </row>
    <row r="436" spans="4:10" s="4" customFormat="1" ht="10.2">
      <c r="D436" s="39"/>
      <c r="E436" s="39"/>
      <c r="F436" s="39"/>
      <c r="G436" s="39"/>
      <c r="H436" s="39"/>
      <c r="I436" s="39"/>
      <c r="J436" s="39"/>
    </row>
    <row r="437" spans="4:10" s="4" customFormat="1" ht="10.2">
      <c r="D437" s="39"/>
      <c r="E437" s="39"/>
      <c r="F437" s="39"/>
      <c r="G437" s="39"/>
      <c r="H437" s="39"/>
      <c r="I437" s="39"/>
      <c r="J437" s="39"/>
    </row>
    <row r="438" spans="4:10" s="4" customFormat="1" ht="10.2">
      <c r="D438" s="39"/>
      <c r="E438" s="39"/>
      <c r="F438" s="39"/>
      <c r="G438" s="39"/>
      <c r="H438" s="39"/>
      <c r="I438" s="39"/>
      <c r="J438" s="39"/>
    </row>
    <row r="439" spans="4:10" s="4" customFormat="1" ht="10.2">
      <c r="D439" s="39"/>
      <c r="E439" s="39"/>
      <c r="F439" s="39"/>
      <c r="G439" s="39"/>
      <c r="H439" s="39"/>
      <c r="I439" s="39"/>
      <c r="J439" s="39"/>
    </row>
    <row r="440" spans="4:10" s="4" customFormat="1" ht="10.2">
      <c r="D440" s="39"/>
      <c r="E440" s="39"/>
      <c r="F440" s="39"/>
      <c r="G440" s="39"/>
      <c r="H440" s="39"/>
      <c r="I440" s="39"/>
      <c r="J440" s="39"/>
    </row>
    <row r="441" spans="4:10" s="4" customFormat="1" ht="10.2">
      <c r="D441" s="39"/>
      <c r="E441" s="39"/>
      <c r="F441" s="39"/>
      <c r="G441" s="39"/>
      <c r="H441" s="39"/>
      <c r="I441" s="39"/>
      <c r="J441" s="39"/>
    </row>
    <row r="442" spans="4:10" s="4" customFormat="1" ht="10.2">
      <c r="D442" s="39"/>
      <c r="E442" s="39"/>
      <c r="F442" s="39"/>
      <c r="G442" s="39"/>
      <c r="H442" s="39"/>
      <c r="I442" s="39"/>
      <c r="J442" s="39"/>
    </row>
    <row r="443" spans="4:10" s="4" customFormat="1" ht="10.2">
      <c r="D443" s="39"/>
      <c r="E443" s="39"/>
      <c r="F443" s="39"/>
      <c r="G443" s="39"/>
      <c r="H443" s="39"/>
      <c r="I443" s="39"/>
      <c r="J443" s="39"/>
    </row>
    <row r="444" spans="4:10" s="4" customFormat="1" ht="10.2">
      <c r="D444" s="39"/>
      <c r="E444" s="39"/>
      <c r="F444" s="39"/>
      <c r="G444" s="39"/>
      <c r="H444" s="39"/>
      <c r="I444" s="39"/>
      <c r="J444" s="39"/>
    </row>
    <row r="445" spans="4:10" s="4" customFormat="1" ht="10.2">
      <c r="D445" s="39"/>
      <c r="E445" s="39"/>
      <c r="F445" s="39"/>
      <c r="G445" s="39"/>
      <c r="H445" s="39"/>
      <c r="I445" s="39"/>
      <c r="J445" s="39"/>
    </row>
    <row r="446" spans="4:10" s="4" customFormat="1" ht="10.2">
      <c r="D446" s="39"/>
      <c r="E446" s="39"/>
      <c r="F446" s="39"/>
      <c r="G446" s="39"/>
      <c r="H446" s="39"/>
      <c r="I446" s="39"/>
      <c r="J446" s="39"/>
    </row>
    <row r="447" spans="4:10" s="4" customFormat="1" ht="10.2">
      <c r="D447" s="39"/>
      <c r="E447" s="39"/>
      <c r="F447" s="39"/>
      <c r="G447" s="39"/>
      <c r="H447" s="39"/>
      <c r="I447" s="39"/>
      <c r="J447" s="39"/>
    </row>
    <row r="448" spans="4:10" s="4" customFormat="1" ht="10.2">
      <c r="D448" s="39"/>
      <c r="E448" s="39"/>
      <c r="F448" s="39"/>
      <c r="G448" s="39"/>
      <c r="H448" s="39"/>
      <c r="I448" s="39"/>
      <c r="J448" s="39"/>
    </row>
    <row r="449" spans="4:10" s="4" customFormat="1" ht="10.2">
      <c r="D449" s="39"/>
      <c r="E449" s="39"/>
      <c r="F449" s="39"/>
      <c r="G449" s="39"/>
      <c r="H449" s="39"/>
      <c r="I449" s="39"/>
      <c r="J449" s="39"/>
    </row>
    <row r="450" spans="4:10" s="4" customFormat="1" ht="10.2">
      <c r="D450" s="39"/>
      <c r="E450" s="39"/>
      <c r="F450" s="39"/>
      <c r="G450" s="39"/>
      <c r="H450" s="39"/>
      <c r="I450" s="39"/>
      <c r="J450" s="39"/>
    </row>
    <row r="451" spans="4:10" s="4" customFormat="1" ht="10.2">
      <c r="D451" s="39"/>
      <c r="E451" s="39"/>
      <c r="F451" s="39"/>
      <c r="G451" s="39"/>
      <c r="H451" s="39"/>
      <c r="I451" s="39"/>
      <c r="J451" s="39"/>
    </row>
    <row r="452" spans="4:10" s="4" customFormat="1" ht="10.2">
      <c r="D452" s="39"/>
      <c r="E452" s="39"/>
      <c r="F452" s="39"/>
      <c r="G452" s="39"/>
      <c r="H452" s="39"/>
      <c r="I452" s="39"/>
      <c r="J452" s="39"/>
    </row>
    <row r="453" spans="4:10" s="4" customFormat="1" ht="10.2">
      <c r="D453" s="39"/>
      <c r="E453" s="39"/>
      <c r="F453" s="39"/>
      <c r="G453" s="39"/>
      <c r="H453" s="39"/>
      <c r="I453" s="39"/>
      <c r="J453" s="39"/>
    </row>
    <row r="454" spans="4:10" s="4" customFormat="1" ht="10.2">
      <c r="D454" s="39"/>
      <c r="E454" s="39"/>
      <c r="F454" s="39"/>
      <c r="G454" s="39"/>
      <c r="H454" s="39"/>
      <c r="I454" s="39"/>
      <c r="J454" s="39"/>
    </row>
    <row r="455" spans="4:10" s="4" customFormat="1" ht="10.2">
      <c r="D455" s="39"/>
      <c r="E455" s="39"/>
      <c r="F455" s="39"/>
      <c r="G455" s="39"/>
      <c r="H455" s="39"/>
      <c r="I455" s="39"/>
      <c r="J455" s="39"/>
    </row>
    <row r="456" spans="4:10" s="4" customFormat="1" ht="10.2">
      <c r="D456" s="39"/>
      <c r="E456" s="39"/>
      <c r="F456" s="39"/>
      <c r="G456" s="39"/>
      <c r="H456" s="39"/>
      <c r="I456" s="39"/>
      <c r="J456" s="39"/>
    </row>
    <row r="457" spans="4:10" s="4" customFormat="1" ht="10.2">
      <c r="D457" s="39"/>
      <c r="E457" s="39"/>
      <c r="F457" s="39"/>
      <c r="G457" s="39"/>
      <c r="H457" s="39"/>
      <c r="I457" s="39"/>
      <c r="J457" s="39"/>
    </row>
    <row r="458" spans="4:10" s="4" customFormat="1" ht="10.2">
      <c r="D458" s="39"/>
      <c r="E458" s="39"/>
      <c r="F458" s="39"/>
      <c r="G458" s="39"/>
      <c r="H458" s="39"/>
      <c r="I458" s="39"/>
      <c r="J458" s="39"/>
    </row>
    <row r="459" spans="4:10" s="4" customFormat="1" ht="10.2">
      <c r="D459" s="39"/>
      <c r="E459" s="39"/>
      <c r="F459" s="39"/>
      <c r="G459" s="39"/>
      <c r="H459" s="39"/>
      <c r="I459" s="39"/>
      <c r="J459" s="39"/>
    </row>
    <row r="460" spans="4:10" s="4" customFormat="1" ht="10.2">
      <c r="D460" s="39"/>
      <c r="E460" s="39"/>
      <c r="F460" s="39"/>
      <c r="G460" s="39"/>
      <c r="H460" s="39"/>
      <c r="I460" s="39"/>
      <c r="J460" s="39"/>
    </row>
    <row r="461" spans="4:10" s="4" customFormat="1" ht="10.2">
      <c r="D461" s="39"/>
      <c r="E461" s="39"/>
      <c r="F461" s="39"/>
      <c r="G461" s="39"/>
      <c r="H461" s="39"/>
      <c r="I461" s="39"/>
      <c r="J461" s="39"/>
    </row>
    <row r="462" spans="4:10" s="4" customFormat="1" ht="10.2">
      <c r="D462" s="39"/>
      <c r="E462" s="39"/>
      <c r="F462" s="39"/>
      <c r="G462" s="39"/>
      <c r="H462" s="39"/>
      <c r="I462" s="39"/>
      <c r="J462" s="39"/>
    </row>
    <row r="463" spans="4:10" s="4" customFormat="1" ht="10.2">
      <c r="D463" s="39"/>
      <c r="E463" s="39"/>
      <c r="F463" s="39"/>
      <c r="G463" s="39"/>
      <c r="H463" s="39"/>
      <c r="I463" s="39"/>
      <c r="J463" s="39"/>
    </row>
    <row r="464" spans="4:10" s="4" customFormat="1" ht="10.2">
      <c r="D464" s="39"/>
      <c r="E464" s="39"/>
      <c r="F464" s="39"/>
      <c r="G464" s="39"/>
      <c r="H464" s="39"/>
      <c r="I464" s="39"/>
      <c r="J464" s="39"/>
    </row>
    <row r="465" spans="4:10" s="4" customFormat="1" ht="10.2">
      <c r="D465" s="39"/>
      <c r="E465" s="39"/>
      <c r="F465" s="39"/>
      <c r="G465" s="39"/>
      <c r="H465" s="39"/>
      <c r="I465" s="39"/>
      <c r="J465" s="39"/>
    </row>
    <row r="466" spans="4:10" s="4" customFormat="1" ht="10.2">
      <c r="D466" s="39"/>
      <c r="E466" s="39"/>
      <c r="F466" s="39"/>
      <c r="G466" s="39"/>
      <c r="H466" s="39"/>
      <c r="I466" s="39"/>
      <c r="J466" s="39"/>
    </row>
    <row r="467" spans="4:10" s="4" customFormat="1" ht="10.2">
      <c r="D467" s="39"/>
      <c r="E467" s="39"/>
      <c r="F467" s="39"/>
      <c r="G467" s="39"/>
      <c r="H467" s="39"/>
      <c r="I467" s="39"/>
      <c r="J467" s="39"/>
    </row>
    <row r="468" spans="4:10" s="4" customFormat="1" ht="10.2">
      <c r="D468" s="39"/>
      <c r="E468" s="39"/>
      <c r="F468" s="39"/>
      <c r="G468" s="39"/>
      <c r="H468" s="39"/>
      <c r="I468" s="39"/>
      <c r="J468" s="39"/>
    </row>
    <row r="469" spans="4:10" s="4" customFormat="1" ht="10.2">
      <c r="D469" s="39"/>
      <c r="E469" s="39"/>
      <c r="F469" s="39"/>
      <c r="G469" s="39"/>
      <c r="H469" s="39"/>
      <c r="I469" s="39"/>
      <c r="J469" s="39"/>
    </row>
    <row r="470" spans="4:10" s="4" customFormat="1" ht="10.2">
      <c r="D470" s="39"/>
      <c r="E470" s="39"/>
      <c r="F470" s="39"/>
      <c r="G470" s="39"/>
      <c r="H470" s="39"/>
      <c r="I470" s="39"/>
      <c r="J470" s="39"/>
    </row>
    <row r="471" spans="4:10" s="4" customFormat="1" ht="10.2">
      <c r="D471" s="39"/>
      <c r="E471" s="39"/>
      <c r="F471" s="39"/>
      <c r="G471" s="39"/>
      <c r="H471" s="39"/>
      <c r="I471" s="39"/>
      <c r="J471" s="39"/>
    </row>
    <row r="472" spans="4:10" s="4" customFormat="1" ht="10.2">
      <c r="D472" s="39"/>
      <c r="E472" s="39"/>
      <c r="F472" s="39"/>
      <c r="G472" s="39"/>
      <c r="H472" s="39"/>
      <c r="I472" s="39"/>
      <c r="J472" s="39"/>
    </row>
    <row r="473" spans="4:10" s="4" customFormat="1" ht="10.2">
      <c r="D473" s="39"/>
      <c r="E473" s="39"/>
      <c r="F473" s="39"/>
      <c r="G473" s="39"/>
      <c r="H473" s="39"/>
      <c r="I473" s="39"/>
      <c r="J473" s="39"/>
    </row>
    <row r="474" spans="4:10" s="4" customFormat="1" ht="10.2">
      <c r="D474" s="39"/>
      <c r="E474" s="39"/>
      <c r="F474" s="39"/>
      <c r="G474" s="39"/>
      <c r="H474" s="39"/>
      <c r="I474" s="39"/>
      <c r="J474" s="39"/>
    </row>
    <row r="475" spans="4:10" s="4" customFormat="1" ht="10.2">
      <c r="D475" s="39"/>
      <c r="E475" s="39"/>
      <c r="F475" s="39"/>
      <c r="G475" s="39"/>
      <c r="H475" s="39"/>
      <c r="I475" s="39"/>
      <c r="J475" s="39"/>
    </row>
    <row r="476" spans="4:10" s="4" customFormat="1" ht="10.2">
      <c r="D476" s="39"/>
      <c r="E476" s="39"/>
      <c r="F476" s="39"/>
      <c r="G476" s="39"/>
      <c r="H476" s="39"/>
      <c r="I476" s="39"/>
      <c r="J476" s="39"/>
    </row>
    <row r="477" spans="4:10" s="4" customFormat="1" ht="10.2">
      <c r="D477" s="39"/>
      <c r="E477" s="39"/>
      <c r="F477" s="39"/>
      <c r="G477" s="39"/>
      <c r="H477" s="39"/>
      <c r="I477" s="39"/>
      <c r="J477" s="39"/>
    </row>
    <row r="478" spans="4:10" s="4" customFormat="1" ht="10.2">
      <c r="D478" s="39"/>
      <c r="E478" s="39"/>
      <c r="F478" s="39"/>
      <c r="G478" s="39"/>
      <c r="H478" s="39"/>
      <c r="I478" s="39"/>
      <c r="J478" s="39"/>
    </row>
    <row r="479" spans="4:10" s="4" customFormat="1" ht="10.2">
      <c r="D479" s="39"/>
      <c r="E479" s="39"/>
      <c r="F479" s="39"/>
      <c r="G479" s="39"/>
      <c r="H479" s="39"/>
      <c r="I479" s="39"/>
      <c r="J479" s="39"/>
    </row>
    <row r="480" spans="4:10" s="4" customFormat="1" ht="10.2">
      <c r="D480" s="39"/>
      <c r="E480" s="39"/>
      <c r="F480" s="39"/>
      <c r="G480" s="39"/>
      <c r="H480" s="39"/>
      <c r="I480" s="39"/>
      <c r="J480" s="39"/>
    </row>
    <row r="481" spans="4:10" s="4" customFormat="1" ht="10.2">
      <c r="D481" s="39"/>
      <c r="E481" s="39"/>
      <c r="F481" s="39"/>
      <c r="G481" s="39"/>
      <c r="H481" s="39"/>
      <c r="I481" s="39"/>
      <c r="J481" s="39"/>
    </row>
    <row r="482" spans="4:10" s="4" customFormat="1" ht="10.2">
      <c r="D482" s="39"/>
      <c r="E482" s="39"/>
      <c r="F482" s="39"/>
      <c r="G482" s="39"/>
      <c r="H482" s="39"/>
      <c r="I482" s="39"/>
      <c r="J482" s="39"/>
    </row>
    <row r="483" spans="4:10" s="4" customFormat="1" ht="10.2">
      <c r="D483" s="39"/>
      <c r="E483" s="39"/>
      <c r="F483" s="39"/>
      <c r="G483" s="39"/>
      <c r="H483" s="39"/>
      <c r="I483" s="39"/>
      <c r="J483" s="39"/>
    </row>
    <row r="484" spans="4:10" s="4" customFormat="1" ht="10.2">
      <c r="D484" s="39"/>
      <c r="E484" s="39"/>
      <c r="F484" s="39"/>
      <c r="G484" s="39"/>
      <c r="H484" s="39"/>
      <c r="I484" s="39"/>
      <c r="J484" s="39"/>
    </row>
    <row r="485" spans="4:10" s="4" customFormat="1" ht="10.2">
      <c r="D485" s="39"/>
      <c r="E485" s="39"/>
      <c r="F485" s="39"/>
      <c r="G485" s="39"/>
      <c r="H485" s="39"/>
      <c r="I485" s="39"/>
      <c r="J485" s="39"/>
    </row>
    <row r="486" spans="4:10" s="4" customFormat="1" ht="10.2">
      <c r="D486" s="39"/>
      <c r="E486" s="39"/>
      <c r="F486" s="39"/>
      <c r="G486" s="39"/>
      <c r="H486" s="39"/>
      <c r="I486" s="39"/>
      <c r="J486" s="39"/>
    </row>
    <row r="487" spans="4:10" s="4" customFormat="1" ht="10.2">
      <c r="D487" s="39"/>
      <c r="E487" s="39"/>
      <c r="F487" s="39"/>
      <c r="G487" s="39"/>
      <c r="H487" s="39"/>
      <c r="I487" s="39"/>
      <c r="J487" s="39"/>
    </row>
    <row r="488" spans="4:10" s="4" customFormat="1" ht="10.2">
      <c r="D488" s="39"/>
      <c r="E488" s="39"/>
      <c r="F488" s="39"/>
      <c r="G488" s="39"/>
      <c r="H488" s="39"/>
      <c r="I488" s="39"/>
      <c r="J488" s="39"/>
    </row>
    <row r="489" spans="4:10" s="4" customFormat="1" ht="10.2">
      <c r="D489" s="39"/>
      <c r="E489" s="39"/>
      <c r="F489" s="39"/>
      <c r="G489" s="39"/>
      <c r="H489" s="39"/>
      <c r="I489" s="39"/>
      <c r="J489" s="39"/>
    </row>
    <row r="490" spans="4:10" s="4" customFormat="1" ht="10.2">
      <c r="D490" s="39"/>
      <c r="E490" s="39"/>
      <c r="F490" s="39"/>
      <c r="G490" s="39"/>
      <c r="H490" s="39"/>
      <c r="I490" s="39"/>
      <c r="J490" s="39"/>
    </row>
    <row r="491" spans="4:10" s="4" customFormat="1" ht="10.2">
      <c r="D491" s="39"/>
      <c r="E491" s="39"/>
      <c r="F491" s="39"/>
      <c r="G491" s="39"/>
      <c r="H491" s="39"/>
      <c r="I491" s="39"/>
      <c r="J491" s="39"/>
    </row>
    <row r="492" spans="4:10" s="4" customFormat="1" ht="10.2">
      <c r="D492" s="39"/>
      <c r="E492" s="39"/>
      <c r="F492" s="39"/>
      <c r="G492" s="39"/>
      <c r="H492" s="39"/>
      <c r="I492" s="39"/>
      <c r="J492" s="39"/>
    </row>
    <row r="493" spans="4:10" s="4" customFormat="1" ht="10.2">
      <c r="D493" s="39"/>
      <c r="E493" s="39"/>
      <c r="F493" s="39"/>
      <c r="G493" s="39"/>
      <c r="H493" s="39"/>
      <c r="I493" s="39"/>
      <c r="J493" s="39"/>
    </row>
    <row r="494" spans="4:10" s="4" customFormat="1" ht="10.2">
      <c r="D494" s="39"/>
      <c r="E494" s="39"/>
      <c r="F494" s="39"/>
      <c r="G494" s="39"/>
      <c r="H494" s="39"/>
      <c r="I494" s="39"/>
      <c r="J494" s="39"/>
    </row>
    <row r="495" spans="4:10" s="4" customFormat="1" ht="10.2">
      <c r="D495" s="39"/>
      <c r="E495" s="39"/>
      <c r="F495" s="39"/>
      <c r="G495" s="39"/>
      <c r="H495" s="39"/>
      <c r="I495" s="39"/>
      <c r="J495" s="39"/>
    </row>
    <row r="496" spans="4:10" s="4" customFormat="1" ht="10.2">
      <c r="D496" s="39"/>
      <c r="E496" s="39"/>
      <c r="F496" s="39"/>
      <c r="G496" s="39"/>
      <c r="H496" s="39"/>
      <c r="I496" s="39"/>
      <c r="J496" s="39"/>
    </row>
    <row r="497" spans="4:10" s="4" customFormat="1" ht="10.2">
      <c r="D497" s="39"/>
      <c r="E497" s="39"/>
      <c r="F497" s="39"/>
      <c r="G497" s="39"/>
      <c r="H497" s="39"/>
      <c r="I497" s="39"/>
      <c r="J497" s="39"/>
    </row>
    <row r="498" spans="4:10" s="4" customFormat="1" ht="10.2">
      <c r="D498" s="39"/>
      <c r="E498" s="39"/>
      <c r="F498" s="39"/>
      <c r="G498" s="39"/>
      <c r="H498" s="39"/>
      <c r="I498" s="39"/>
      <c r="J498" s="39"/>
    </row>
    <row r="499" spans="4:10" s="4" customFormat="1" ht="10.2">
      <c r="D499" s="39"/>
      <c r="E499" s="39"/>
      <c r="F499" s="39"/>
      <c r="G499" s="39"/>
      <c r="H499" s="39"/>
      <c r="I499" s="39"/>
      <c r="J499" s="39"/>
    </row>
    <row r="500" spans="4:10" s="4" customFormat="1" ht="10.2">
      <c r="D500" s="39"/>
      <c r="E500" s="39"/>
      <c r="F500" s="39"/>
      <c r="G500" s="39"/>
      <c r="H500" s="39"/>
      <c r="I500" s="39"/>
      <c r="J500" s="39"/>
    </row>
    <row r="501" spans="4:10" s="4" customFormat="1" ht="10.2">
      <c r="D501" s="39"/>
      <c r="E501" s="39"/>
      <c r="F501" s="39"/>
      <c r="G501" s="39"/>
      <c r="H501" s="39"/>
      <c r="I501" s="39"/>
      <c r="J501" s="39"/>
    </row>
    <row r="502" spans="4:10" s="4" customFormat="1" ht="10.2">
      <c r="D502" s="39"/>
      <c r="E502" s="39"/>
      <c r="F502" s="39"/>
      <c r="G502" s="39"/>
      <c r="H502" s="39"/>
      <c r="I502" s="39"/>
      <c r="J502" s="39"/>
    </row>
    <row r="503" spans="4:10" s="4" customFormat="1" ht="10.2">
      <c r="D503" s="39"/>
      <c r="E503" s="39"/>
      <c r="F503" s="39"/>
      <c r="G503" s="39"/>
      <c r="H503" s="39"/>
      <c r="I503" s="39"/>
      <c r="J503" s="39"/>
    </row>
    <row r="504" spans="4:10" s="4" customFormat="1" ht="10.2">
      <c r="D504" s="39"/>
      <c r="E504" s="39"/>
      <c r="F504" s="39"/>
      <c r="G504" s="39"/>
      <c r="H504" s="39"/>
      <c r="I504" s="39"/>
      <c r="J504" s="39"/>
    </row>
    <row r="505" spans="4:10" s="4" customFormat="1" ht="10.2">
      <c r="D505" s="39"/>
      <c r="E505" s="39"/>
      <c r="F505" s="39"/>
      <c r="G505" s="39"/>
      <c r="H505" s="39"/>
      <c r="I505" s="39"/>
      <c r="J505" s="39"/>
    </row>
    <row r="506" spans="4:10" s="4" customFormat="1" ht="10.2">
      <c r="D506" s="39"/>
      <c r="E506" s="39"/>
      <c r="F506" s="39"/>
      <c r="G506" s="39"/>
      <c r="H506" s="39"/>
      <c r="I506" s="39"/>
      <c r="J506" s="39"/>
    </row>
    <row r="507" spans="4:10" s="4" customFormat="1" ht="10.2">
      <c r="D507" s="39"/>
      <c r="E507" s="39"/>
      <c r="F507" s="39"/>
      <c r="G507" s="39"/>
      <c r="H507" s="39"/>
      <c r="I507" s="39"/>
      <c r="J507" s="39"/>
    </row>
    <row r="508" spans="4:10" s="4" customFormat="1" ht="10.2">
      <c r="D508" s="39"/>
      <c r="E508" s="39"/>
      <c r="F508" s="39"/>
      <c r="G508" s="39"/>
      <c r="H508" s="39"/>
      <c r="I508" s="39"/>
      <c r="J508" s="39"/>
    </row>
    <row r="509" spans="4:10" s="4" customFormat="1" ht="10.2">
      <c r="D509" s="39"/>
      <c r="E509" s="39"/>
      <c r="F509" s="39"/>
      <c r="G509" s="39"/>
      <c r="H509" s="39"/>
      <c r="I509" s="39"/>
      <c r="J509" s="39"/>
    </row>
    <row r="510" spans="4:10" s="4" customFormat="1" ht="10.2">
      <c r="D510" s="39"/>
      <c r="E510" s="39"/>
      <c r="F510" s="39"/>
      <c r="G510" s="39"/>
      <c r="H510" s="39"/>
      <c r="I510" s="39"/>
      <c r="J510" s="39"/>
    </row>
    <row r="511" spans="4:10" s="4" customFormat="1" ht="10.2">
      <c r="D511" s="39"/>
      <c r="E511" s="39"/>
      <c r="F511" s="39"/>
      <c r="G511" s="39"/>
      <c r="H511" s="39"/>
      <c r="I511" s="39"/>
      <c r="J511" s="39"/>
    </row>
    <row r="512" spans="4:10" s="4" customFormat="1" ht="10.2">
      <c r="D512" s="39"/>
      <c r="E512" s="39"/>
      <c r="F512" s="39"/>
      <c r="G512" s="39"/>
      <c r="H512" s="39"/>
      <c r="I512" s="39"/>
      <c r="J512" s="39"/>
    </row>
    <row r="513" spans="4:10" s="4" customFormat="1" ht="10.2">
      <c r="D513" s="39"/>
      <c r="E513" s="39"/>
      <c r="F513" s="39"/>
      <c r="G513" s="39"/>
      <c r="H513" s="39"/>
      <c r="I513" s="39"/>
      <c r="J513" s="39"/>
    </row>
    <row r="514" spans="4:10" s="4" customFormat="1" ht="10.2">
      <c r="D514" s="39"/>
      <c r="E514" s="39"/>
      <c r="F514" s="39"/>
      <c r="G514" s="39"/>
      <c r="H514" s="39"/>
      <c r="I514" s="39"/>
      <c r="J514" s="39"/>
    </row>
    <row r="515" spans="4:10" s="4" customFormat="1" ht="10.2">
      <c r="D515" s="39"/>
      <c r="E515" s="39"/>
      <c r="F515" s="39"/>
      <c r="G515" s="39"/>
      <c r="H515" s="39"/>
      <c r="I515" s="39"/>
      <c r="J515" s="39"/>
    </row>
    <row r="516" spans="4:10" s="4" customFormat="1" ht="10.2">
      <c r="D516" s="39"/>
      <c r="E516" s="39"/>
      <c r="F516" s="39"/>
      <c r="G516" s="39"/>
      <c r="H516" s="39"/>
      <c r="I516" s="39"/>
      <c r="J516" s="39"/>
    </row>
    <row r="517" spans="4:10" s="4" customFormat="1" ht="10.2">
      <c r="D517" s="39"/>
      <c r="E517" s="39"/>
      <c r="F517" s="39"/>
      <c r="G517" s="39"/>
      <c r="H517" s="39"/>
      <c r="I517" s="39"/>
      <c r="J517" s="39"/>
    </row>
    <row r="518" spans="4:10" s="4" customFormat="1" ht="10.2">
      <c r="D518" s="39"/>
      <c r="E518" s="39"/>
      <c r="F518" s="39"/>
      <c r="G518" s="39"/>
      <c r="H518" s="39"/>
      <c r="I518" s="39"/>
      <c r="J518" s="39"/>
    </row>
    <row r="519" spans="4:10" s="4" customFormat="1" ht="10.2">
      <c r="D519" s="39"/>
      <c r="E519" s="39"/>
      <c r="F519" s="39"/>
      <c r="G519" s="39"/>
      <c r="H519" s="39"/>
      <c r="I519" s="39"/>
      <c r="J519" s="39"/>
    </row>
    <row r="520" spans="4:10" s="4" customFormat="1" ht="10.2">
      <c r="D520" s="39"/>
      <c r="E520" s="39"/>
      <c r="F520" s="39"/>
      <c r="G520" s="39"/>
      <c r="H520" s="39"/>
      <c r="I520" s="39"/>
      <c r="J520" s="39"/>
    </row>
    <row r="521" spans="4:10" s="4" customFormat="1" ht="10.2">
      <c r="D521" s="39"/>
      <c r="E521" s="39"/>
      <c r="F521" s="39"/>
      <c r="G521" s="39"/>
      <c r="H521" s="39"/>
      <c r="I521" s="39"/>
      <c r="J521" s="39"/>
    </row>
    <row r="522" spans="4:10" s="4" customFormat="1" ht="10.2">
      <c r="D522" s="39"/>
      <c r="E522" s="39"/>
      <c r="F522" s="39"/>
      <c r="G522" s="39"/>
      <c r="H522" s="39"/>
      <c r="I522" s="39"/>
      <c r="J522" s="39"/>
    </row>
    <row r="523" spans="4:10" s="4" customFormat="1" ht="10.2">
      <c r="D523" s="39"/>
      <c r="E523" s="39"/>
      <c r="F523" s="39"/>
      <c r="G523" s="39"/>
      <c r="H523" s="39"/>
      <c r="I523" s="39"/>
      <c r="J523" s="39"/>
    </row>
    <row r="524" spans="4:10" s="4" customFormat="1" ht="10.2">
      <c r="D524" s="39"/>
      <c r="E524" s="39"/>
      <c r="F524" s="39"/>
      <c r="G524" s="39"/>
      <c r="H524" s="39"/>
      <c r="I524" s="39"/>
      <c r="J524" s="39"/>
    </row>
    <row r="525" spans="4:10" s="4" customFormat="1" ht="10.2">
      <c r="D525" s="39"/>
      <c r="E525" s="39"/>
      <c r="F525" s="39"/>
      <c r="G525" s="39"/>
      <c r="H525" s="39"/>
      <c r="I525" s="39"/>
      <c r="J525" s="39"/>
    </row>
    <row r="526" spans="4:10" s="4" customFormat="1" ht="10.2">
      <c r="D526" s="39"/>
      <c r="E526" s="39"/>
      <c r="F526" s="39"/>
      <c r="G526" s="39"/>
      <c r="H526" s="39"/>
      <c r="I526" s="39"/>
      <c r="J526" s="39"/>
    </row>
    <row r="527" spans="4:10" s="4" customFormat="1" ht="10.2">
      <c r="D527" s="39"/>
      <c r="E527" s="39"/>
      <c r="F527" s="39"/>
      <c r="G527" s="39"/>
      <c r="H527" s="39"/>
      <c r="I527" s="39"/>
      <c r="J527" s="39"/>
    </row>
    <row r="528" spans="4:10" s="4" customFormat="1" ht="10.2">
      <c r="D528" s="39"/>
      <c r="E528" s="39"/>
      <c r="F528" s="39"/>
      <c r="G528" s="39"/>
      <c r="H528" s="39"/>
      <c r="I528" s="39"/>
      <c r="J528" s="39"/>
    </row>
    <row r="529" spans="4:10" s="4" customFormat="1" ht="10.2">
      <c r="D529" s="39"/>
      <c r="E529" s="39"/>
      <c r="F529" s="39"/>
      <c r="G529" s="39"/>
      <c r="H529" s="39"/>
      <c r="I529" s="39"/>
      <c r="J529" s="39"/>
    </row>
    <row r="530" spans="4:10" s="4" customFormat="1" ht="10.2">
      <c r="D530" s="39"/>
      <c r="E530" s="39"/>
      <c r="F530" s="39"/>
      <c r="G530" s="39"/>
      <c r="H530" s="39"/>
      <c r="I530" s="39"/>
      <c r="J530" s="39"/>
    </row>
    <row r="531" spans="4:10" s="4" customFormat="1" ht="10.2">
      <c r="D531" s="39"/>
      <c r="E531" s="39"/>
      <c r="F531" s="39"/>
      <c r="G531" s="39"/>
      <c r="H531" s="39"/>
      <c r="I531" s="39"/>
      <c r="J531" s="39"/>
    </row>
    <row r="532" spans="4:10" s="4" customFormat="1" ht="10.2">
      <c r="D532" s="39"/>
      <c r="E532" s="39"/>
      <c r="F532" s="39"/>
      <c r="G532" s="39"/>
      <c r="H532" s="39"/>
      <c r="I532" s="39"/>
      <c r="J532" s="39"/>
    </row>
    <row r="533" spans="4:10" s="4" customFormat="1" ht="10.2">
      <c r="D533" s="39"/>
      <c r="E533" s="39"/>
      <c r="F533" s="39"/>
      <c r="G533" s="39"/>
      <c r="H533" s="39"/>
      <c r="I533" s="39"/>
      <c r="J533" s="39"/>
    </row>
    <row r="534" spans="4:10" s="4" customFormat="1" ht="10.2">
      <c r="D534" s="39"/>
      <c r="E534" s="39"/>
      <c r="F534" s="39"/>
      <c r="G534" s="39"/>
      <c r="H534" s="39"/>
      <c r="I534" s="39"/>
      <c r="J534" s="39"/>
    </row>
    <row r="535" spans="4:10" s="4" customFormat="1" ht="10.2">
      <c r="D535" s="39"/>
      <c r="E535" s="39"/>
      <c r="F535" s="39"/>
      <c r="G535" s="39"/>
      <c r="H535" s="39"/>
      <c r="I535" s="39"/>
      <c r="J535" s="39"/>
    </row>
    <row r="536" spans="4:10" s="4" customFormat="1" ht="10.2">
      <c r="D536" s="39"/>
      <c r="E536" s="39"/>
      <c r="F536" s="39"/>
      <c r="G536" s="39"/>
      <c r="H536" s="39"/>
      <c r="I536" s="39"/>
      <c r="J536" s="39"/>
    </row>
    <row r="537" spans="4:10" s="4" customFormat="1" ht="10.2">
      <c r="D537" s="39"/>
      <c r="E537" s="39"/>
      <c r="F537" s="39"/>
      <c r="G537" s="39"/>
      <c r="H537" s="39"/>
      <c r="I537" s="39"/>
      <c r="J537" s="39"/>
    </row>
    <row r="538" spans="4:10" s="4" customFormat="1" ht="10.2">
      <c r="D538" s="39"/>
      <c r="E538" s="39"/>
      <c r="F538" s="39"/>
      <c r="G538" s="39"/>
      <c r="H538" s="39"/>
      <c r="I538" s="39"/>
      <c r="J538" s="39"/>
    </row>
    <row r="539" spans="4:10" s="4" customFormat="1" ht="10.2">
      <c r="D539" s="39"/>
      <c r="E539" s="39"/>
      <c r="F539" s="39"/>
      <c r="G539" s="39"/>
      <c r="H539" s="39"/>
      <c r="I539" s="39"/>
      <c r="J539" s="39"/>
    </row>
    <row r="540" spans="4:10" s="4" customFormat="1" ht="10.2">
      <c r="D540" s="39"/>
      <c r="E540" s="39"/>
      <c r="F540" s="39"/>
      <c r="G540" s="39"/>
      <c r="H540" s="39"/>
      <c r="I540" s="39"/>
      <c r="J540" s="39"/>
    </row>
    <row r="541" spans="4:10" s="4" customFormat="1" ht="10.2">
      <c r="D541" s="39"/>
      <c r="E541" s="39"/>
      <c r="F541" s="39"/>
      <c r="G541" s="39"/>
      <c r="H541" s="39"/>
      <c r="I541" s="39"/>
      <c r="J541" s="39"/>
    </row>
    <row r="542" spans="4:10" s="4" customFormat="1" ht="10.2">
      <c r="D542" s="39"/>
      <c r="E542" s="39"/>
      <c r="F542" s="39"/>
      <c r="G542" s="39"/>
      <c r="H542" s="39"/>
      <c r="I542" s="39"/>
      <c r="J542" s="39"/>
    </row>
    <row r="543" spans="4:10" s="4" customFormat="1" ht="10.2">
      <c r="D543" s="39"/>
      <c r="E543" s="39"/>
      <c r="F543" s="39"/>
      <c r="G543" s="39"/>
      <c r="H543" s="39"/>
      <c r="I543" s="39"/>
      <c r="J543" s="39"/>
    </row>
    <row r="544" spans="4:10" s="4" customFormat="1" ht="10.2">
      <c r="D544" s="39"/>
      <c r="E544" s="39"/>
      <c r="F544" s="39"/>
      <c r="G544" s="39"/>
      <c r="H544" s="39"/>
      <c r="I544" s="39"/>
      <c r="J544" s="39"/>
    </row>
    <row r="545" spans="4:10" s="4" customFormat="1" ht="10.2">
      <c r="D545" s="39"/>
      <c r="E545" s="39"/>
      <c r="F545" s="39"/>
      <c r="G545" s="39"/>
      <c r="H545" s="39"/>
      <c r="I545" s="39"/>
      <c r="J545" s="39"/>
    </row>
    <row r="546" spans="4:10" s="4" customFormat="1" ht="10.2">
      <c r="D546" s="39"/>
      <c r="E546" s="39"/>
      <c r="F546" s="39"/>
      <c r="G546" s="39"/>
      <c r="H546" s="39"/>
      <c r="I546" s="39"/>
      <c r="J546" s="39"/>
    </row>
    <row r="547" spans="4:10" s="4" customFormat="1" ht="10.2">
      <c r="D547" s="39"/>
      <c r="E547" s="39"/>
      <c r="F547" s="39"/>
      <c r="G547" s="39"/>
      <c r="H547" s="39"/>
      <c r="I547" s="39"/>
      <c r="J547" s="39"/>
    </row>
    <row r="548" spans="4:10" s="4" customFormat="1" ht="10.2">
      <c r="D548" s="39"/>
      <c r="E548" s="39"/>
      <c r="F548" s="39"/>
      <c r="G548" s="39"/>
      <c r="H548" s="39"/>
      <c r="I548" s="39"/>
      <c r="J548" s="39"/>
    </row>
    <row r="549" spans="4:10" s="4" customFormat="1" ht="10.2">
      <c r="D549" s="39"/>
      <c r="E549" s="39"/>
      <c r="F549" s="39"/>
      <c r="G549" s="39"/>
      <c r="H549" s="39"/>
      <c r="I549" s="39"/>
      <c r="J549" s="39"/>
    </row>
    <row r="550" spans="4:10" s="4" customFormat="1" ht="10.2">
      <c r="D550" s="39"/>
      <c r="E550" s="39"/>
      <c r="F550" s="39"/>
      <c r="G550" s="39"/>
      <c r="H550" s="39"/>
      <c r="I550" s="39"/>
      <c r="J550" s="39"/>
    </row>
    <row r="551" spans="4:10" s="4" customFormat="1" ht="10.2">
      <c r="D551" s="39"/>
      <c r="E551" s="39"/>
      <c r="F551" s="39"/>
      <c r="G551" s="39"/>
      <c r="H551" s="39"/>
      <c r="I551" s="39"/>
      <c r="J551" s="39"/>
    </row>
    <row r="552" spans="4:10" s="4" customFormat="1" ht="10.2">
      <c r="D552" s="39"/>
      <c r="E552" s="39"/>
      <c r="F552" s="39"/>
      <c r="G552" s="39"/>
      <c r="H552" s="39"/>
      <c r="I552" s="39"/>
      <c r="J552" s="39"/>
    </row>
    <row r="553" spans="4:10" s="4" customFormat="1" ht="10.2">
      <c r="D553" s="39"/>
      <c r="E553" s="39"/>
      <c r="F553" s="39"/>
      <c r="G553" s="39"/>
      <c r="H553" s="39"/>
      <c r="I553" s="39"/>
      <c r="J553" s="39"/>
    </row>
    <row r="554" spans="4:10" s="4" customFormat="1" ht="10.2">
      <c r="D554" s="39"/>
      <c r="E554" s="39"/>
      <c r="F554" s="39"/>
      <c r="G554" s="39"/>
      <c r="H554" s="39"/>
      <c r="I554" s="39"/>
      <c r="J554" s="39"/>
    </row>
    <row r="555" spans="4:10" s="4" customFormat="1" ht="10.2">
      <c r="D555" s="39"/>
      <c r="E555" s="39"/>
      <c r="F555" s="39"/>
      <c r="G555" s="39"/>
      <c r="H555" s="39"/>
      <c r="I555" s="39"/>
      <c r="J555" s="39"/>
    </row>
    <row r="556" spans="4:10" s="4" customFormat="1" ht="10.2">
      <c r="D556" s="39"/>
      <c r="E556" s="39"/>
      <c r="F556" s="39"/>
      <c r="G556" s="39"/>
      <c r="H556" s="39"/>
      <c r="I556" s="39"/>
      <c r="J556" s="39"/>
    </row>
    <row r="557" spans="4:10" s="4" customFormat="1" ht="10.2">
      <c r="D557" s="39"/>
      <c r="E557" s="39"/>
      <c r="F557" s="39"/>
      <c r="G557" s="39"/>
      <c r="H557" s="39"/>
      <c r="I557" s="39"/>
      <c r="J557" s="39"/>
    </row>
    <row r="558" spans="4:10" s="4" customFormat="1" ht="10.2">
      <c r="D558" s="39"/>
      <c r="E558" s="39"/>
      <c r="F558" s="39"/>
      <c r="G558" s="39"/>
      <c r="H558" s="39"/>
      <c r="I558" s="39"/>
      <c r="J558" s="39"/>
    </row>
    <row r="559" spans="4:10" s="4" customFormat="1" ht="10.2">
      <c r="D559" s="39"/>
      <c r="E559" s="39"/>
      <c r="F559" s="39"/>
      <c r="G559" s="39"/>
      <c r="H559" s="39"/>
      <c r="I559" s="39"/>
      <c r="J559" s="39"/>
    </row>
    <row r="560" spans="4:10" s="4" customFormat="1" ht="10.2">
      <c r="D560" s="39"/>
      <c r="E560" s="39"/>
      <c r="F560" s="39"/>
      <c r="G560" s="39"/>
      <c r="H560" s="39"/>
      <c r="I560" s="39"/>
      <c r="J560" s="39"/>
    </row>
    <row r="561" spans="4:10" s="4" customFormat="1" ht="10.2">
      <c r="D561" s="39"/>
      <c r="E561" s="39"/>
      <c r="F561" s="39"/>
      <c r="G561" s="39"/>
      <c r="H561" s="39"/>
      <c r="I561" s="39"/>
      <c r="J561" s="39"/>
    </row>
    <row r="562" spans="4:10" s="4" customFormat="1" ht="10.2">
      <c r="D562" s="39"/>
      <c r="E562" s="39"/>
      <c r="F562" s="39"/>
      <c r="G562" s="39"/>
      <c r="H562" s="39"/>
      <c r="I562" s="39"/>
      <c r="J562" s="39"/>
    </row>
    <row r="563" spans="4:10" s="4" customFormat="1" ht="10.2">
      <c r="D563" s="39"/>
      <c r="E563" s="39"/>
      <c r="F563" s="39"/>
      <c r="G563" s="39"/>
      <c r="H563" s="39"/>
      <c r="I563" s="39"/>
      <c r="J563" s="39"/>
    </row>
    <row r="564" spans="4:10" s="4" customFormat="1" ht="10.2">
      <c r="D564" s="39"/>
      <c r="E564" s="39"/>
      <c r="F564" s="39"/>
      <c r="G564" s="39"/>
      <c r="H564" s="39"/>
      <c r="I564" s="39"/>
      <c r="J564" s="39"/>
    </row>
    <row r="565" spans="4:10" s="4" customFormat="1" ht="10.2">
      <c r="D565" s="39"/>
      <c r="E565" s="39"/>
      <c r="F565" s="39"/>
      <c r="G565" s="39"/>
      <c r="H565" s="39"/>
      <c r="I565" s="39"/>
      <c r="J565" s="39"/>
    </row>
    <row r="566" spans="4:10" s="4" customFormat="1" ht="10.2">
      <c r="D566" s="39"/>
      <c r="E566" s="39"/>
      <c r="F566" s="39"/>
      <c r="G566" s="39"/>
      <c r="H566" s="39"/>
      <c r="I566" s="39"/>
      <c r="J566" s="39"/>
    </row>
    <row r="567" spans="4:10" s="4" customFormat="1" ht="10.2">
      <c r="D567" s="39"/>
      <c r="E567" s="39"/>
      <c r="F567" s="39"/>
      <c r="G567" s="39"/>
      <c r="H567" s="39"/>
      <c r="I567" s="39"/>
      <c r="J567" s="39"/>
    </row>
    <row r="568" spans="4:10" s="4" customFormat="1" ht="10.2">
      <c r="D568" s="39"/>
      <c r="E568" s="39"/>
      <c r="F568" s="39"/>
      <c r="G568" s="39"/>
      <c r="H568" s="39"/>
      <c r="I568" s="39"/>
      <c r="J568" s="39"/>
    </row>
    <row r="569" spans="4:10" s="4" customFormat="1" ht="10.2">
      <c r="D569" s="39"/>
      <c r="E569" s="39"/>
      <c r="F569" s="39"/>
      <c r="G569" s="39"/>
      <c r="H569" s="39"/>
      <c r="I569" s="39"/>
      <c r="J569" s="39"/>
    </row>
    <row r="570" spans="4:10" s="4" customFormat="1" ht="10.2">
      <c r="D570" s="39"/>
      <c r="E570" s="39"/>
      <c r="F570" s="39"/>
      <c r="G570" s="39"/>
      <c r="H570" s="39"/>
      <c r="I570" s="39"/>
      <c r="J570" s="39"/>
    </row>
    <row r="571" spans="4:10" s="4" customFormat="1" ht="10.2">
      <c r="D571" s="39"/>
      <c r="E571" s="39"/>
      <c r="F571" s="39"/>
      <c r="G571" s="39"/>
      <c r="H571" s="39"/>
      <c r="I571" s="39"/>
      <c r="J571" s="39"/>
    </row>
    <row r="572" spans="4:10" s="4" customFormat="1" ht="10.2">
      <c r="D572" s="39"/>
      <c r="E572" s="39"/>
      <c r="F572" s="39"/>
      <c r="G572" s="39"/>
      <c r="H572" s="39"/>
      <c r="I572" s="39"/>
      <c r="J572" s="39"/>
    </row>
    <row r="573" spans="4:10" s="4" customFormat="1" ht="10.2">
      <c r="D573" s="39"/>
      <c r="E573" s="39"/>
      <c r="F573" s="39"/>
      <c r="G573" s="39"/>
      <c r="H573" s="39"/>
      <c r="I573" s="39"/>
      <c r="J573" s="39"/>
    </row>
    <row r="574" spans="4:10" s="4" customFormat="1" ht="10.2">
      <c r="D574" s="39"/>
      <c r="E574" s="39"/>
      <c r="F574" s="39"/>
      <c r="G574" s="39"/>
      <c r="H574" s="39"/>
      <c r="I574" s="39"/>
      <c r="J574" s="39"/>
    </row>
    <row r="575" spans="4:10" s="4" customFormat="1" ht="10.2">
      <c r="D575" s="39"/>
      <c r="E575" s="39"/>
      <c r="F575" s="39"/>
      <c r="G575" s="39"/>
      <c r="H575" s="39"/>
      <c r="I575" s="39"/>
      <c r="J575" s="39"/>
    </row>
    <row r="576" spans="4:10" s="4" customFormat="1" ht="10.2">
      <c r="D576" s="39"/>
      <c r="E576" s="39"/>
      <c r="F576" s="39"/>
      <c r="G576" s="39"/>
      <c r="H576" s="39"/>
      <c r="I576" s="39"/>
      <c r="J576" s="39"/>
    </row>
    <row r="577" spans="4:10" s="4" customFormat="1" ht="10.2">
      <c r="D577" s="39"/>
      <c r="E577" s="39"/>
      <c r="F577" s="39"/>
      <c r="G577" s="39"/>
      <c r="H577" s="39"/>
      <c r="I577" s="39"/>
      <c r="J577" s="39"/>
    </row>
    <row r="578" spans="4:10" s="4" customFormat="1" ht="10.2">
      <c r="D578" s="39"/>
      <c r="E578" s="39"/>
      <c r="F578" s="39"/>
      <c r="G578" s="39"/>
      <c r="H578" s="39"/>
      <c r="I578" s="39"/>
      <c r="J578" s="39"/>
    </row>
    <row r="579" spans="4:10" s="4" customFormat="1" ht="10.2">
      <c r="D579" s="39"/>
      <c r="E579" s="39"/>
      <c r="F579" s="39"/>
      <c r="G579" s="39"/>
      <c r="H579" s="39"/>
      <c r="I579" s="39"/>
      <c r="J579" s="39"/>
    </row>
    <row r="580" spans="4:10" s="4" customFormat="1" ht="10.2">
      <c r="D580" s="39"/>
      <c r="E580" s="39"/>
      <c r="F580" s="39"/>
      <c r="G580" s="39"/>
      <c r="H580" s="39"/>
      <c r="I580" s="39"/>
      <c r="J580" s="39"/>
    </row>
  </sheetData>
  <mergeCells count="12">
    <mergeCell ref="A1:J1"/>
    <mergeCell ref="A2:J2"/>
    <mergeCell ref="A4:A10"/>
    <mergeCell ref="B4:B10"/>
    <mergeCell ref="D4:D10"/>
    <mergeCell ref="E4:F4"/>
    <mergeCell ref="G4:J4"/>
    <mergeCell ref="I5:J9"/>
    <mergeCell ref="A74:J74"/>
    <mergeCell ref="E5:E9"/>
    <mergeCell ref="F5:F9"/>
    <mergeCell ref="G5:H9"/>
  </mergeCells>
  <printOptions/>
  <pageMargins left="0.5905511811023623" right="0.31496062992125984" top="0.5905511811023623" bottom="0.7874015748031497" header="0.4724409448818898" footer="0.4724409448818898"/>
  <pageSetup fitToHeight="1" fitToWidth="1" horizontalDpi="600" verticalDpi="600" orientation="portrait" paperSize="9" scale="86" r:id="rId1"/>
  <headerFooter alignWithMargins="0">
    <oddFooter>&amp;C&amp;8 &amp;10 14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7999799847602844"/>
  </sheetPr>
  <dimension ref="A1:J78"/>
  <sheetViews>
    <sheetView workbookViewId="0" topLeftCell="A1">
      <selection activeCell="K1" sqref="K1"/>
    </sheetView>
  </sheetViews>
  <sheetFormatPr defaultColWidth="11.421875" defaultRowHeight="12.75"/>
  <cols>
    <col min="1" max="1" width="28.28125" style="191" customWidth="1"/>
    <col min="2" max="2" width="0.71875" style="191" customWidth="1"/>
    <col min="3" max="10" width="10.00390625" style="191" customWidth="1"/>
    <col min="11" max="11" width="8.8515625" style="191" customWidth="1"/>
    <col min="12" max="12" width="38.7109375" style="191" customWidth="1"/>
    <col min="13" max="13" width="21.57421875" style="191" customWidth="1"/>
    <col min="14" max="14" width="7.00390625" style="191" customWidth="1"/>
    <col min="15" max="15" width="13.140625" style="191" customWidth="1"/>
    <col min="16" max="16384" width="11.421875" style="191" customWidth="1"/>
  </cols>
  <sheetData>
    <row r="1" spans="1:10" ht="12.75">
      <c r="A1" s="354" t="s">
        <v>470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2.75">
      <c r="A2" s="2"/>
      <c r="B2" s="2"/>
      <c r="C2" s="2"/>
      <c r="D2" s="2"/>
      <c r="E2" s="2"/>
      <c r="F2" s="56"/>
      <c r="G2" s="56"/>
      <c r="H2" s="56"/>
      <c r="I2" s="56"/>
      <c r="J2" s="56"/>
    </row>
    <row r="3" spans="1:10" ht="15" customHeight="1">
      <c r="A3" s="480" t="s">
        <v>276</v>
      </c>
      <c r="B3" s="481"/>
      <c r="C3" s="486" t="s">
        <v>471</v>
      </c>
      <c r="D3" s="486"/>
      <c r="E3" s="486"/>
      <c r="F3" s="486"/>
      <c r="G3" s="486" t="s">
        <v>472</v>
      </c>
      <c r="H3" s="486"/>
      <c r="I3" s="486"/>
      <c r="J3" s="486"/>
    </row>
    <row r="4" spans="1:10" ht="15" customHeight="1">
      <c r="A4" s="482"/>
      <c r="B4" s="483"/>
      <c r="C4" s="486" t="s">
        <v>177</v>
      </c>
      <c r="D4" s="486" t="s">
        <v>148</v>
      </c>
      <c r="E4" s="486"/>
      <c r="F4" s="486"/>
      <c r="G4" s="486" t="s">
        <v>152</v>
      </c>
      <c r="H4" s="486" t="s">
        <v>148</v>
      </c>
      <c r="I4" s="486"/>
      <c r="J4" s="486"/>
    </row>
    <row r="5" spans="1:10" ht="15" customHeight="1">
      <c r="A5" s="482"/>
      <c r="B5" s="483"/>
      <c r="C5" s="486"/>
      <c r="D5" s="495" t="s">
        <v>473</v>
      </c>
      <c r="E5" s="488" t="s">
        <v>38</v>
      </c>
      <c r="F5" s="497"/>
      <c r="G5" s="486"/>
      <c r="H5" s="495" t="s">
        <v>474</v>
      </c>
      <c r="I5" s="495" t="s">
        <v>475</v>
      </c>
      <c r="J5" s="495" t="s">
        <v>476</v>
      </c>
    </row>
    <row r="6" spans="1:10" ht="15" customHeight="1">
      <c r="A6" s="482"/>
      <c r="B6" s="483"/>
      <c r="C6" s="486"/>
      <c r="D6" s="496"/>
      <c r="E6" s="488" t="s">
        <v>34</v>
      </c>
      <c r="F6" s="497"/>
      <c r="G6" s="486"/>
      <c r="H6" s="496"/>
      <c r="I6" s="496"/>
      <c r="J6" s="496"/>
    </row>
    <row r="7" spans="1:10" ht="95.1" customHeight="1">
      <c r="A7" s="482"/>
      <c r="B7" s="483"/>
      <c r="C7" s="495"/>
      <c r="D7" s="496"/>
      <c r="E7" s="254" t="s">
        <v>477</v>
      </c>
      <c r="F7" s="254" t="s">
        <v>478</v>
      </c>
      <c r="G7" s="486"/>
      <c r="H7" s="498"/>
      <c r="I7" s="498"/>
      <c r="J7" s="498"/>
    </row>
    <row r="8" spans="1:10" s="255" customFormat="1" ht="12.75">
      <c r="A8" s="484"/>
      <c r="B8" s="485"/>
      <c r="C8" s="499" t="s">
        <v>479</v>
      </c>
      <c r="D8" s="500"/>
      <c r="E8" s="500"/>
      <c r="F8" s="501"/>
      <c r="G8" s="499" t="s">
        <v>159</v>
      </c>
      <c r="H8" s="500"/>
      <c r="I8" s="500"/>
      <c r="J8" s="501"/>
    </row>
    <row r="9" spans="1:10" ht="12.75">
      <c r="A9" s="238"/>
      <c r="B9" s="256"/>
      <c r="C9" s="238"/>
      <c r="D9" s="239"/>
      <c r="E9" s="239"/>
      <c r="F9" s="239"/>
      <c r="G9" s="239"/>
      <c r="H9" s="239"/>
      <c r="I9" s="239"/>
      <c r="J9" s="239"/>
    </row>
    <row r="10" spans="1:10" ht="12.75">
      <c r="A10" s="257" t="s">
        <v>177</v>
      </c>
      <c r="B10" s="258"/>
      <c r="C10" s="259">
        <v>108375</v>
      </c>
      <c r="D10" s="259">
        <v>57106</v>
      </c>
      <c r="E10" s="259">
        <v>33587</v>
      </c>
      <c r="F10" s="259">
        <v>17682</v>
      </c>
      <c r="G10" s="259">
        <f>H10+I10+J10</f>
        <v>1689938</v>
      </c>
      <c r="H10" s="259">
        <v>1687415</v>
      </c>
      <c r="I10" s="259">
        <v>2111</v>
      </c>
      <c r="J10" s="259">
        <v>412</v>
      </c>
    </row>
    <row r="11" spans="1:10" ht="12.75">
      <c r="A11" s="502" t="s">
        <v>276</v>
      </c>
      <c r="B11" s="502"/>
      <c r="C11" s="502"/>
      <c r="D11" s="502"/>
      <c r="E11" s="502"/>
      <c r="F11" s="502"/>
      <c r="G11" s="502"/>
      <c r="H11" s="502"/>
      <c r="I11" s="502"/>
      <c r="J11" s="502"/>
    </row>
    <row r="12" spans="1:10" ht="12.75">
      <c r="A12" s="503" t="s">
        <v>294</v>
      </c>
      <c r="B12" s="504"/>
      <c r="C12" s="242">
        <v>3966</v>
      </c>
      <c r="D12" s="242">
        <v>2180</v>
      </c>
      <c r="E12" s="242">
        <v>1098</v>
      </c>
      <c r="F12" s="242">
        <v>688</v>
      </c>
      <c r="G12" s="259">
        <f>H12+I12+J12</f>
        <v>131711</v>
      </c>
      <c r="H12" s="242">
        <v>131697</v>
      </c>
      <c r="I12" s="242">
        <v>10</v>
      </c>
      <c r="J12" s="242">
        <v>4</v>
      </c>
    </row>
    <row r="13" spans="1:10" ht="12.75">
      <c r="A13" s="503" t="s">
        <v>355</v>
      </c>
      <c r="B13" s="504"/>
      <c r="C13" s="242">
        <v>942</v>
      </c>
      <c r="D13" s="242">
        <v>494</v>
      </c>
      <c r="E13" s="242">
        <v>315</v>
      </c>
      <c r="F13" s="242">
        <v>133</v>
      </c>
      <c r="G13" s="242">
        <v>7958</v>
      </c>
      <c r="H13" s="242">
        <v>7958</v>
      </c>
      <c r="I13" s="67">
        <v>0</v>
      </c>
      <c r="J13" s="67">
        <v>0</v>
      </c>
    </row>
    <row r="14" spans="1:10" ht="12.75">
      <c r="A14" s="503" t="s">
        <v>350</v>
      </c>
      <c r="B14" s="504"/>
      <c r="C14" s="242">
        <v>3709</v>
      </c>
      <c r="D14" s="242">
        <v>1442</v>
      </c>
      <c r="E14" s="242">
        <v>1679</v>
      </c>
      <c r="F14" s="242">
        <v>588</v>
      </c>
      <c r="G14" s="242">
        <f aca="true" t="shared" si="0" ref="G14:G27">H14+J14</f>
        <v>31340</v>
      </c>
      <c r="H14" s="242">
        <v>31331</v>
      </c>
      <c r="I14" s="67">
        <v>0</v>
      </c>
      <c r="J14" s="242">
        <v>9</v>
      </c>
    </row>
    <row r="15" spans="1:10" ht="12.75">
      <c r="A15" s="503" t="s">
        <v>370</v>
      </c>
      <c r="B15" s="504"/>
      <c r="C15" s="242">
        <v>2773</v>
      </c>
      <c r="D15" s="242">
        <v>1261</v>
      </c>
      <c r="E15" s="242">
        <v>792</v>
      </c>
      <c r="F15" s="242">
        <v>720</v>
      </c>
      <c r="G15" s="242">
        <f t="shared" si="0"/>
        <v>60826</v>
      </c>
      <c r="H15" s="242">
        <v>60822</v>
      </c>
      <c r="I15" s="67">
        <v>0</v>
      </c>
      <c r="J15" s="242">
        <v>4</v>
      </c>
    </row>
    <row r="16" spans="1:10" ht="12.75">
      <c r="A16" s="503" t="s">
        <v>371</v>
      </c>
      <c r="B16" s="504"/>
      <c r="C16" s="242">
        <v>1496</v>
      </c>
      <c r="D16" s="242">
        <v>723</v>
      </c>
      <c r="E16" s="242">
        <v>423</v>
      </c>
      <c r="F16" s="242">
        <v>350</v>
      </c>
      <c r="G16" s="242">
        <f t="shared" si="0"/>
        <v>17291</v>
      </c>
      <c r="H16" s="242">
        <v>17289</v>
      </c>
      <c r="I16" s="67">
        <v>0</v>
      </c>
      <c r="J16" s="242">
        <v>2</v>
      </c>
    </row>
    <row r="17" spans="1:10" ht="12.75">
      <c r="A17" s="503" t="s">
        <v>368</v>
      </c>
      <c r="B17" s="504"/>
      <c r="C17" s="242">
        <v>1101</v>
      </c>
      <c r="D17" s="242">
        <v>584</v>
      </c>
      <c r="E17" s="242">
        <v>306</v>
      </c>
      <c r="F17" s="242">
        <v>211</v>
      </c>
      <c r="G17" s="242">
        <v>12759</v>
      </c>
      <c r="H17" s="242">
        <v>12759</v>
      </c>
      <c r="I17" s="67">
        <v>0</v>
      </c>
      <c r="J17" s="67">
        <v>0</v>
      </c>
    </row>
    <row r="18" spans="1:10" ht="12.75">
      <c r="A18" s="503" t="s">
        <v>367</v>
      </c>
      <c r="B18" s="504"/>
      <c r="C18" s="242">
        <v>2000</v>
      </c>
      <c r="D18" s="242">
        <v>982</v>
      </c>
      <c r="E18" s="242">
        <v>520</v>
      </c>
      <c r="F18" s="242">
        <v>499</v>
      </c>
      <c r="G18" s="242">
        <f t="shared" si="0"/>
        <v>19024</v>
      </c>
      <c r="H18" s="242">
        <v>19022</v>
      </c>
      <c r="I18" s="67">
        <v>0</v>
      </c>
      <c r="J18" s="242">
        <v>2</v>
      </c>
    </row>
    <row r="19" spans="1:10" ht="12.75">
      <c r="A19" s="503" t="s">
        <v>342</v>
      </c>
      <c r="B19" s="504"/>
      <c r="C19" s="242">
        <v>4599</v>
      </c>
      <c r="D19" s="242">
        <v>2520</v>
      </c>
      <c r="E19" s="242">
        <v>1394</v>
      </c>
      <c r="F19" s="242">
        <v>685</v>
      </c>
      <c r="G19" s="242">
        <f t="shared" si="0"/>
        <v>50399</v>
      </c>
      <c r="H19" s="242">
        <v>50394</v>
      </c>
      <c r="I19" s="67">
        <v>0</v>
      </c>
      <c r="J19" s="242">
        <v>5</v>
      </c>
    </row>
    <row r="20" spans="1:10" ht="12.75">
      <c r="A20" s="503" t="s">
        <v>349</v>
      </c>
      <c r="B20" s="504"/>
      <c r="C20" s="242">
        <v>2357</v>
      </c>
      <c r="D20" s="242">
        <v>1223</v>
      </c>
      <c r="E20" s="242">
        <v>691</v>
      </c>
      <c r="F20" s="242">
        <v>443</v>
      </c>
      <c r="G20" s="242">
        <f t="shared" si="0"/>
        <v>23497</v>
      </c>
      <c r="H20" s="242">
        <v>23495</v>
      </c>
      <c r="I20" s="67">
        <v>0</v>
      </c>
      <c r="J20" s="242">
        <v>2</v>
      </c>
    </row>
    <row r="21" spans="1:10" ht="12.75">
      <c r="A21" s="503" t="s">
        <v>372</v>
      </c>
      <c r="B21" s="504"/>
      <c r="C21" s="242">
        <v>1259</v>
      </c>
      <c r="D21" s="242">
        <v>853</v>
      </c>
      <c r="E21" s="242">
        <v>280</v>
      </c>
      <c r="F21" s="242">
        <v>126</v>
      </c>
      <c r="G21" s="242">
        <v>32546</v>
      </c>
      <c r="H21" s="242">
        <v>32546</v>
      </c>
      <c r="I21" s="67">
        <v>0</v>
      </c>
      <c r="J21" s="67">
        <v>0</v>
      </c>
    </row>
    <row r="22" spans="1:10" ht="12.75">
      <c r="A22" s="505" t="s">
        <v>373</v>
      </c>
      <c r="B22" s="506"/>
      <c r="C22" s="242">
        <v>2376</v>
      </c>
      <c r="D22" s="242">
        <v>790</v>
      </c>
      <c r="E22" s="242">
        <v>1143</v>
      </c>
      <c r="F22" s="242">
        <v>444</v>
      </c>
      <c r="G22" s="242">
        <f t="shared" si="0"/>
        <v>22332</v>
      </c>
      <c r="H22" s="242">
        <v>22324</v>
      </c>
      <c r="I22" s="67">
        <v>0</v>
      </c>
      <c r="J22" s="242">
        <v>8</v>
      </c>
    </row>
    <row r="23" spans="1:10" ht="12.75">
      <c r="A23" s="505" t="s">
        <v>374</v>
      </c>
      <c r="B23" s="506"/>
      <c r="C23" s="242">
        <v>1134</v>
      </c>
      <c r="D23" s="242">
        <v>466</v>
      </c>
      <c r="E23" s="242">
        <v>424</v>
      </c>
      <c r="F23" s="242">
        <v>244</v>
      </c>
      <c r="G23" s="242">
        <f t="shared" si="0"/>
        <v>8557</v>
      </c>
      <c r="H23" s="242">
        <v>8553</v>
      </c>
      <c r="I23" s="67">
        <v>0</v>
      </c>
      <c r="J23" s="242">
        <v>4</v>
      </c>
    </row>
    <row r="24" spans="1:10" ht="12.75">
      <c r="A24" s="503" t="s">
        <v>301</v>
      </c>
      <c r="B24" s="504"/>
      <c r="C24" s="242">
        <v>2259</v>
      </c>
      <c r="D24" s="242">
        <v>978</v>
      </c>
      <c r="E24" s="242">
        <v>750</v>
      </c>
      <c r="F24" s="242">
        <v>531</v>
      </c>
      <c r="G24" s="242">
        <v>43918</v>
      </c>
      <c r="H24" s="242">
        <v>43918</v>
      </c>
      <c r="I24" s="67">
        <v>0</v>
      </c>
      <c r="J24" s="67">
        <v>0</v>
      </c>
    </row>
    <row r="25" spans="1:10" ht="12.75">
      <c r="A25" s="503" t="s">
        <v>354</v>
      </c>
      <c r="B25" s="504"/>
      <c r="C25" s="242">
        <v>1536</v>
      </c>
      <c r="D25" s="242">
        <v>665</v>
      </c>
      <c r="E25" s="242">
        <v>599</v>
      </c>
      <c r="F25" s="242">
        <v>272</v>
      </c>
      <c r="G25" s="242">
        <f t="shared" si="0"/>
        <v>10857</v>
      </c>
      <c r="H25" s="242">
        <v>10852</v>
      </c>
      <c r="I25" s="67">
        <v>0</v>
      </c>
      <c r="J25" s="242">
        <v>5</v>
      </c>
    </row>
    <row r="26" spans="1:10" ht="12.75">
      <c r="A26" s="505" t="s">
        <v>344</v>
      </c>
      <c r="B26" s="506"/>
      <c r="C26" s="242">
        <v>2510</v>
      </c>
      <c r="D26" s="242">
        <v>443</v>
      </c>
      <c r="E26" s="242">
        <v>1617</v>
      </c>
      <c r="F26" s="242">
        <v>451</v>
      </c>
      <c r="G26" s="242">
        <v>38457</v>
      </c>
      <c r="H26" s="242">
        <v>38457</v>
      </c>
      <c r="I26" s="67">
        <v>0</v>
      </c>
      <c r="J26" s="67">
        <v>0</v>
      </c>
    </row>
    <row r="27" spans="1:10" ht="12.75">
      <c r="A27" s="503" t="s">
        <v>345</v>
      </c>
      <c r="B27" s="504"/>
      <c r="C27" s="242">
        <v>2957</v>
      </c>
      <c r="D27" s="242">
        <v>866</v>
      </c>
      <c r="E27" s="242">
        <v>1529</v>
      </c>
      <c r="F27" s="242">
        <v>563</v>
      </c>
      <c r="G27" s="242">
        <f t="shared" si="0"/>
        <v>25101</v>
      </c>
      <c r="H27" s="242">
        <v>25100</v>
      </c>
      <c r="I27" s="67">
        <v>0</v>
      </c>
      <c r="J27" s="242">
        <v>1</v>
      </c>
    </row>
    <row r="28" spans="1:10" ht="12.75">
      <c r="A28" s="505" t="s">
        <v>346</v>
      </c>
      <c r="B28" s="506"/>
      <c r="C28" s="242">
        <v>2317</v>
      </c>
      <c r="D28" s="242">
        <v>650</v>
      </c>
      <c r="E28" s="242">
        <v>1264</v>
      </c>
      <c r="F28" s="242">
        <v>403</v>
      </c>
      <c r="G28" s="242">
        <f>H28+I28+J28</f>
        <v>17607</v>
      </c>
      <c r="H28" s="242">
        <v>16620</v>
      </c>
      <c r="I28" s="242">
        <v>986</v>
      </c>
      <c r="J28" s="242">
        <v>1</v>
      </c>
    </row>
    <row r="29" spans="1:10" ht="12.75">
      <c r="A29" s="503" t="s">
        <v>356</v>
      </c>
      <c r="B29" s="504"/>
      <c r="C29" s="242">
        <v>367</v>
      </c>
      <c r="D29" s="242">
        <v>107</v>
      </c>
      <c r="E29" s="242">
        <v>223</v>
      </c>
      <c r="F29" s="242">
        <v>37</v>
      </c>
      <c r="G29" s="242">
        <v>5166</v>
      </c>
      <c r="H29" s="242">
        <v>5166</v>
      </c>
      <c r="I29" s="67">
        <v>0</v>
      </c>
      <c r="J29" s="67">
        <v>0</v>
      </c>
    </row>
    <row r="30" spans="1:10" ht="12.75">
      <c r="A30" s="505" t="s">
        <v>375</v>
      </c>
      <c r="B30" s="506"/>
      <c r="C30" s="242">
        <v>1559</v>
      </c>
      <c r="D30" s="242">
        <v>344</v>
      </c>
      <c r="E30" s="242">
        <v>856</v>
      </c>
      <c r="F30" s="242">
        <v>359</v>
      </c>
      <c r="G30" s="242">
        <f>H30+I30</f>
        <v>17483</v>
      </c>
      <c r="H30" s="242">
        <v>16882</v>
      </c>
      <c r="I30" s="242">
        <v>601</v>
      </c>
      <c r="J30" s="67">
        <v>0</v>
      </c>
    </row>
    <row r="31" spans="1:10" ht="12.75">
      <c r="A31" s="505" t="s">
        <v>376</v>
      </c>
      <c r="B31" s="506"/>
      <c r="C31" s="242">
        <v>2036</v>
      </c>
      <c r="D31" s="242">
        <v>667</v>
      </c>
      <c r="E31" s="242">
        <v>1013</v>
      </c>
      <c r="F31" s="242">
        <v>357</v>
      </c>
      <c r="G31" s="242">
        <f>H31+J31</f>
        <v>14068</v>
      </c>
      <c r="H31" s="242">
        <v>14065</v>
      </c>
      <c r="I31" s="67">
        <v>0</v>
      </c>
      <c r="J31" s="242">
        <v>3</v>
      </c>
    </row>
    <row r="32" spans="1:10" ht="12.75">
      <c r="A32" s="260" t="s">
        <v>347</v>
      </c>
      <c r="B32" s="261"/>
      <c r="C32" s="242">
        <v>1420</v>
      </c>
      <c r="D32" s="242">
        <v>488</v>
      </c>
      <c r="E32" s="242">
        <v>717</v>
      </c>
      <c r="F32" s="242">
        <v>214</v>
      </c>
      <c r="G32" s="242">
        <v>29032</v>
      </c>
      <c r="H32" s="242">
        <v>29032</v>
      </c>
      <c r="I32" s="67">
        <v>0</v>
      </c>
      <c r="J32" s="67">
        <v>0</v>
      </c>
    </row>
    <row r="33" spans="1:10" ht="12.75">
      <c r="A33" s="260" t="s">
        <v>343</v>
      </c>
      <c r="B33" s="261"/>
      <c r="C33" s="242">
        <v>5437</v>
      </c>
      <c r="D33" s="242">
        <v>2496</v>
      </c>
      <c r="E33" s="242">
        <v>2655</v>
      </c>
      <c r="F33" s="242">
        <v>285</v>
      </c>
      <c r="G33" s="242">
        <f>H33+J33</f>
        <v>210489</v>
      </c>
      <c r="H33" s="242">
        <v>210488</v>
      </c>
      <c r="I33" s="67">
        <v>0</v>
      </c>
      <c r="J33" s="242">
        <v>1</v>
      </c>
    </row>
    <row r="34" spans="1:10" ht="12.75">
      <c r="A34" s="260" t="s">
        <v>351</v>
      </c>
      <c r="B34" s="261"/>
      <c r="C34" s="242">
        <v>1929</v>
      </c>
      <c r="D34" s="242">
        <v>892</v>
      </c>
      <c r="E34" s="242">
        <v>730</v>
      </c>
      <c r="F34" s="242">
        <v>308</v>
      </c>
      <c r="G34" s="242">
        <f>H34+J34</f>
        <v>23436</v>
      </c>
      <c r="H34" s="242">
        <v>23435</v>
      </c>
      <c r="I34" s="67">
        <v>0</v>
      </c>
      <c r="J34" s="242">
        <v>1</v>
      </c>
    </row>
    <row r="35" spans="1:10" ht="12.75">
      <c r="A35" s="260" t="s">
        <v>348</v>
      </c>
      <c r="B35" s="261"/>
      <c r="C35" s="242">
        <v>4276</v>
      </c>
      <c r="D35" s="242">
        <v>1054</v>
      </c>
      <c r="E35" s="242">
        <v>2351</v>
      </c>
      <c r="F35" s="242">
        <v>871</v>
      </c>
      <c r="G35" s="242">
        <v>53012</v>
      </c>
      <c r="H35" s="242">
        <v>53012</v>
      </c>
      <c r="I35" s="67">
        <v>0</v>
      </c>
      <c r="J35" s="67">
        <v>0</v>
      </c>
    </row>
    <row r="36" spans="1:10" ht="12.75">
      <c r="A36" s="260" t="s">
        <v>352</v>
      </c>
      <c r="B36" s="261"/>
      <c r="C36" s="242">
        <v>606</v>
      </c>
      <c r="D36" s="242">
        <v>253</v>
      </c>
      <c r="E36" s="242">
        <v>234</v>
      </c>
      <c r="F36" s="242">
        <v>119</v>
      </c>
      <c r="G36" s="242">
        <v>8436</v>
      </c>
      <c r="H36" s="242">
        <v>8436</v>
      </c>
      <c r="I36" s="67">
        <v>0</v>
      </c>
      <c r="J36" s="67">
        <v>0</v>
      </c>
    </row>
    <row r="37" spans="1:10" ht="12.75">
      <c r="A37" s="503" t="s">
        <v>353</v>
      </c>
      <c r="B37" s="504"/>
      <c r="C37" s="242">
        <v>4019</v>
      </c>
      <c r="D37" s="242">
        <v>1958</v>
      </c>
      <c r="E37" s="242">
        <v>1357</v>
      </c>
      <c r="F37" s="242">
        <v>705</v>
      </c>
      <c r="G37" s="242">
        <f>H37+I37+J37</f>
        <v>93783</v>
      </c>
      <c r="H37" s="242">
        <v>93310</v>
      </c>
      <c r="I37" s="242">
        <v>470</v>
      </c>
      <c r="J37" s="242">
        <v>3</v>
      </c>
    </row>
    <row r="38" spans="1:10" ht="12.75">
      <c r="A38" s="260" t="s">
        <v>377</v>
      </c>
      <c r="B38" s="262"/>
      <c r="C38" s="242">
        <v>1963</v>
      </c>
      <c r="D38" s="242">
        <v>1319</v>
      </c>
      <c r="E38" s="242">
        <v>367</v>
      </c>
      <c r="F38" s="242">
        <v>277</v>
      </c>
      <c r="G38" s="242">
        <f>H38+J38</f>
        <v>28443</v>
      </c>
      <c r="H38" s="242">
        <v>28405</v>
      </c>
      <c r="I38" s="67">
        <v>0</v>
      </c>
      <c r="J38" s="242">
        <v>38</v>
      </c>
    </row>
    <row r="39" spans="1:10" ht="12.75">
      <c r="A39" s="260" t="s">
        <v>378</v>
      </c>
      <c r="B39" s="263"/>
      <c r="C39" s="242">
        <v>2569</v>
      </c>
      <c r="D39" s="242">
        <v>1429</v>
      </c>
      <c r="E39" s="242">
        <v>737</v>
      </c>
      <c r="F39" s="242">
        <v>403</v>
      </c>
      <c r="G39" s="242">
        <f>H39+J39</f>
        <v>26087</v>
      </c>
      <c r="H39" s="242">
        <v>26045</v>
      </c>
      <c r="I39" s="67">
        <v>0</v>
      </c>
      <c r="J39" s="242">
        <v>42</v>
      </c>
    </row>
    <row r="40" spans="1:10" ht="12.75">
      <c r="A40" s="260" t="s">
        <v>296</v>
      </c>
      <c r="B40" s="263"/>
      <c r="C40" s="242">
        <v>1364</v>
      </c>
      <c r="D40" s="242">
        <v>730</v>
      </c>
      <c r="E40" s="242">
        <v>416</v>
      </c>
      <c r="F40" s="242">
        <v>218</v>
      </c>
      <c r="G40" s="242">
        <v>16357</v>
      </c>
      <c r="H40" s="242">
        <v>16357</v>
      </c>
      <c r="I40" s="67">
        <v>0</v>
      </c>
      <c r="J40" s="67">
        <v>0</v>
      </c>
    </row>
    <row r="41" spans="1:10" ht="12.75">
      <c r="A41" s="260" t="s">
        <v>102</v>
      </c>
      <c r="B41" s="263"/>
      <c r="C41" s="242">
        <v>3551</v>
      </c>
      <c r="D41" s="242">
        <v>1996</v>
      </c>
      <c r="E41" s="242">
        <v>1104</v>
      </c>
      <c r="F41" s="242">
        <v>452</v>
      </c>
      <c r="G41" s="242">
        <f>H41+J41</f>
        <v>32717</v>
      </c>
      <c r="H41" s="242">
        <v>32715</v>
      </c>
      <c r="I41" s="67">
        <v>0</v>
      </c>
      <c r="J41" s="242">
        <v>2</v>
      </c>
    </row>
    <row r="42" spans="1:10" ht="12.75">
      <c r="A42" s="503" t="s">
        <v>364</v>
      </c>
      <c r="B42" s="504"/>
      <c r="C42" s="242">
        <v>2110</v>
      </c>
      <c r="D42" s="242">
        <v>1079</v>
      </c>
      <c r="E42" s="242">
        <v>546</v>
      </c>
      <c r="F42" s="242">
        <v>485</v>
      </c>
      <c r="G42" s="242">
        <f>H42+J42</f>
        <v>21420</v>
      </c>
      <c r="H42" s="242">
        <v>21403</v>
      </c>
      <c r="I42" s="67">
        <v>0</v>
      </c>
      <c r="J42" s="242">
        <v>17</v>
      </c>
    </row>
    <row r="43" spans="1:10" ht="12.75">
      <c r="A43" s="260"/>
      <c r="B43" s="263"/>
      <c r="C43" s="244"/>
      <c r="D43" s="242"/>
      <c r="E43" s="242"/>
      <c r="F43" s="242"/>
      <c r="G43" s="242"/>
      <c r="H43" s="242"/>
      <c r="I43" s="245"/>
      <c r="J43" s="245"/>
    </row>
    <row r="44" spans="1:10" ht="12.75">
      <c r="A44" s="507" t="s">
        <v>287</v>
      </c>
      <c r="B44" s="508"/>
      <c r="C44" s="248">
        <v>72498</v>
      </c>
      <c r="D44" s="248">
        <v>31932</v>
      </c>
      <c r="E44" s="248">
        <v>28128</v>
      </c>
      <c r="F44" s="248">
        <v>12438</v>
      </c>
      <c r="G44" s="248">
        <f>H44+I44+J44</f>
        <v>1134109</v>
      </c>
      <c r="H44" s="248">
        <v>1131888</v>
      </c>
      <c r="I44" s="248">
        <v>2067</v>
      </c>
      <c r="J44" s="248">
        <v>154</v>
      </c>
    </row>
    <row r="45" spans="1:10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</row>
    <row r="46" spans="1:10" ht="12.75">
      <c r="A46" s="249"/>
      <c r="B46" s="238"/>
      <c r="C46" s="238"/>
      <c r="D46" s="239"/>
      <c r="E46" s="239"/>
      <c r="F46" s="239"/>
      <c r="G46" s="239"/>
      <c r="H46" s="239"/>
      <c r="I46" s="239"/>
      <c r="J46" s="239"/>
    </row>
    <row r="47" spans="1:10" ht="12.75">
      <c r="A47" s="238" t="s">
        <v>480</v>
      </c>
      <c r="B47" s="238"/>
      <c r="C47" s="238"/>
      <c r="D47" s="239"/>
      <c r="E47" s="239"/>
      <c r="F47" s="239"/>
      <c r="G47" s="239"/>
      <c r="H47" s="239"/>
      <c r="I47" s="239"/>
      <c r="J47" s="239"/>
    </row>
    <row r="48" spans="1:10" ht="12.75">
      <c r="A48" s="239" t="s">
        <v>481</v>
      </c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264"/>
      <c r="F51" s="264"/>
      <c r="G51" s="264"/>
      <c r="H51" s="264"/>
      <c r="I51" s="4"/>
      <c r="J51" s="4"/>
    </row>
    <row r="52" spans="1:10" ht="12.75">
      <c r="A52" s="4"/>
      <c r="B52" s="4"/>
      <c r="C52" s="264"/>
      <c r="D52" s="264"/>
      <c r="E52" s="264"/>
      <c r="F52" s="264"/>
      <c r="G52" s="264"/>
      <c r="H52" s="264"/>
      <c r="I52" s="264"/>
      <c r="J52" s="264"/>
    </row>
    <row r="53" spans="1:10" ht="12.75">
      <c r="A53" s="4"/>
      <c r="B53" s="4"/>
      <c r="C53" s="4"/>
      <c r="D53" s="4"/>
      <c r="E53" s="4"/>
      <c r="F53" s="4"/>
      <c r="G53" s="26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</sheetData>
  <mergeCells count="40">
    <mergeCell ref="A31:B31"/>
    <mergeCell ref="A37:B37"/>
    <mergeCell ref="A42:B42"/>
    <mergeCell ref="A44:B44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J11"/>
    <mergeCell ref="A12:B12"/>
    <mergeCell ref="A13:B13"/>
    <mergeCell ref="A14:B14"/>
    <mergeCell ref="A15:B15"/>
    <mergeCell ref="A1:J1"/>
    <mergeCell ref="A3:B8"/>
    <mergeCell ref="C3:F3"/>
    <mergeCell ref="G3:J3"/>
    <mergeCell ref="C4:C7"/>
    <mergeCell ref="D4:F4"/>
    <mergeCell ref="G4:G7"/>
    <mergeCell ref="H4:J4"/>
    <mergeCell ref="D5:D7"/>
    <mergeCell ref="E5:F5"/>
    <mergeCell ref="H5:H7"/>
    <mergeCell ref="I5:I7"/>
    <mergeCell ref="J5:J7"/>
    <mergeCell ref="E6:F6"/>
    <mergeCell ref="C8:F8"/>
    <mergeCell ref="G8:J8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7999799847602844"/>
  </sheetPr>
  <dimension ref="A1:K71"/>
  <sheetViews>
    <sheetView workbookViewId="0" topLeftCell="A1">
      <selection activeCell="K1" sqref="K1"/>
    </sheetView>
  </sheetViews>
  <sheetFormatPr defaultColWidth="11.421875" defaultRowHeight="12.75"/>
  <cols>
    <col min="1" max="1" width="28.28125" style="191" customWidth="1"/>
    <col min="2" max="2" width="0.71875" style="191" customWidth="1"/>
    <col min="3" max="10" width="10.00390625" style="191" customWidth="1"/>
    <col min="11" max="11" width="8.8515625" style="191" customWidth="1"/>
    <col min="12" max="12" width="38.421875" style="191" customWidth="1"/>
    <col min="13" max="13" width="35.140625" style="191" customWidth="1"/>
    <col min="14" max="14" width="3.421875" style="191" customWidth="1"/>
    <col min="15" max="15" width="10.57421875" style="191" customWidth="1"/>
    <col min="16" max="16384" width="11.421875" style="191" customWidth="1"/>
  </cols>
  <sheetData>
    <row r="1" spans="1:11" ht="12.75">
      <c r="A1" s="398" t="s">
        <v>482</v>
      </c>
      <c r="B1" s="398"/>
      <c r="C1" s="398"/>
      <c r="D1" s="398"/>
      <c r="E1" s="398"/>
      <c r="F1" s="398"/>
      <c r="G1" s="398"/>
      <c r="H1" s="398"/>
      <c r="I1" s="398"/>
      <c r="J1" s="398"/>
      <c r="K1" s="36"/>
    </row>
    <row r="2" spans="1:11" ht="12.75">
      <c r="A2" s="2"/>
      <c r="B2" s="2"/>
      <c r="C2" s="2"/>
      <c r="D2" s="2"/>
      <c r="E2" s="2"/>
      <c r="F2" s="56"/>
      <c r="G2" s="56"/>
      <c r="H2" s="56"/>
      <c r="I2" s="56"/>
      <c r="J2" s="56"/>
      <c r="K2" s="56"/>
    </row>
    <row r="3" spans="1:11" ht="15" customHeight="1">
      <c r="A3" s="480" t="s">
        <v>276</v>
      </c>
      <c r="B3" s="481"/>
      <c r="C3" s="486" t="s">
        <v>471</v>
      </c>
      <c r="D3" s="486"/>
      <c r="E3" s="486"/>
      <c r="F3" s="486"/>
      <c r="G3" s="486" t="s">
        <v>472</v>
      </c>
      <c r="H3" s="486"/>
      <c r="I3" s="486"/>
      <c r="J3" s="486"/>
      <c r="K3" s="56"/>
    </row>
    <row r="4" spans="1:11" ht="15" customHeight="1">
      <c r="A4" s="482"/>
      <c r="B4" s="483"/>
      <c r="C4" s="486" t="s">
        <v>177</v>
      </c>
      <c r="D4" s="486" t="s">
        <v>148</v>
      </c>
      <c r="E4" s="486"/>
      <c r="F4" s="486"/>
      <c r="G4" s="486" t="s">
        <v>152</v>
      </c>
      <c r="H4" s="486" t="s">
        <v>148</v>
      </c>
      <c r="I4" s="486"/>
      <c r="J4" s="486"/>
      <c r="K4" s="56"/>
    </row>
    <row r="5" spans="1:11" ht="15" customHeight="1">
      <c r="A5" s="482"/>
      <c r="B5" s="483"/>
      <c r="C5" s="486"/>
      <c r="D5" s="495" t="s">
        <v>473</v>
      </c>
      <c r="E5" s="488" t="s">
        <v>38</v>
      </c>
      <c r="F5" s="497"/>
      <c r="G5" s="486"/>
      <c r="H5" s="495" t="s">
        <v>474</v>
      </c>
      <c r="I5" s="495" t="s">
        <v>475</v>
      </c>
      <c r="J5" s="495" t="s">
        <v>476</v>
      </c>
      <c r="K5" s="56"/>
    </row>
    <row r="6" spans="1:11" ht="15" customHeight="1">
      <c r="A6" s="482"/>
      <c r="B6" s="483"/>
      <c r="C6" s="486"/>
      <c r="D6" s="496"/>
      <c r="E6" s="488" t="s">
        <v>34</v>
      </c>
      <c r="F6" s="497"/>
      <c r="G6" s="486"/>
      <c r="H6" s="496"/>
      <c r="I6" s="496"/>
      <c r="J6" s="496"/>
      <c r="K6" s="56"/>
    </row>
    <row r="7" spans="1:11" ht="95.1" customHeight="1">
      <c r="A7" s="482"/>
      <c r="B7" s="483"/>
      <c r="C7" s="486"/>
      <c r="D7" s="498"/>
      <c r="E7" s="265" t="s">
        <v>477</v>
      </c>
      <c r="F7" s="265" t="s">
        <v>478</v>
      </c>
      <c r="G7" s="486"/>
      <c r="H7" s="498"/>
      <c r="I7" s="498"/>
      <c r="J7" s="498"/>
      <c r="K7" s="56"/>
    </row>
    <row r="8" spans="1:11" ht="12.75">
      <c r="A8" s="484"/>
      <c r="B8" s="485"/>
      <c r="C8" s="491" t="s">
        <v>479</v>
      </c>
      <c r="D8" s="491"/>
      <c r="E8" s="491"/>
      <c r="F8" s="491"/>
      <c r="G8" s="491" t="s">
        <v>159</v>
      </c>
      <c r="H8" s="491"/>
      <c r="I8" s="491"/>
      <c r="J8" s="491"/>
      <c r="K8" s="56"/>
    </row>
    <row r="9" spans="1:11" ht="12.75">
      <c r="A9" s="266"/>
      <c r="B9" s="241"/>
      <c r="C9" s="248"/>
      <c r="D9" s="248"/>
      <c r="E9" s="248"/>
      <c r="F9" s="248"/>
      <c r="G9" s="248"/>
      <c r="H9" s="248"/>
      <c r="I9" s="248"/>
      <c r="J9" s="248"/>
      <c r="K9" s="56"/>
    </row>
    <row r="10" spans="1:11" ht="12.75">
      <c r="A10" s="505" t="s">
        <v>290</v>
      </c>
      <c r="B10" s="506"/>
      <c r="C10" s="242">
        <v>1231</v>
      </c>
      <c r="D10" s="242">
        <v>248</v>
      </c>
      <c r="E10" s="242">
        <v>540</v>
      </c>
      <c r="F10" s="242">
        <v>442</v>
      </c>
      <c r="G10" s="242">
        <f>H10+I10</f>
        <v>14060</v>
      </c>
      <c r="H10" s="242">
        <v>14026</v>
      </c>
      <c r="I10" s="242">
        <v>34</v>
      </c>
      <c r="J10" s="67">
        <v>0</v>
      </c>
      <c r="K10" s="56"/>
    </row>
    <row r="11" spans="1:11" ht="12.75">
      <c r="A11" s="509" t="s">
        <v>293</v>
      </c>
      <c r="B11" s="510"/>
      <c r="C11" s="248">
        <v>1231</v>
      </c>
      <c r="D11" s="248">
        <v>248</v>
      </c>
      <c r="E11" s="248">
        <v>540</v>
      </c>
      <c r="F11" s="248">
        <v>442</v>
      </c>
      <c r="G11" s="248">
        <f>H11+I11</f>
        <v>14060</v>
      </c>
      <c r="H11" s="248">
        <v>14026</v>
      </c>
      <c r="I11" s="248">
        <v>34</v>
      </c>
      <c r="J11" s="175">
        <v>0</v>
      </c>
      <c r="K11" s="56"/>
    </row>
    <row r="12" spans="1:11" ht="12.75">
      <c r="A12" s="505" t="s">
        <v>360</v>
      </c>
      <c r="B12" s="506"/>
      <c r="C12" s="242">
        <v>1997</v>
      </c>
      <c r="D12" s="242">
        <v>1340</v>
      </c>
      <c r="E12" s="242">
        <v>365</v>
      </c>
      <c r="F12" s="242">
        <v>292</v>
      </c>
      <c r="G12" s="242">
        <f>H12+J12</f>
        <v>33113</v>
      </c>
      <c r="H12" s="242">
        <v>33047</v>
      </c>
      <c r="I12" s="67">
        <v>0</v>
      </c>
      <c r="J12" s="242">
        <v>66</v>
      </c>
      <c r="K12" s="56"/>
    </row>
    <row r="13" spans="1:11" ht="12.75">
      <c r="A13" s="505" t="s">
        <v>361</v>
      </c>
      <c r="B13" s="506"/>
      <c r="C13" s="242">
        <v>3298</v>
      </c>
      <c r="D13" s="242">
        <v>1494</v>
      </c>
      <c r="E13" s="242">
        <v>960</v>
      </c>
      <c r="F13" s="242">
        <v>844</v>
      </c>
      <c r="G13" s="242">
        <f aca="true" t="shared" si="0" ref="G13:G22">H13+J13</f>
        <v>30079</v>
      </c>
      <c r="H13" s="242">
        <v>30014</v>
      </c>
      <c r="I13" s="67">
        <v>0</v>
      </c>
      <c r="J13" s="242">
        <v>65</v>
      </c>
      <c r="K13" s="56"/>
    </row>
    <row r="14" spans="1:11" ht="12.75">
      <c r="A14" s="260" t="s">
        <v>362</v>
      </c>
      <c r="B14" s="261"/>
      <c r="C14" s="242">
        <v>1019</v>
      </c>
      <c r="D14" s="242">
        <v>740</v>
      </c>
      <c r="E14" s="242">
        <v>151</v>
      </c>
      <c r="F14" s="242">
        <v>128</v>
      </c>
      <c r="G14" s="242">
        <f t="shared" si="0"/>
        <v>20574</v>
      </c>
      <c r="H14" s="242">
        <v>20546</v>
      </c>
      <c r="I14" s="67">
        <v>0</v>
      </c>
      <c r="J14" s="242">
        <v>28</v>
      </c>
      <c r="K14" s="56"/>
    </row>
    <row r="15" spans="1:11" ht="12.75">
      <c r="A15" s="260" t="s">
        <v>379</v>
      </c>
      <c r="B15" s="261"/>
      <c r="C15" s="242">
        <v>4779</v>
      </c>
      <c r="D15" s="242">
        <v>3469</v>
      </c>
      <c r="E15" s="242">
        <v>681</v>
      </c>
      <c r="F15" s="242">
        <v>630</v>
      </c>
      <c r="G15" s="242">
        <f t="shared" si="0"/>
        <v>55684</v>
      </c>
      <c r="H15" s="242">
        <v>55672</v>
      </c>
      <c r="I15" s="67">
        <v>0</v>
      </c>
      <c r="J15" s="242">
        <v>12</v>
      </c>
      <c r="K15" s="56"/>
    </row>
    <row r="16" spans="1:11" ht="12.75">
      <c r="A16" s="260" t="s">
        <v>357</v>
      </c>
      <c r="B16" s="261"/>
      <c r="C16" s="242">
        <v>3018</v>
      </c>
      <c r="D16" s="242">
        <v>2227</v>
      </c>
      <c r="E16" s="242">
        <v>382</v>
      </c>
      <c r="F16" s="242">
        <v>409</v>
      </c>
      <c r="G16" s="242">
        <f t="shared" si="0"/>
        <v>79303</v>
      </c>
      <c r="H16" s="242">
        <v>79289</v>
      </c>
      <c r="I16" s="67">
        <v>0</v>
      </c>
      <c r="J16" s="242">
        <v>14</v>
      </c>
      <c r="K16" s="56"/>
    </row>
    <row r="17" spans="1:11" ht="12.75">
      <c r="A17" s="260" t="s">
        <v>363</v>
      </c>
      <c r="B17" s="261"/>
      <c r="C17" s="242">
        <v>2546</v>
      </c>
      <c r="D17" s="242">
        <v>1802</v>
      </c>
      <c r="E17" s="242">
        <v>342</v>
      </c>
      <c r="F17" s="242">
        <v>402</v>
      </c>
      <c r="G17" s="242">
        <v>48383</v>
      </c>
      <c r="H17" s="242">
        <v>48383</v>
      </c>
      <c r="I17" s="67">
        <v>0</v>
      </c>
      <c r="J17" s="67">
        <v>0</v>
      </c>
      <c r="K17" s="56"/>
    </row>
    <row r="18" spans="1:11" ht="12.75">
      <c r="A18" s="260" t="s">
        <v>358</v>
      </c>
      <c r="B18" s="261"/>
      <c r="C18" s="242">
        <v>953</v>
      </c>
      <c r="D18" s="242">
        <v>533</v>
      </c>
      <c r="E18" s="242">
        <v>263</v>
      </c>
      <c r="F18" s="242">
        <v>157</v>
      </c>
      <c r="G18" s="242">
        <f t="shared" si="0"/>
        <v>6218</v>
      </c>
      <c r="H18" s="242">
        <v>6217</v>
      </c>
      <c r="I18" s="67">
        <v>0</v>
      </c>
      <c r="J18" s="242">
        <v>1</v>
      </c>
      <c r="K18" s="56"/>
    </row>
    <row r="19" spans="1:11" ht="12.75">
      <c r="A19" s="505" t="s">
        <v>359</v>
      </c>
      <c r="B19" s="506"/>
      <c r="C19" s="242">
        <v>2634</v>
      </c>
      <c r="D19" s="242">
        <v>1705</v>
      </c>
      <c r="E19" s="242">
        <v>495</v>
      </c>
      <c r="F19" s="242">
        <v>434</v>
      </c>
      <c r="G19" s="242">
        <f t="shared" si="0"/>
        <v>39225</v>
      </c>
      <c r="H19" s="242">
        <v>39218</v>
      </c>
      <c r="I19" s="67">
        <v>0</v>
      </c>
      <c r="J19" s="242">
        <v>7</v>
      </c>
      <c r="K19" s="56"/>
    </row>
    <row r="20" spans="1:11" ht="12.75">
      <c r="A20" s="505" t="s">
        <v>380</v>
      </c>
      <c r="B20" s="506"/>
      <c r="C20" s="242">
        <v>4696</v>
      </c>
      <c r="D20" s="242">
        <v>3730</v>
      </c>
      <c r="E20" s="242">
        <v>427</v>
      </c>
      <c r="F20" s="242">
        <v>539</v>
      </c>
      <c r="G20" s="242">
        <f t="shared" si="0"/>
        <v>68662</v>
      </c>
      <c r="H20" s="242">
        <v>68659</v>
      </c>
      <c r="I20" s="67">
        <v>0</v>
      </c>
      <c r="J20" s="242">
        <v>3</v>
      </c>
      <c r="K20" s="56"/>
    </row>
    <row r="21" spans="1:11" ht="12.75">
      <c r="A21" s="260" t="s">
        <v>381</v>
      </c>
      <c r="B21" s="261"/>
      <c r="C21" s="242">
        <v>3881</v>
      </c>
      <c r="D21" s="242">
        <v>3351</v>
      </c>
      <c r="E21" s="242">
        <v>198</v>
      </c>
      <c r="F21" s="242">
        <v>333</v>
      </c>
      <c r="G21" s="242">
        <v>71092</v>
      </c>
      <c r="H21" s="242">
        <v>71092</v>
      </c>
      <c r="I21" s="67">
        <v>0</v>
      </c>
      <c r="J21" s="67">
        <v>0</v>
      </c>
      <c r="K21" s="56"/>
    </row>
    <row r="22" spans="1:11" ht="12.75">
      <c r="A22" s="260" t="s">
        <v>300</v>
      </c>
      <c r="B22" s="261"/>
      <c r="C22" s="242">
        <v>2464</v>
      </c>
      <c r="D22" s="242">
        <v>2111</v>
      </c>
      <c r="E22" s="242">
        <v>128</v>
      </c>
      <c r="F22" s="242">
        <v>224</v>
      </c>
      <c r="G22" s="242">
        <f t="shared" si="0"/>
        <v>35316</v>
      </c>
      <c r="H22" s="242">
        <v>35315</v>
      </c>
      <c r="I22" s="67">
        <v>0</v>
      </c>
      <c r="J22" s="242">
        <v>1</v>
      </c>
      <c r="K22" s="56"/>
    </row>
    <row r="23" spans="1:11" ht="12.75">
      <c r="A23" s="260" t="s">
        <v>365</v>
      </c>
      <c r="B23" s="267"/>
      <c r="C23" s="242">
        <v>647</v>
      </c>
      <c r="D23" s="242">
        <v>468</v>
      </c>
      <c r="E23" s="242">
        <v>82</v>
      </c>
      <c r="F23" s="242">
        <v>96</v>
      </c>
      <c r="G23" s="242">
        <v>5653</v>
      </c>
      <c r="H23" s="242">
        <v>5653</v>
      </c>
      <c r="I23" s="67">
        <v>0</v>
      </c>
      <c r="J23" s="67">
        <v>0</v>
      </c>
      <c r="K23" s="56"/>
    </row>
    <row r="24" spans="1:11" ht="12.75">
      <c r="A24" s="268" t="s">
        <v>302</v>
      </c>
      <c r="B24" s="267"/>
      <c r="C24" s="248">
        <v>31931</v>
      </c>
      <c r="D24" s="248">
        <v>22970</v>
      </c>
      <c r="E24" s="248">
        <v>4473</v>
      </c>
      <c r="F24" s="248">
        <v>4488</v>
      </c>
      <c r="G24" s="248">
        <f>H24+J24</f>
        <v>493302</v>
      </c>
      <c r="H24" s="248">
        <v>493105</v>
      </c>
      <c r="I24" s="175">
        <v>0</v>
      </c>
      <c r="J24" s="248">
        <v>197</v>
      </c>
      <c r="K24" s="56"/>
    </row>
    <row r="25" spans="1:11" ht="12.75">
      <c r="A25" s="268" t="s">
        <v>292</v>
      </c>
      <c r="B25" s="261"/>
      <c r="C25" s="248">
        <v>33162</v>
      </c>
      <c r="D25" s="248">
        <v>23219</v>
      </c>
      <c r="E25" s="248">
        <v>5013</v>
      </c>
      <c r="F25" s="248">
        <v>4930</v>
      </c>
      <c r="G25" s="248">
        <f>H25+I25+J25</f>
        <v>507362</v>
      </c>
      <c r="H25" s="248">
        <v>507131</v>
      </c>
      <c r="I25" s="248">
        <v>34</v>
      </c>
      <c r="J25" s="248">
        <v>197</v>
      </c>
      <c r="K25" s="56"/>
    </row>
    <row r="26" spans="1:11" ht="12.75">
      <c r="A26" s="260"/>
      <c r="B26" s="261"/>
      <c r="C26" s="242"/>
      <c r="D26" s="242"/>
      <c r="E26" s="242"/>
      <c r="F26" s="242"/>
      <c r="G26" s="242"/>
      <c r="H26" s="242"/>
      <c r="I26" s="242"/>
      <c r="J26" s="242"/>
      <c r="K26" s="56"/>
    </row>
    <row r="27" spans="1:11" ht="12.75">
      <c r="A27" s="260" t="s">
        <v>186</v>
      </c>
      <c r="B27" s="267"/>
      <c r="C27" s="242">
        <v>20</v>
      </c>
      <c r="D27" s="242">
        <v>16</v>
      </c>
      <c r="E27" s="242">
        <v>2</v>
      </c>
      <c r="F27" s="242">
        <v>2</v>
      </c>
      <c r="G27" s="242">
        <v>518</v>
      </c>
      <c r="H27" s="242">
        <v>518</v>
      </c>
      <c r="I27" s="67">
        <v>0</v>
      </c>
      <c r="J27" s="67">
        <v>0</v>
      </c>
      <c r="K27" s="56"/>
    </row>
    <row r="28" spans="1:11" ht="12.75">
      <c r="A28" s="268" t="s">
        <v>366</v>
      </c>
      <c r="B28" s="267"/>
      <c r="C28" s="248">
        <v>20</v>
      </c>
      <c r="D28" s="248">
        <v>16</v>
      </c>
      <c r="E28" s="248">
        <v>2</v>
      </c>
      <c r="F28" s="248">
        <v>2</v>
      </c>
      <c r="G28" s="248">
        <v>518</v>
      </c>
      <c r="H28" s="248">
        <v>518</v>
      </c>
      <c r="I28" s="175">
        <v>0</v>
      </c>
      <c r="J28" s="175">
        <v>0</v>
      </c>
      <c r="K28" s="56"/>
    </row>
    <row r="29" spans="1:11" ht="12.75">
      <c r="A29" s="268" t="s">
        <v>289</v>
      </c>
      <c r="B29" s="267"/>
      <c r="C29" s="248">
        <v>20</v>
      </c>
      <c r="D29" s="248">
        <v>16</v>
      </c>
      <c r="E29" s="248">
        <v>2</v>
      </c>
      <c r="F29" s="248">
        <v>2</v>
      </c>
      <c r="G29" s="248">
        <v>518</v>
      </c>
      <c r="H29" s="248">
        <v>518</v>
      </c>
      <c r="I29" s="175">
        <v>0</v>
      </c>
      <c r="J29" s="175">
        <v>0</v>
      </c>
      <c r="K29" s="56"/>
    </row>
    <row r="30" spans="1:11" ht="12.75">
      <c r="A30" s="260"/>
      <c r="B30" s="261"/>
      <c r="C30" s="242"/>
      <c r="D30" s="242"/>
      <c r="E30" s="242"/>
      <c r="F30" s="242"/>
      <c r="G30" s="242"/>
      <c r="H30" s="242"/>
      <c r="I30" s="242"/>
      <c r="J30" s="242"/>
      <c r="K30" s="56"/>
    </row>
    <row r="31" spans="1:11" ht="12.75">
      <c r="A31" s="260" t="s">
        <v>295</v>
      </c>
      <c r="B31" s="267"/>
      <c r="C31" s="242">
        <v>59</v>
      </c>
      <c r="D31" s="242">
        <v>36</v>
      </c>
      <c r="E31" s="242">
        <v>23</v>
      </c>
      <c r="F31" s="67">
        <v>0</v>
      </c>
      <c r="G31" s="242">
        <v>524</v>
      </c>
      <c r="H31" s="242">
        <v>524</v>
      </c>
      <c r="I31" s="67">
        <v>0</v>
      </c>
      <c r="J31" s="67">
        <v>0</v>
      </c>
      <c r="K31" s="56"/>
    </row>
    <row r="32" spans="1:11" ht="12.75">
      <c r="A32" s="268" t="s">
        <v>295</v>
      </c>
      <c r="B32" s="261"/>
      <c r="C32" s="248">
        <v>59</v>
      </c>
      <c r="D32" s="248">
        <v>36</v>
      </c>
      <c r="E32" s="248">
        <v>23</v>
      </c>
      <c r="F32" s="175">
        <v>0</v>
      </c>
      <c r="G32" s="248">
        <v>524</v>
      </c>
      <c r="H32" s="248">
        <v>524</v>
      </c>
      <c r="I32" s="175">
        <v>0</v>
      </c>
      <c r="J32" s="175">
        <v>0</v>
      </c>
      <c r="K32" s="56"/>
    </row>
    <row r="33" spans="1:11" ht="12.75">
      <c r="A33" s="260" t="s">
        <v>298</v>
      </c>
      <c r="B33" s="267"/>
      <c r="C33" s="242">
        <v>1046</v>
      </c>
      <c r="D33" s="242">
        <v>694</v>
      </c>
      <c r="E33" s="242">
        <v>220</v>
      </c>
      <c r="F33" s="242">
        <v>132</v>
      </c>
      <c r="G33" s="242">
        <f>H33+J33</f>
        <v>17018</v>
      </c>
      <c r="H33" s="242">
        <v>17009</v>
      </c>
      <c r="I33" s="67">
        <v>0</v>
      </c>
      <c r="J33" s="242">
        <v>9</v>
      </c>
      <c r="K33" s="56"/>
    </row>
    <row r="34" spans="1:11" ht="12.75">
      <c r="A34" s="268" t="s">
        <v>297</v>
      </c>
      <c r="B34" s="261"/>
      <c r="C34" s="248">
        <v>1046</v>
      </c>
      <c r="D34" s="248">
        <v>694</v>
      </c>
      <c r="E34" s="248">
        <v>220</v>
      </c>
      <c r="F34" s="248">
        <v>132</v>
      </c>
      <c r="G34" s="248">
        <f>H34+J34</f>
        <v>17018</v>
      </c>
      <c r="H34" s="248">
        <v>17009</v>
      </c>
      <c r="I34" s="175">
        <v>0</v>
      </c>
      <c r="J34" s="248">
        <v>9</v>
      </c>
      <c r="K34" s="56"/>
    </row>
    <row r="35" spans="1:11" ht="12.75">
      <c r="A35" s="260" t="s">
        <v>483</v>
      </c>
      <c r="B35" s="267"/>
      <c r="C35" s="242">
        <v>1591</v>
      </c>
      <c r="D35" s="242">
        <v>1210</v>
      </c>
      <c r="E35" s="242">
        <v>201</v>
      </c>
      <c r="F35" s="242">
        <v>180</v>
      </c>
      <c r="G35" s="242">
        <f>H35+I35+J35</f>
        <v>30407</v>
      </c>
      <c r="H35" s="242">
        <v>30345</v>
      </c>
      <c r="I35" s="242">
        <v>10</v>
      </c>
      <c r="J35" s="242">
        <v>52</v>
      </c>
      <c r="K35" s="56"/>
    </row>
    <row r="36" spans="1:11" ht="12.75">
      <c r="A36" s="268" t="s">
        <v>291</v>
      </c>
      <c r="B36" s="267"/>
      <c r="C36" s="248">
        <v>1591</v>
      </c>
      <c r="D36" s="248">
        <v>1210</v>
      </c>
      <c r="E36" s="248">
        <v>201</v>
      </c>
      <c r="F36" s="248">
        <v>180</v>
      </c>
      <c r="G36" s="248">
        <f>H36+I36+J36</f>
        <v>30407</v>
      </c>
      <c r="H36" s="248">
        <v>30345</v>
      </c>
      <c r="I36" s="248">
        <v>10</v>
      </c>
      <c r="J36" s="248">
        <v>52</v>
      </c>
      <c r="K36" s="56"/>
    </row>
    <row r="37" spans="1:11" ht="12.75">
      <c r="A37" s="268" t="s">
        <v>288</v>
      </c>
      <c r="B37" s="263"/>
      <c r="C37" s="248">
        <v>2696</v>
      </c>
      <c r="D37" s="248">
        <v>1939</v>
      </c>
      <c r="E37" s="248">
        <v>444</v>
      </c>
      <c r="F37" s="248">
        <v>312</v>
      </c>
      <c r="G37" s="248">
        <f>H37+I37+J37</f>
        <v>47949</v>
      </c>
      <c r="H37" s="248">
        <v>47878</v>
      </c>
      <c r="I37" s="248">
        <v>10</v>
      </c>
      <c r="J37" s="248">
        <v>61</v>
      </c>
      <c r="K37" s="56"/>
    </row>
    <row r="38" spans="1:11" ht="12.7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56"/>
    </row>
    <row r="39" spans="1:11" ht="12.75">
      <c r="A39" s="249"/>
      <c r="B39" s="238"/>
      <c r="C39" s="238"/>
      <c r="D39" s="239"/>
      <c r="E39" s="239"/>
      <c r="F39" s="239"/>
      <c r="G39" s="239"/>
      <c r="H39" s="239"/>
      <c r="I39" s="239"/>
      <c r="J39" s="239"/>
      <c r="K39" s="56"/>
    </row>
    <row r="40" spans="1:11" ht="12.75">
      <c r="A40" s="238" t="s">
        <v>480</v>
      </c>
      <c r="B40" s="238"/>
      <c r="C40" s="238"/>
      <c r="D40" s="239"/>
      <c r="E40" s="239"/>
      <c r="F40" s="239"/>
      <c r="G40" s="239"/>
      <c r="H40" s="239"/>
      <c r="I40" s="239"/>
      <c r="J40" s="239"/>
      <c r="K40" s="56"/>
    </row>
    <row r="41" spans="1:11" ht="12.75">
      <c r="A41" s="239" t="s">
        <v>481</v>
      </c>
      <c r="B41" s="39"/>
      <c r="C41" s="39"/>
      <c r="D41" s="39"/>
      <c r="E41" s="39"/>
      <c r="F41" s="39"/>
      <c r="G41" s="39"/>
      <c r="H41" s="39"/>
      <c r="I41" s="39"/>
      <c r="J41" s="39"/>
      <c r="K41" s="56"/>
    </row>
    <row r="42" spans="1:1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264"/>
      <c r="F44" s="264"/>
      <c r="G44" s="264"/>
      <c r="H44" s="264"/>
      <c r="I44" s="4"/>
      <c r="J44" s="4"/>
      <c r="K44" s="4"/>
    </row>
    <row r="45" spans="1:11" ht="12.75">
      <c r="A45" s="4"/>
      <c r="B45" s="4"/>
      <c r="C45" s="264"/>
      <c r="D45" s="264"/>
      <c r="E45" s="264"/>
      <c r="F45" s="264"/>
      <c r="G45" s="264"/>
      <c r="H45" s="264"/>
      <c r="I45" s="264"/>
      <c r="J45" s="264"/>
      <c r="K45" s="4"/>
    </row>
    <row r="46" spans="1:11" ht="12.75">
      <c r="A46" s="4"/>
      <c r="B46" s="4"/>
      <c r="C46" s="264"/>
      <c r="D46" s="264"/>
      <c r="E46" s="264"/>
      <c r="F46" s="264"/>
      <c r="G46" s="4"/>
      <c r="H46" s="4"/>
      <c r="I46" s="264"/>
      <c r="J46" s="264"/>
      <c r="K46" s="4"/>
    </row>
    <row r="47" spans="1:11" ht="12.75">
      <c r="A47" s="4"/>
      <c r="B47" s="4"/>
      <c r="C47" s="264"/>
      <c r="D47" s="264"/>
      <c r="E47" s="264"/>
      <c r="F47" s="264"/>
      <c r="G47" s="4"/>
      <c r="H47" s="4"/>
      <c r="I47" s="264"/>
      <c r="J47" s="26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</sheetData>
  <mergeCells count="22">
    <mergeCell ref="A20:B20"/>
    <mergeCell ref="A10:B10"/>
    <mergeCell ref="A11:B11"/>
    <mergeCell ref="A12:B12"/>
    <mergeCell ref="A13:B13"/>
    <mergeCell ref="A19:B19"/>
    <mergeCell ref="A1:J1"/>
    <mergeCell ref="A3:B8"/>
    <mergeCell ref="C3:F3"/>
    <mergeCell ref="G3:J3"/>
    <mergeCell ref="C4:C7"/>
    <mergeCell ref="D4:F4"/>
    <mergeCell ref="G4:G7"/>
    <mergeCell ref="H4:J4"/>
    <mergeCell ref="D5:D7"/>
    <mergeCell ref="E5:F5"/>
    <mergeCell ref="H5:H7"/>
    <mergeCell ref="I5:I7"/>
    <mergeCell ref="J5:J7"/>
    <mergeCell ref="E6:F6"/>
    <mergeCell ref="C8:F8"/>
    <mergeCell ref="G8:J8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0.5999900102615356"/>
  </sheetPr>
  <dimension ref="A1:M84"/>
  <sheetViews>
    <sheetView workbookViewId="0" topLeftCell="A1">
      <selection activeCell="N1" sqref="N1"/>
    </sheetView>
  </sheetViews>
  <sheetFormatPr defaultColWidth="11.421875" defaultRowHeight="12.75"/>
  <cols>
    <col min="1" max="1" width="6.28125" style="191" customWidth="1"/>
    <col min="2" max="2" width="9.7109375" style="191" customWidth="1"/>
    <col min="3" max="3" width="11.7109375" style="191" customWidth="1"/>
    <col min="4" max="4" width="0.71875" style="191" customWidth="1"/>
    <col min="5" max="5" width="6.7109375" style="191" bestFit="1" customWidth="1"/>
    <col min="6" max="6" width="7.140625" style="191" customWidth="1"/>
    <col min="7" max="7" width="8.7109375" style="191" customWidth="1"/>
    <col min="8" max="8" width="8.57421875" style="191" customWidth="1"/>
    <col min="9" max="9" width="9.00390625" style="191" customWidth="1"/>
    <col min="10" max="10" width="7.7109375" style="191" customWidth="1"/>
    <col min="11" max="11" width="7.00390625" style="191" customWidth="1"/>
    <col min="12" max="12" width="6.7109375" style="191" customWidth="1"/>
    <col min="13" max="13" width="7.57421875" style="191" customWidth="1"/>
    <col min="14" max="16384" width="11.421875" style="191" customWidth="1"/>
  </cols>
  <sheetData>
    <row r="1" spans="1:13" ht="12.75">
      <c r="A1" s="511" t="s">
        <v>484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2.75">
      <c r="A2" s="511" t="s">
        <v>485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13" ht="12.75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</row>
    <row r="4" spans="1:13" ht="15" customHeight="1">
      <c r="A4" s="480" t="s">
        <v>486</v>
      </c>
      <c r="B4" s="480"/>
      <c r="C4" s="480"/>
      <c r="D4" s="481"/>
      <c r="E4" s="486" t="s">
        <v>487</v>
      </c>
      <c r="F4" s="486" t="s">
        <v>488</v>
      </c>
      <c r="G4" s="486" t="s">
        <v>489</v>
      </c>
      <c r="H4" s="486" t="s">
        <v>148</v>
      </c>
      <c r="I4" s="486"/>
      <c r="J4" s="486" t="s">
        <v>490</v>
      </c>
      <c r="K4" s="486" t="s">
        <v>148</v>
      </c>
      <c r="L4" s="486"/>
      <c r="M4" s="486"/>
    </row>
    <row r="5" spans="1:13" ht="15" customHeight="1">
      <c r="A5" s="482"/>
      <c r="B5" s="482"/>
      <c r="C5" s="482"/>
      <c r="D5" s="483"/>
      <c r="E5" s="486"/>
      <c r="F5" s="486"/>
      <c r="G5" s="486"/>
      <c r="H5" s="486" t="s">
        <v>491</v>
      </c>
      <c r="I5" s="486" t="s">
        <v>492</v>
      </c>
      <c r="J5" s="486"/>
      <c r="K5" s="486" t="s">
        <v>493</v>
      </c>
      <c r="L5" s="486" t="s">
        <v>494</v>
      </c>
      <c r="M5" s="486" t="s">
        <v>495</v>
      </c>
    </row>
    <row r="6" spans="1:13" ht="15" customHeight="1">
      <c r="A6" s="482"/>
      <c r="B6" s="482"/>
      <c r="C6" s="482"/>
      <c r="D6" s="483"/>
      <c r="E6" s="486"/>
      <c r="F6" s="486"/>
      <c r="G6" s="486"/>
      <c r="H6" s="486"/>
      <c r="I6" s="486"/>
      <c r="J6" s="486"/>
      <c r="K6" s="486"/>
      <c r="L6" s="486"/>
      <c r="M6" s="486"/>
    </row>
    <row r="7" spans="1:13" ht="15" customHeight="1">
      <c r="A7" s="482"/>
      <c r="B7" s="482"/>
      <c r="C7" s="482"/>
      <c r="D7" s="483"/>
      <c r="E7" s="486"/>
      <c r="F7" s="486"/>
      <c r="G7" s="486"/>
      <c r="H7" s="486"/>
      <c r="I7" s="486"/>
      <c r="J7" s="486"/>
      <c r="K7" s="486"/>
      <c r="L7" s="486"/>
      <c r="M7" s="486"/>
    </row>
    <row r="8" spans="1:13" ht="12.75">
      <c r="A8" s="482"/>
      <c r="B8" s="482"/>
      <c r="C8" s="482"/>
      <c r="D8" s="483"/>
      <c r="E8" s="486"/>
      <c r="F8" s="486"/>
      <c r="G8" s="486"/>
      <c r="H8" s="486"/>
      <c r="I8" s="486"/>
      <c r="J8" s="486"/>
      <c r="K8" s="486"/>
      <c r="L8" s="486"/>
      <c r="M8" s="486"/>
    </row>
    <row r="9" spans="1:13" ht="12.75">
      <c r="A9" s="484"/>
      <c r="B9" s="484"/>
      <c r="C9" s="484"/>
      <c r="D9" s="485"/>
      <c r="E9" s="235" t="s">
        <v>18</v>
      </c>
      <c r="F9" s="491" t="s">
        <v>496</v>
      </c>
      <c r="G9" s="491"/>
      <c r="H9" s="235">
        <v>1000</v>
      </c>
      <c r="I9" s="235" t="s">
        <v>497</v>
      </c>
      <c r="J9" s="486" t="s">
        <v>159</v>
      </c>
      <c r="K9" s="486"/>
      <c r="L9" s="486"/>
      <c r="M9" s="486"/>
    </row>
    <row r="10" spans="1:13" ht="12.75">
      <c r="A10" s="512"/>
      <c r="B10" s="512"/>
      <c r="C10" s="512"/>
      <c r="D10" s="256"/>
      <c r="E10" s="238"/>
      <c r="F10" s="239"/>
      <c r="G10" s="239"/>
      <c r="H10" s="239"/>
      <c r="I10" s="239"/>
      <c r="J10" s="239"/>
      <c r="K10" s="239"/>
      <c r="L10" s="239"/>
      <c r="M10" s="239"/>
    </row>
    <row r="11" spans="1:13" ht="12.75">
      <c r="A11" s="507" t="s">
        <v>498</v>
      </c>
      <c r="B11" s="507"/>
      <c r="C11" s="507"/>
      <c r="D11" s="263"/>
      <c r="E11" s="248">
        <v>2324</v>
      </c>
      <c r="F11" s="248">
        <v>27026.743</v>
      </c>
      <c r="G11" s="248">
        <v>19139.295</v>
      </c>
      <c r="H11" s="248">
        <v>12922.146</v>
      </c>
      <c r="I11" s="248">
        <v>6217.149</v>
      </c>
      <c r="J11" s="248">
        <v>1687415</v>
      </c>
      <c r="K11" s="248">
        <v>952198</v>
      </c>
      <c r="L11" s="248">
        <v>286742</v>
      </c>
      <c r="M11" s="248">
        <v>448475</v>
      </c>
    </row>
    <row r="12" spans="1:13" ht="12.75">
      <c r="A12" s="513"/>
      <c r="B12" s="513"/>
      <c r="C12" s="513"/>
      <c r="D12" s="263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12.75">
      <c r="A13" s="514" t="s">
        <v>499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</row>
    <row r="14" spans="1:13" ht="7.5" customHeight="1">
      <c r="A14" s="513"/>
      <c r="B14" s="513"/>
      <c r="C14" s="513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1:13" ht="12.75">
      <c r="A15" s="505" t="s">
        <v>500</v>
      </c>
      <c r="B15" s="505"/>
      <c r="C15" s="505"/>
      <c r="D15" s="263"/>
      <c r="E15" s="242">
        <v>21</v>
      </c>
      <c r="F15" s="242">
        <v>4.996</v>
      </c>
      <c r="G15" s="242">
        <v>2.979</v>
      </c>
      <c r="H15" s="242">
        <v>2.896</v>
      </c>
      <c r="I15" s="242">
        <v>0.083</v>
      </c>
      <c r="J15" s="242">
        <v>366</v>
      </c>
      <c r="K15" s="242">
        <v>136</v>
      </c>
      <c r="L15" s="242">
        <v>163</v>
      </c>
      <c r="M15" s="242">
        <v>67</v>
      </c>
    </row>
    <row r="16" spans="1:13" ht="12.75">
      <c r="A16" s="505" t="s">
        <v>501</v>
      </c>
      <c r="B16" s="505"/>
      <c r="C16" s="505"/>
      <c r="D16" s="263"/>
      <c r="E16" s="242">
        <f>E11-E15</f>
        <v>2303</v>
      </c>
      <c r="F16" s="242">
        <f aca="true" t="shared" si="0" ref="F16:M16">F11-F15</f>
        <v>27021.747</v>
      </c>
      <c r="G16" s="242">
        <f t="shared" si="0"/>
        <v>19136.316</v>
      </c>
      <c r="H16" s="242">
        <f t="shared" si="0"/>
        <v>12919.25</v>
      </c>
      <c r="I16" s="242">
        <f t="shared" si="0"/>
        <v>6217.066000000001</v>
      </c>
      <c r="J16" s="242">
        <f t="shared" si="0"/>
        <v>1687049</v>
      </c>
      <c r="K16" s="242">
        <f t="shared" si="0"/>
        <v>952062</v>
      </c>
      <c r="L16" s="242">
        <f t="shared" si="0"/>
        <v>286579</v>
      </c>
      <c r="M16" s="242">
        <f t="shared" si="0"/>
        <v>448408</v>
      </c>
    </row>
    <row r="17" spans="1:13" ht="12.75">
      <c r="A17" s="505" t="s">
        <v>502</v>
      </c>
      <c r="B17" s="505"/>
      <c r="C17" s="505"/>
      <c r="D17" s="263"/>
      <c r="E17" s="242">
        <v>1654</v>
      </c>
      <c r="F17" s="242">
        <v>26604.028</v>
      </c>
      <c r="G17" s="242">
        <v>18824.669</v>
      </c>
      <c r="H17" s="242">
        <v>12645.268</v>
      </c>
      <c r="I17" s="242">
        <v>6179.401</v>
      </c>
      <c r="J17" s="242">
        <v>1558124</v>
      </c>
      <c r="K17" s="242">
        <v>888862</v>
      </c>
      <c r="L17" s="242">
        <v>264364</v>
      </c>
      <c r="M17" s="242">
        <v>404898</v>
      </c>
    </row>
    <row r="18" spans="1:13" ht="12.75">
      <c r="A18" s="515" t="s">
        <v>503</v>
      </c>
      <c r="B18" s="515"/>
      <c r="C18" s="515"/>
      <c r="D18" s="263"/>
      <c r="E18" s="242"/>
      <c r="F18" s="242"/>
      <c r="G18" s="242"/>
      <c r="H18" s="242"/>
      <c r="I18" s="242"/>
      <c r="J18" s="242"/>
      <c r="K18" s="242"/>
      <c r="L18" s="242"/>
      <c r="M18" s="242"/>
    </row>
    <row r="19" spans="1:13" ht="12.75">
      <c r="A19" s="505" t="s">
        <v>504</v>
      </c>
      <c r="B19" s="505"/>
      <c r="C19" s="505"/>
      <c r="D19" s="263"/>
      <c r="E19" s="242">
        <v>1602</v>
      </c>
      <c r="F19" s="242">
        <v>26429.7</v>
      </c>
      <c r="G19" s="242">
        <v>18698.684</v>
      </c>
      <c r="H19" s="242">
        <v>12548.776</v>
      </c>
      <c r="I19" s="242">
        <v>6149.908</v>
      </c>
      <c r="J19" s="242">
        <v>1547304</v>
      </c>
      <c r="K19" s="242">
        <v>883241</v>
      </c>
      <c r="L19" s="242">
        <v>262579</v>
      </c>
      <c r="M19" s="242">
        <v>401484</v>
      </c>
    </row>
    <row r="20" spans="1:13" ht="12.75">
      <c r="A20" s="505" t="s">
        <v>505</v>
      </c>
      <c r="B20" s="505"/>
      <c r="C20" s="505"/>
      <c r="D20" s="263"/>
      <c r="E20" s="242">
        <v>1230</v>
      </c>
      <c r="F20" s="242">
        <v>25489.167</v>
      </c>
      <c r="G20" s="242">
        <v>18006.406</v>
      </c>
      <c r="H20" s="242">
        <v>12032.164</v>
      </c>
      <c r="I20" s="242">
        <v>5974.242</v>
      </c>
      <c r="J20" s="242">
        <v>1469863</v>
      </c>
      <c r="K20" s="242">
        <v>843034</v>
      </c>
      <c r="L20" s="242">
        <v>248726</v>
      </c>
      <c r="M20" s="242">
        <v>378103</v>
      </c>
    </row>
    <row r="21" spans="1:13" ht="12.75">
      <c r="A21" s="505" t="s">
        <v>506</v>
      </c>
      <c r="B21" s="505"/>
      <c r="C21" s="505"/>
      <c r="D21" s="270"/>
      <c r="E21" s="242">
        <v>952</v>
      </c>
      <c r="F21" s="242">
        <v>25042.208</v>
      </c>
      <c r="G21" s="242">
        <v>17684.237</v>
      </c>
      <c r="H21" s="242">
        <v>11700.682</v>
      </c>
      <c r="I21" s="242">
        <v>5983.555</v>
      </c>
      <c r="J21" s="242">
        <v>1442807</v>
      </c>
      <c r="K21" s="242">
        <v>831992</v>
      </c>
      <c r="L21" s="242">
        <v>242301</v>
      </c>
      <c r="M21" s="242">
        <v>368514</v>
      </c>
    </row>
    <row r="22" spans="1:13" ht="12.75">
      <c r="A22" s="505" t="s">
        <v>507</v>
      </c>
      <c r="B22" s="505"/>
      <c r="C22" s="505"/>
      <c r="D22" s="271"/>
      <c r="E22" s="242">
        <v>72</v>
      </c>
      <c r="F22" s="242">
        <v>7638.55</v>
      </c>
      <c r="G22" s="242">
        <v>5673.905</v>
      </c>
      <c r="H22" s="242">
        <v>3777.848</v>
      </c>
      <c r="I22" s="242">
        <v>1896.057</v>
      </c>
      <c r="J22" s="242">
        <v>409585</v>
      </c>
      <c r="K22" s="242">
        <v>259715</v>
      </c>
      <c r="L22" s="242">
        <v>71988</v>
      </c>
      <c r="M22" s="242">
        <v>77882</v>
      </c>
    </row>
    <row r="23" spans="1:13" ht="12.75">
      <c r="A23" s="516" t="s">
        <v>508</v>
      </c>
      <c r="B23" s="516"/>
      <c r="C23" s="516"/>
      <c r="D23" s="271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2.75">
      <c r="A24" s="505" t="s">
        <v>509</v>
      </c>
      <c r="B24" s="505"/>
      <c r="C24" s="505"/>
      <c r="D24" s="271"/>
      <c r="E24" s="242">
        <v>820</v>
      </c>
      <c r="F24" s="242">
        <v>24349.21</v>
      </c>
      <c r="G24" s="242">
        <v>17172.456</v>
      </c>
      <c r="H24" s="242">
        <v>11339.634</v>
      </c>
      <c r="I24" s="242">
        <v>5832.822</v>
      </c>
      <c r="J24" s="242">
        <v>1386549</v>
      </c>
      <c r="K24" s="242">
        <v>800681</v>
      </c>
      <c r="L24" s="242">
        <v>233482</v>
      </c>
      <c r="M24" s="242">
        <v>352386</v>
      </c>
    </row>
    <row r="25" spans="1:13" ht="15" customHeight="1">
      <c r="A25" s="513"/>
      <c r="B25" s="513"/>
      <c r="C25" s="513"/>
      <c r="D25" s="273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2.75">
      <c r="A26" s="514" t="s">
        <v>510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</row>
    <row r="27" spans="1:13" ht="7.5" customHeight="1">
      <c r="A27" s="513"/>
      <c r="B27" s="513"/>
      <c r="C27" s="513"/>
      <c r="D27" s="269"/>
      <c r="E27" s="269"/>
      <c r="F27" s="269"/>
      <c r="G27" s="269"/>
      <c r="H27" s="269"/>
      <c r="I27" s="269"/>
      <c r="J27" s="269"/>
      <c r="K27" s="269"/>
      <c r="L27" s="269"/>
      <c r="M27" s="269"/>
    </row>
    <row r="28" spans="1:13" ht="12.75">
      <c r="A28" s="517" t="s">
        <v>511</v>
      </c>
      <c r="B28" s="517"/>
      <c r="C28" s="517"/>
      <c r="D28" s="271"/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1:13" ht="12.75">
      <c r="A29" s="242">
        <v>50</v>
      </c>
      <c r="B29" s="274" t="s">
        <v>169</v>
      </c>
      <c r="C29" s="242">
        <v>100</v>
      </c>
      <c r="D29" s="271"/>
      <c r="E29" s="242">
        <v>83</v>
      </c>
      <c r="F29" s="242">
        <v>5.825</v>
      </c>
      <c r="G29" s="242">
        <v>4.374</v>
      </c>
      <c r="H29" s="242">
        <v>3.946</v>
      </c>
      <c r="I29" s="242">
        <v>0.428</v>
      </c>
      <c r="J29" s="242">
        <v>3845</v>
      </c>
      <c r="K29" s="242">
        <v>1951</v>
      </c>
      <c r="L29" s="242">
        <v>1112</v>
      </c>
      <c r="M29" s="242">
        <v>782</v>
      </c>
    </row>
    <row r="30" spans="1:13" ht="12.75">
      <c r="A30" s="242">
        <v>100</v>
      </c>
      <c r="B30" s="274" t="s">
        <v>169</v>
      </c>
      <c r="C30" s="242">
        <v>500</v>
      </c>
      <c r="D30" s="271"/>
      <c r="E30" s="242">
        <v>566</v>
      </c>
      <c r="F30" s="242">
        <v>139.133</v>
      </c>
      <c r="G30" s="242">
        <v>105.562</v>
      </c>
      <c r="H30" s="242">
        <v>95.996</v>
      </c>
      <c r="I30" s="242">
        <v>9.566</v>
      </c>
      <c r="J30" s="242">
        <v>8624</v>
      </c>
      <c r="K30" s="242">
        <v>4429</v>
      </c>
      <c r="L30" s="242">
        <v>1827</v>
      </c>
      <c r="M30" s="242">
        <v>2368</v>
      </c>
    </row>
    <row r="31" spans="1:13" ht="12.75">
      <c r="A31" s="242">
        <v>500</v>
      </c>
      <c r="B31" s="274" t="s">
        <v>169</v>
      </c>
      <c r="C31" s="242">
        <v>1000</v>
      </c>
      <c r="D31" s="271"/>
      <c r="E31" s="242">
        <v>331</v>
      </c>
      <c r="F31" s="242">
        <v>237.251</v>
      </c>
      <c r="G31" s="242">
        <v>189.141</v>
      </c>
      <c r="H31" s="242">
        <v>171.219</v>
      </c>
      <c r="I31" s="242">
        <v>17.922</v>
      </c>
      <c r="J31" s="242">
        <v>17984</v>
      </c>
      <c r="K31" s="242">
        <v>8388</v>
      </c>
      <c r="L31" s="242">
        <v>3707</v>
      </c>
      <c r="M31" s="242">
        <v>5889</v>
      </c>
    </row>
    <row r="32" spans="1:13" ht="12.75">
      <c r="A32" s="242">
        <v>1000</v>
      </c>
      <c r="B32" s="274" t="s">
        <v>169</v>
      </c>
      <c r="C32" s="242">
        <v>5000</v>
      </c>
      <c r="D32" s="271"/>
      <c r="E32" s="242">
        <v>739</v>
      </c>
      <c r="F32" s="242">
        <v>1986.711</v>
      </c>
      <c r="G32" s="242">
        <v>1484.408</v>
      </c>
      <c r="H32" s="242">
        <v>1248.661</v>
      </c>
      <c r="I32" s="242">
        <v>235.747</v>
      </c>
      <c r="J32" s="242">
        <v>244062</v>
      </c>
      <c r="K32" s="242">
        <v>119408</v>
      </c>
      <c r="L32" s="242">
        <v>42918</v>
      </c>
      <c r="M32" s="242">
        <v>81736</v>
      </c>
    </row>
    <row r="33" spans="1:13" ht="12.75">
      <c r="A33" s="242">
        <v>5000</v>
      </c>
      <c r="B33" s="274" t="s">
        <v>169</v>
      </c>
      <c r="C33" s="242">
        <v>10000</v>
      </c>
      <c r="D33" s="271"/>
      <c r="E33" s="242">
        <v>223</v>
      </c>
      <c r="F33" s="242">
        <v>1711.442</v>
      </c>
      <c r="G33" s="242">
        <v>1216.452</v>
      </c>
      <c r="H33" s="242">
        <v>974.776</v>
      </c>
      <c r="I33" s="242">
        <v>241.676</v>
      </c>
      <c r="J33" s="242">
        <v>122936</v>
      </c>
      <c r="K33" s="242">
        <v>60147</v>
      </c>
      <c r="L33" s="242">
        <v>23072</v>
      </c>
      <c r="M33" s="242">
        <v>39717</v>
      </c>
    </row>
    <row r="34" spans="1:13" ht="12.75">
      <c r="A34" s="242">
        <v>10000</v>
      </c>
      <c r="B34" s="274" t="s">
        <v>169</v>
      </c>
      <c r="C34" s="242">
        <v>50000</v>
      </c>
      <c r="D34" s="271"/>
      <c r="E34" s="242">
        <v>303</v>
      </c>
      <c r="F34" s="242">
        <v>7048.151</v>
      </c>
      <c r="G34" s="242">
        <v>4803.446</v>
      </c>
      <c r="H34" s="242">
        <v>3333.426</v>
      </c>
      <c r="I34" s="242">
        <v>1470.02</v>
      </c>
      <c r="J34" s="242">
        <v>438632</v>
      </c>
      <c r="K34" s="242">
        <v>235559</v>
      </c>
      <c r="L34" s="242">
        <v>72905</v>
      </c>
      <c r="M34" s="242">
        <v>130168</v>
      </c>
    </row>
    <row r="35" spans="1:13" ht="12.75">
      <c r="A35" s="242">
        <v>50000</v>
      </c>
      <c r="B35" s="274" t="s">
        <v>169</v>
      </c>
      <c r="C35" s="242">
        <v>100000</v>
      </c>
      <c r="D35" s="271"/>
      <c r="E35" s="242">
        <v>43</v>
      </c>
      <c r="F35" s="242">
        <v>3278.23</v>
      </c>
      <c r="G35" s="242">
        <v>2021.69</v>
      </c>
      <c r="H35" s="242">
        <v>1359.715</v>
      </c>
      <c r="I35" s="242">
        <v>661.975</v>
      </c>
      <c r="J35" s="242">
        <v>179950</v>
      </c>
      <c r="K35" s="242">
        <v>99147</v>
      </c>
      <c r="L35" s="242">
        <v>33718</v>
      </c>
      <c r="M35" s="242">
        <v>47085</v>
      </c>
    </row>
    <row r="36" spans="1:13" ht="12.75">
      <c r="A36" s="517" t="s">
        <v>512</v>
      </c>
      <c r="B36" s="517"/>
      <c r="C36" s="517"/>
      <c r="D36" s="271"/>
      <c r="E36" s="242">
        <v>36</v>
      </c>
      <c r="F36" s="242">
        <v>12620</v>
      </c>
      <c r="G36" s="242">
        <v>9314.222</v>
      </c>
      <c r="H36" s="242">
        <v>5734.407</v>
      </c>
      <c r="I36" s="242">
        <v>3579.815</v>
      </c>
      <c r="J36" s="242">
        <v>671382</v>
      </c>
      <c r="K36" s="242">
        <v>423169</v>
      </c>
      <c r="L36" s="242">
        <v>107483</v>
      </c>
      <c r="M36" s="242">
        <v>140730</v>
      </c>
    </row>
    <row r="37" spans="1:13" ht="15" customHeight="1">
      <c r="A37" s="513"/>
      <c r="B37" s="513"/>
      <c r="C37" s="513"/>
      <c r="D37" s="273"/>
      <c r="E37" s="272"/>
      <c r="F37" s="272"/>
      <c r="G37" s="272"/>
      <c r="H37" s="272"/>
      <c r="I37" s="272"/>
      <c r="J37" s="272"/>
      <c r="K37" s="272"/>
      <c r="L37" s="272"/>
      <c r="M37" s="272"/>
    </row>
    <row r="38" spans="1:13" ht="12.75">
      <c r="A38" s="514" t="s">
        <v>513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</row>
    <row r="39" spans="1:13" ht="7.5" customHeight="1">
      <c r="A39" s="512"/>
      <c r="B39" s="512"/>
      <c r="C39" s="512"/>
      <c r="D39" s="275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1:13" ht="12.75">
      <c r="A40" s="517" t="s">
        <v>511</v>
      </c>
      <c r="B40" s="517"/>
      <c r="C40" s="517"/>
      <c r="D40" s="271"/>
      <c r="E40" s="242">
        <v>110</v>
      </c>
      <c r="F40" s="242">
        <v>1619.116</v>
      </c>
      <c r="G40" s="242">
        <v>627.859</v>
      </c>
      <c r="H40" s="242">
        <v>466.332</v>
      </c>
      <c r="I40" s="242">
        <v>161.527</v>
      </c>
      <c r="J40" s="242">
        <v>59979</v>
      </c>
      <c r="K40" s="242">
        <v>33114</v>
      </c>
      <c r="L40" s="242">
        <v>10075</v>
      </c>
      <c r="M40" s="242">
        <v>16790</v>
      </c>
    </row>
    <row r="41" spans="1:13" ht="12.75">
      <c r="A41" s="242">
        <v>50</v>
      </c>
      <c r="B41" s="274" t="s">
        <v>169</v>
      </c>
      <c r="C41" s="242">
        <v>75</v>
      </c>
      <c r="D41" s="271"/>
      <c r="E41" s="242">
        <v>1107</v>
      </c>
      <c r="F41" s="242">
        <v>13351.686</v>
      </c>
      <c r="G41" s="242">
        <v>8055.686</v>
      </c>
      <c r="H41" s="242">
        <v>5529.338</v>
      </c>
      <c r="I41" s="242">
        <v>2526.348</v>
      </c>
      <c r="J41" s="242">
        <v>800547</v>
      </c>
      <c r="K41" s="242">
        <v>424075</v>
      </c>
      <c r="L41" s="242">
        <v>133712</v>
      </c>
      <c r="M41" s="242">
        <v>242760</v>
      </c>
    </row>
    <row r="42" spans="1:13" ht="12.75">
      <c r="A42" s="242">
        <v>75</v>
      </c>
      <c r="B42" s="274" t="s">
        <v>169</v>
      </c>
      <c r="C42" s="242">
        <v>95</v>
      </c>
      <c r="D42" s="271"/>
      <c r="E42" s="242">
        <v>795</v>
      </c>
      <c r="F42" s="242">
        <v>9671.538</v>
      </c>
      <c r="G42" s="242">
        <v>8048.168</v>
      </c>
      <c r="H42" s="242">
        <v>5413.117</v>
      </c>
      <c r="I42" s="242">
        <v>2635.051</v>
      </c>
      <c r="J42" s="242">
        <v>645683</v>
      </c>
      <c r="K42" s="242">
        <v>380986</v>
      </c>
      <c r="L42" s="242">
        <v>114609</v>
      </c>
      <c r="M42" s="242">
        <v>150088</v>
      </c>
    </row>
    <row r="43" spans="1:13" ht="12.75">
      <c r="A43" s="242">
        <v>95</v>
      </c>
      <c r="B43" s="274" t="s">
        <v>169</v>
      </c>
      <c r="C43" s="242">
        <v>105</v>
      </c>
      <c r="D43" s="271"/>
      <c r="E43" s="242">
        <v>185</v>
      </c>
      <c r="F43" s="242">
        <v>2014.979</v>
      </c>
      <c r="G43" s="242">
        <v>1985.324</v>
      </c>
      <c r="H43" s="242">
        <v>1263.357</v>
      </c>
      <c r="I43" s="242">
        <v>721.967</v>
      </c>
      <c r="J43" s="242">
        <v>149446</v>
      </c>
      <c r="K43" s="242">
        <v>96141</v>
      </c>
      <c r="L43" s="242">
        <v>22864</v>
      </c>
      <c r="M43" s="242">
        <v>30441</v>
      </c>
    </row>
    <row r="44" spans="1:13" ht="12.75">
      <c r="A44" s="242">
        <v>105</v>
      </c>
      <c r="B44" s="274" t="s">
        <v>169</v>
      </c>
      <c r="C44" s="242">
        <v>150</v>
      </c>
      <c r="D44" s="271"/>
      <c r="E44" s="242">
        <v>115</v>
      </c>
      <c r="F44" s="242">
        <v>356.859</v>
      </c>
      <c r="G44" s="242">
        <v>400.256</v>
      </c>
      <c r="H44" s="242">
        <v>232.023</v>
      </c>
      <c r="I44" s="242">
        <v>168.233</v>
      </c>
      <c r="J44" s="242">
        <v>29982</v>
      </c>
      <c r="K44" s="242">
        <v>17004</v>
      </c>
      <c r="L44" s="242">
        <v>5128</v>
      </c>
      <c r="M44" s="242">
        <v>7850</v>
      </c>
    </row>
    <row r="45" spans="1:13" ht="12.75">
      <c r="A45" s="517" t="s">
        <v>514</v>
      </c>
      <c r="B45" s="517"/>
      <c r="C45" s="517"/>
      <c r="D45" s="271"/>
      <c r="E45" s="242">
        <v>12</v>
      </c>
      <c r="F45" s="242">
        <v>12.565</v>
      </c>
      <c r="G45" s="242">
        <v>22.002</v>
      </c>
      <c r="H45" s="242">
        <v>17.979</v>
      </c>
      <c r="I45" s="242">
        <v>4.023</v>
      </c>
      <c r="J45" s="242">
        <v>1778</v>
      </c>
      <c r="K45" s="242">
        <v>878</v>
      </c>
      <c r="L45" s="242">
        <v>354</v>
      </c>
      <c r="M45" s="242">
        <v>546</v>
      </c>
    </row>
    <row r="46" spans="1:13" ht="12.75">
      <c r="A46" s="239"/>
      <c r="B46" s="276"/>
      <c r="C46" s="276"/>
      <c r="D46" s="239"/>
      <c r="E46" s="239"/>
      <c r="F46" s="239"/>
      <c r="G46" s="239"/>
      <c r="H46" s="239"/>
      <c r="I46" s="239"/>
      <c r="J46" s="239"/>
      <c r="K46" s="239"/>
      <c r="L46" s="239"/>
      <c r="M46" s="239"/>
    </row>
    <row r="47" spans="1:13" ht="12.75">
      <c r="A47" s="249"/>
      <c r="B47" s="249"/>
      <c r="C47" s="249"/>
      <c r="D47" s="239"/>
      <c r="E47" s="239"/>
      <c r="F47" s="239"/>
      <c r="G47" s="239"/>
      <c r="H47" s="239"/>
      <c r="I47" s="239"/>
      <c r="J47" s="239"/>
      <c r="K47" s="239"/>
      <c r="L47" s="239"/>
      <c r="M47" s="239"/>
    </row>
    <row r="48" spans="1:13" ht="12.75">
      <c r="A48" s="518" t="s">
        <v>515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</row>
    <row r="49" spans="1:13" ht="12.75">
      <c r="A49" s="518" t="s">
        <v>516</v>
      </c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</row>
    <row r="50" spans="1:13" ht="12.75">
      <c r="A50" s="518" t="s">
        <v>517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12.75">
      <c r="A51" s="277"/>
      <c r="B51" s="277"/>
      <c r="C51" s="277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>
      <c r="A52" s="277"/>
      <c r="B52" s="277"/>
      <c r="C52" s="277"/>
      <c r="D52" s="278"/>
      <c r="E52" s="278"/>
      <c r="F52" s="39"/>
      <c r="G52" s="39"/>
      <c r="H52" s="39"/>
      <c r="I52" s="39"/>
      <c r="J52" s="39"/>
      <c r="K52" s="39"/>
      <c r="L52" s="39"/>
      <c r="M52" s="39"/>
    </row>
    <row r="53" spans="1:13" ht="12.75">
      <c r="A53" s="277"/>
      <c r="B53" s="277"/>
      <c r="C53" s="277"/>
      <c r="D53" s="278"/>
      <c r="E53" s="278"/>
      <c r="F53" s="39"/>
      <c r="G53" s="39"/>
      <c r="H53" s="39"/>
      <c r="I53" s="39"/>
      <c r="J53" s="39"/>
      <c r="K53" s="39"/>
      <c r="L53" s="39"/>
      <c r="M53" s="39"/>
    </row>
    <row r="54" spans="1:13" ht="12.75">
      <c r="A54" s="277"/>
      <c r="B54" s="277"/>
      <c r="C54" s="277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2.75">
      <c r="A55" s="279"/>
      <c r="B55" s="27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2.75">
      <c r="A56" s="279"/>
      <c r="B56" s="27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279"/>
      <c r="B57" s="279"/>
      <c r="C57" s="39"/>
      <c r="D57" s="39"/>
      <c r="E57" s="39"/>
      <c r="F57" s="39"/>
      <c r="G57" s="280"/>
      <c r="H57" s="280"/>
      <c r="I57" s="280"/>
      <c r="J57" s="280"/>
      <c r="K57" s="39"/>
      <c r="L57" s="39"/>
      <c r="M57" s="39"/>
    </row>
    <row r="58" spans="1:13" ht="12.75">
      <c r="A58" s="279"/>
      <c r="B58" s="279"/>
      <c r="C58" s="39"/>
      <c r="D58" s="39"/>
      <c r="E58" s="280"/>
      <c r="F58" s="280"/>
      <c r="G58" s="280"/>
      <c r="H58" s="280"/>
      <c r="I58" s="280"/>
      <c r="J58" s="280"/>
      <c r="K58" s="280"/>
      <c r="L58" s="280"/>
      <c r="M58" s="280"/>
    </row>
    <row r="59" spans="1:13" ht="12.75">
      <c r="A59" s="279"/>
      <c r="B59" s="27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</sheetData>
  <mergeCells count="45">
    <mergeCell ref="A48:M48"/>
    <mergeCell ref="A49:M49"/>
    <mergeCell ref="A50:M50"/>
    <mergeCell ref="A28:C28"/>
    <mergeCell ref="A36:C36"/>
    <mergeCell ref="A37:C37"/>
    <mergeCell ref="A38:M38"/>
    <mergeCell ref="A39:C39"/>
    <mergeCell ref="A40:C40"/>
    <mergeCell ref="A24:C24"/>
    <mergeCell ref="A25:C25"/>
    <mergeCell ref="A26:M26"/>
    <mergeCell ref="A27:C27"/>
    <mergeCell ref="A45:C45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J9:M9"/>
    <mergeCell ref="A10:C10"/>
    <mergeCell ref="A11:C11"/>
    <mergeCell ref="A12:C12"/>
    <mergeCell ref="A13:M13"/>
    <mergeCell ref="A1:M1"/>
    <mergeCell ref="A2:M2"/>
    <mergeCell ref="A3:M3"/>
    <mergeCell ref="A4:D9"/>
    <mergeCell ref="E4:E8"/>
    <mergeCell ref="F4:F8"/>
    <mergeCell ref="G4:G8"/>
    <mergeCell ref="H4:I4"/>
    <mergeCell ref="J4:J8"/>
    <mergeCell ref="K4:M4"/>
    <mergeCell ref="H5:H8"/>
    <mergeCell ref="I5:I8"/>
    <mergeCell ref="K5:K8"/>
    <mergeCell ref="L5:L8"/>
    <mergeCell ref="M5:M8"/>
    <mergeCell ref="F9:G9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5999900102615356"/>
  </sheetPr>
  <dimension ref="A1:M83"/>
  <sheetViews>
    <sheetView workbookViewId="0" topLeftCell="A1">
      <selection activeCell="F1" sqref="F1"/>
    </sheetView>
  </sheetViews>
  <sheetFormatPr defaultColWidth="11.421875" defaultRowHeight="12.75"/>
  <cols>
    <col min="1" max="1" width="10.7109375" style="191" customWidth="1"/>
    <col min="2" max="2" width="30.7109375" style="191" customWidth="1"/>
    <col min="3" max="5" width="22.28125" style="191" customWidth="1"/>
    <col min="6" max="7" width="8.8515625" style="191" customWidth="1"/>
    <col min="8" max="16384" width="11.421875" style="191" customWidth="1"/>
  </cols>
  <sheetData>
    <row r="1" spans="1:7" ht="12.75">
      <c r="A1" s="511" t="s">
        <v>518</v>
      </c>
      <c r="B1" s="511"/>
      <c r="C1" s="511"/>
      <c r="D1" s="511"/>
      <c r="E1" s="511"/>
      <c r="F1" s="36"/>
      <c r="G1" s="36"/>
    </row>
    <row r="2" spans="1:7" ht="12.75">
      <c r="A2" s="511" t="s">
        <v>141</v>
      </c>
      <c r="B2" s="511"/>
      <c r="C2" s="511"/>
      <c r="D2" s="511"/>
      <c r="E2" s="511"/>
      <c r="F2" s="233"/>
      <c r="G2" s="233"/>
    </row>
    <row r="3" spans="1:6" ht="12.75">
      <c r="A3" s="281"/>
      <c r="B3" s="281"/>
      <c r="C3" s="281"/>
      <c r="D3" s="281"/>
      <c r="E3" s="281"/>
      <c r="F3" s="56"/>
    </row>
    <row r="4" spans="1:7" ht="15" customHeight="1">
      <c r="A4" s="481" t="s">
        <v>519</v>
      </c>
      <c r="B4" s="495" t="s">
        <v>250</v>
      </c>
      <c r="C4" s="495" t="s">
        <v>487</v>
      </c>
      <c r="D4" s="495" t="s">
        <v>520</v>
      </c>
      <c r="E4" s="519" t="s">
        <v>521</v>
      </c>
      <c r="F4" s="56"/>
      <c r="G4" s="56"/>
    </row>
    <row r="5" spans="1:7" ht="15" customHeight="1">
      <c r="A5" s="483"/>
      <c r="B5" s="496"/>
      <c r="C5" s="496"/>
      <c r="D5" s="496"/>
      <c r="E5" s="520"/>
      <c r="F5" s="56"/>
      <c r="G5" s="56"/>
    </row>
    <row r="6" spans="1:7" ht="15" customHeight="1">
      <c r="A6" s="483"/>
      <c r="B6" s="496"/>
      <c r="C6" s="496"/>
      <c r="D6" s="496"/>
      <c r="E6" s="520"/>
      <c r="F6" s="56"/>
      <c r="G6" s="56"/>
    </row>
    <row r="7" spans="1:7" ht="15" customHeight="1">
      <c r="A7" s="483"/>
      <c r="B7" s="496"/>
      <c r="C7" s="496"/>
      <c r="D7" s="496"/>
      <c r="E7" s="520"/>
      <c r="F7" s="56"/>
      <c r="G7" s="56"/>
    </row>
    <row r="8" spans="1:7" ht="12.75">
      <c r="A8" s="485"/>
      <c r="B8" s="498"/>
      <c r="C8" s="499" t="s">
        <v>18</v>
      </c>
      <c r="D8" s="500"/>
      <c r="E8" s="500"/>
      <c r="F8" s="56"/>
      <c r="G8" s="56"/>
    </row>
    <row r="9" spans="1:7" ht="15" customHeight="1">
      <c r="A9" s="282"/>
      <c r="B9" s="283" t="s">
        <v>78</v>
      </c>
      <c r="C9" s="284"/>
      <c r="D9" s="239"/>
      <c r="E9" s="239"/>
      <c r="F9" s="56"/>
      <c r="G9" s="56"/>
    </row>
    <row r="10" spans="1:13" ht="15" customHeight="1">
      <c r="A10" s="282">
        <v>161</v>
      </c>
      <c r="B10" s="285" t="s">
        <v>96</v>
      </c>
      <c r="C10" s="286">
        <v>1</v>
      </c>
      <c r="D10" s="242">
        <v>275000</v>
      </c>
      <c r="E10" s="242">
        <v>234922</v>
      </c>
      <c r="F10" s="56"/>
      <c r="G10" s="56"/>
      <c r="I10" s="56"/>
      <c r="K10" s="56"/>
      <c r="M10" s="56"/>
    </row>
    <row r="11" spans="1:13" ht="15" customHeight="1">
      <c r="A11" s="282">
        <v>162</v>
      </c>
      <c r="B11" s="285" t="s">
        <v>90</v>
      </c>
      <c r="C11" s="286">
        <v>1</v>
      </c>
      <c r="D11" s="242">
        <v>2000000</v>
      </c>
      <c r="E11" s="242">
        <v>1536517</v>
      </c>
      <c r="F11" s="56"/>
      <c r="G11" s="56"/>
      <c r="I11" s="56"/>
      <c r="K11" s="56"/>
      <c r="M11" s="56"/>
    </row>
    <row r="12" spans="1:13" ht="15" customHeight="1">
      <c r="A12" s="282">
        <v>163</v>
      </c>
      <c r="B12" s="285" t="s">
        <v>92</v>
      </c>
      <c r="C12" s="286">
        <v>1</v>
      </c>
      <c r="D12" s="242">
        <v>350000</v>
      </c>
      <c r="E12" s="242">
        <v>255078</v>
      </c>
      <c r="F12" s="56"/>
      <c r="G12" s="56"/>
      <c r="H12" s="279"/>
      <c r="I12" s="56"/>
      <c r="J12" s="279"/>
      <c r="K12" s="56"/>
      <c r="L12" s="279"/>
      <c r="M12" s="56"/>
    </row>
    <row r="13" spans="1:13" ht="15" customHeight="1">
      <c r="A13" s="282"/>
      <c r="B13" s="287" t="s">
        <v>95</v>
      </c>
      <c r="C13" s="288"/>
      <c r="D13" s="289"/>
      <c r="E13" s="289"/>
      <c r="F13" s="56"/>
      <c r="G13" s="56"/>
      <c r="H13" s="279"/>
      <c r="I13" s="56"/>
      <c r="J13" s="279"/>
      <c r="K13" s="56"/>
      <c r="L13" s="279"/>
      <c r="M13" s="56"/>
    </row>
    <row r="14" spans="1:13" ht="15" customHeight="1">
      <c r="A14" s="282">
        <v>171</v>
      </c>
      <c r="B14" s="285" t="s">
        <v>79</v>
      </c>
      <c r="C14" s="286">
        <v>14</v>
      </c>
      <c r="D14" s="242">
        <v>117650</v>
      </c>
      <c r="E14" s="242">
        <v>86474</v>
      </c>
      <c r="F14" s="56"/>
      <c r="G14" s="56"/>
      <c r="H14" s="253"/>
      <c r="I14" s="253"/>
      <c r="J14" s="253"/>
      <c r="K14" s="253"/>
      <c r="L14" s="279"/>
      <c r="M14" s="56"/>
    </row>
    <row r="15" spans="1:13" ht="15" customHeight="1">
      <c r="A15" s="282">
        <v>172</v>
      </c>
      <c r="B15" s="285" t="s">
        <v>80</v>
      </c>
      <c r="C15" s="286">
        <v>10</v>
      </c>
      <c r="D15" s="242">
        <v>198200</v>
      </c>
      <c r="E15" s="242">
        <v>137466</v>
      </c>
      <c r="F15" s="56"/>
      <c r="G15" s="56"/>
      <c r="H15" s="253"/>
      <c r="I15" s="253"/>
      <c r="J15" s="253"/>
      <c r="K15" s="253"/>
      <c r="L15" s="279"/>
      <c r="M15" s="56"/>
    </row>
    <row r="16" spans="1:13" ht="15" customHeight="1">
      <c r="A16" s="282">
        <v>173</v>
      </c>
      <c r="B16" s="285" t="s">
        <v>210</v>
      </c>
      <c r="C16" s="286">
        <v>11</v>
      </c>
      <c r="D16" s="242">
        <v>224543</v>
      </c>
      <c r="E16" s="242">
        <v>165800</v>
      </c>
      <c r="F16" s="56"/>
      <c r="G16" s="56"/>
      <c r="H16" s="253"/>
      <c r="I16" s="253"/>
      <c r="J16" s="253"/>
      <c r="K16" s="253"/>
      <c r="L16" s="279"/>
      <c r="M16" s="56"/>
    </row>
    <row r="17" spans="1:13" ht="15" customHeight="1">
      <c r="A17" s="282">
        <v>174</v>
      </c>
      <c r="B17" s="285" t="s">
        <v>81</v>
      </c>
      <c r="C17" s="286">
        <v>21</v>
      </c>
      <c r="D17" s="242">
        <v>250080</v>
      </c>
      <c r="E17" s="242">
        <v>176793</v>
      </c>
      <c r="F17" s="56"/>
      <c r="G17" s="56"/>
      <c r="H17" s="253"/>
      <c r="I17" s="253"/>
      <c r="J17" s="253"/>
      <c r="K17" s="253"/>
      <c r="L17" s="279"/>
      <c r="M17" s="56"/>
    </row>
    <row r="18" spans="1:13" ht="15" customHeight="1">
      <c r="A18" s="282">
        <v>175</v>
      </c>
      <c r="B18" s="285" t="s">
        <v>82</v>
      </c>
      <c r="C18" s="286">
        <v>11</v>
      </c>
      <c r="D18" s="242">
        <v>70420</v>
      </c>
      <c r="E18" s="242">
        <v>47018</v>
      </c>
      <c r="F18" s="56"/>
      <c r="G18" s="56"/>
      <c r="H18" s="253"/>
      <c r="I18" s="253"/>
      <c r="J18" s="253"/>
      <c r="K18" s="253"/>
      <c r="L18" s="279"/>
      <c r="M18" s="56"/>
    </row>
    <row r="19" spans="1:13" ht="15" customHeight="1">
      <c r="A19" s="282">
        <v>176</v>
      </c>
      <c r="B19" s="285" t="s">
        <v>83</v>
      </c>
      <c r="C19" s="286">
        <v>36</v>
      </c>
      <c r="D19" s="242">
        <v>167690</v>
      </c>
      <c r="E19" s="242">
        <v>107051</v>
      </c>
      <c r="F19" s="56"/>
      <c r="G19" s="56"/>
      <c r="H19" s="253"/>
      <c r="I19" s="253"/>
      <c r="J19" s="253"/>
      <c r="K19" s="253"/>
      <c r="L19" s="279"/>
      <c r="M19" s="279"/>
    </row>
    <row r="20" spans="1:13" ht="15" customHeight="1">
      <c r="A20" s="282">
        <v>177</v>
      </c>
      <c r="B20" s="285" t="s">
        <v>84</v>
      </c>
      <c r="C20" s="286">
        <v>17</v>
      </c>
      <c r="D20" s="242">
        <v>531199</v>
      </c>
      <c r="E20" s="242">
        <v>352658</v>
      </c>
      <c r="F20" s="56"/>
      <c r="G20" s="56"/>
      <c r="H20" s="253"/>
      <c r="I20" s="253"/>
      <c r="J20" s="253"/>
      <c r="K20" s="253"/>
      <c r="L20" s="279"/>
      <c r="M20" s="279"/>
    </row>
    <row r="21" spans="1:13" ht="15" customHeight="1">
      <c r="A21" s="282">
        <v>178</v>
      </c>
      <c r="B21" s="285" t="s">
        <v>85</v>
      </c>
      <c r="C21" s="286">
        <v>25</v>
      </c>
      <c r="D21" s="242">
        <v>1425600</v>
      </c>
      <c r="E21" s="242">
        <v>1177322</v>
      </c>
      <c r="F21" s="56"/>
      <c r="G21" s="56"/>
      <c r="H21" s="253"/>
      <c r="I21" s="253"/>
      <c r="J21" s="253"/>
      <c r="K21" s="253"/>
      <c r="L21" s="279"/>
      <c r="M21" s="279"/>
    </row>
    <row r="22" spans="1:13" ht="15" customHeight="1">
      <c r="A22" s="282">
        <v>179</v>
      </c>
      <c r="B22" s="285" t="s">
        <v>86</v>
      </c>
      <c r="C22" s="286">
        <v>12</v>
      </c>
      <c r="D22" s="242">
        <v>386700</v>
      </c>
      <c r="E22" s="242">
        <v>267855</v>
      </c>
      <c r="F22" s="56"/>
      <c r="G22" s="56"/>
      <c r="H22" s="253"/>
      <c r="I22" s="253"/>
      <c r="J22" s="253"/>
      <c r="K22" s="253"/>
      <c r="L22" s="279"/>
      <c r="M22" s="279"/>
    </row>
    <row r="23" spans="1:13" ht="15" customHeight="1">
      <c r="A23" s="282">
        <v>180</v>
      </c>
      <c r="B23" s="285" t="s">
        <v>211</v>
      </c>
      <c r="C23" s="286">
        <v>16</v>
      </c>
      <c r="D23" s="242">
        <v>222900</v>
      </c>
      <c r="E23" s="242">
        <v>136542</v>
      </c>
      <c r="F23" s="56"/>
      <c r="G23" s="56"/>
      <c r="H23" s="253"/>
      <c r="I23" s="253"/>
      <c r="J23" s="253"/>
      <c r="K23" s="253"/>
      <c r="L23" s="279"/>
      <c r="M23" s="279"/>
    </row>
    <row r="24" spans="1:13" ht="15" customHeight="1">
      <c r="A24" s="282">
        <v>181</v>
      </c>
      <c r="B24" s="285" t="s">
        <v>87</v>
      </c>
      <c r="C24" s="286">
        <v>9</v>
      </c>
      <c r="D24" s="242">
        <v>204850</v>
      </c>
      <c r="E24" s="242">
        <v>161836</v>
      </c>
      <c r="F24" s="56"/>
      <c r="G24" s="56"/>
      <c r="H24" s="279"/>
      <c r="I24" s="279"/>
      <c r="J24" s="279"/>
      <c r="K24" s="279"/>
      <c r="L24" s="279"/>
      <c r="M24" s="279"/>
    </row>
    <row r="25" spans="1:13" ht="15" customHeight="1">
      <c r="A25" s="282">
        <v>182</v>
      </c>
      <c r="B25" s="285" t="s">
        <v>88</v>
      </c>
      <c r="C25" s="286">
        <v>10</v>
      </c>
      <c r="D25" s="242">
        <v>225600</v>
      </c>
      <c r="E25" s="242">
        <v>145505</v>
      </c>
      <c r="F25" s="56"/>
      <c r="G25" s="56"/>
      <c r="H25" s="279"/>
      <c r="I25" s="56"/>
      <c r="J25" s="279"/>
      <c r="K25" s="56"/>
      <c r="L25" s="279"/>
      <c r="M25" s="56"/>
    </row>
    <row r="26" spans="1:13" ht="15" customHeight="1">
      <c r="A26" s="282">
        <v>183</v>
      </c>
      <c r="B26" s="285" t="s">
        <v>89</v>
      </c>
      <c r="C26" s="286">
        <v>33</v>
      </c>
      <c r="D26" s="242">
        <v>224391</v>
      </c>
      <c r="E26" s="242">
        <v>151365</v>
      </c>
      <c r="F26" s="56"/>
      <c r="G26" s="56"/>
      <c r="H26" s="279"/>
      <c r="I26" s="56"/>
      <c r="J26" s="279"/>
      <c r="K26" s="56"/>
      <c r="L26" s="279"/>
      <c r="M26" s="56"/>
    </row>
    <row r="27" spans="1:12" ht="15" customHeight="1">
      <c r="A27" s="282">
        <v>184</v>
      </c>
      <c r="B27" s="285" t="s">
        <v>90</v>
      </c>
      <c r="C27" s="286">
        <v>5</v>
      </c>
      <c r="D27" s="242">
        <v>120500</v>
      </c>
      <c r="E27" s="242">
        <v>85990</v>
      </c>
      <c r="F27" s="56"/>
      <c r="G27" s="253"/>
      <c r="H27" s="253"/>
      <c r="I27" s="279"/>
      <c r="J27" s="279"/>
      <c r="K27" s="279"/>
      <c r="L27" s="279"/>
    </row>
    <row r="28" spans="1:12" ht="15" customHeight="1">
      <c r="A28" s="282">
        <v>185</v>
      </c>
      <c r="B28" s="285" t="s">
        <v>212</v>
      </c>
      <c r="C28" s="286">
        <v>49</v>
      </c>
      <c r="D28" s="242">
        <v>187449</v>
      </c>
      <c r="E28" s="242">
        <v>126230</v>
      </c>
      <c r="F28" s="56"/>
      <c r="G28" s="253"/>
      <c r="H28" s="253"/>
      <c r="I28" s="253"/>
      <c r="J28" s="253"/>
      <c r="K28" s="253"/>
      <c r="L28" s="279"/>
    </row>
    <row r="29" spans="1:12" ht="15" customHeight="1">
      <c r="A29" s="282">
        <v>186</v>
      </c>
      <c r="B29" s="285" t="s">
        <v>91</v>
      </c>
      <c r="C29" s="286">
        <v>27</v>
      </c>
      <c r="D29" s="242">
        <v>208921</v>
      </c>
      <c r="E29" s="242">
        <v>144284</v>
      </c>
      <c r="F29" s="56"/>
      <c r="G29" s="253"/>
      <c r="H29" s="253"/>
      <c r="I29" s="279"/>
      <c r="J29" s="279"/>
      <c r="K29" s="279"/>
      <c r="L29" s="279"/>
    </row>
    <row r="30" spans="1:12" ht="15" customHeight="1">
      <c r="A30" s="282">
        <v>187</v>
      </c>
      <c r="B30" s="285" t="s">
        <v>92</v>
      </c>
      <c r="C30" s="286">
        <v>38</v>
      </c>
      <c r="D30" s="242">
        <v>463156</v>
      </c>
      <c r="E30" s="242">
        <v>312756</v>
      </c>
      <c r="F30" s="56"/>
      <c r="G30" s="253"/>
      <c r="H30" s="253"/>
      <c r="I30" s="279"/>
      <c r="J30" s="279"/>
      <c r="K30" s="279"/>
      <c r="L30" s="279"/>
    </row>
    <row r="31" spans="1:12" ht="15" customHeight="1">
      <c r="A31" s="282">
        <v>188</v>
      </c>
      <c r="B31" s="285" t="s">
        <v>93</v>
      </c>
      <c r="C31" s="286">
        <v>1</v>
      </c>
      <c r="D31" s="242">
        <v>100000</v>
      </c>
      <c r="E31" s="242">
        <v>97534</v>
      </c>
      <c r="F31" s="56"/>
      <c r="G31" s="253"/>
      <c r="H31" s="253"/>
      <c r="I31" s="279"/>
      <c r="J31" s="279"/>
      <c r="K31" s="279"/>
      <c r="L31" s="279"/>
    </row>
    <row r="32" spans="1:12" ht="15" customHeight="1">
      <c r="A32" s="282">
        <v>189</v>
      </c>
      <c r="B32" s="285" t="s">
        <v>94</v>
      </c>
      <c r="C32" s="286">
        <v>19</v>
      </c>
      <c r="D32" s="242">
        <v>330375</v>
      </c>
      <c r="E32" s="242">
        <v>233178</v>
      </c>
      <c r="F32" s="56"/>
      <c r="G32" s="253"/>
      <c r="H32" s="253"/>
      <c r="I32" s="279"/>
      <c r="J32" s="279"/>
      <c r="K32" s="279"/>
      <c r="L32" s="279"/>
    </row>
    <row r="33" spans="1:12" ht="15" customHeight="1">
      <c r="A33" s="282">
        <v>190</v>
      </c>
      <c r="B33" s="285" t="s">
        <v>213</v>
      </c>
      <c r="C33" s="286">
        <v>20</v>
      </c>
      <c r="D33" s="242">
        <v>204280</v>
      </c>
      <c r="E33" s="242">
        <v>133999</v>
      </c>
      <c r="F33" s="56"/>
      <c r="G33" s="253"/>
      <c r="H33" s="253"/>
      <c r="I33" s="279"/>
      <c r="J33" s="279"/>
      <c r="K33" s="279"/>
      <c r="L33" s="279"/>
    </row>
    <row r="34" spans="1:12" ht="15" customHeight="1">
      <c r="A34" s="290">
        <v>1</v>
      </c>
      <c r="B34" s="291" t="s">
        <v>203</v>
      </c>
      <c r="C34" s="292">
        <v>387</v>
      </c>
      <c r="D34" s="248">
        <v>8489504</v>
      </c>
      <c r="E34" s="248">
        <v>6274173</v>
      </c>
      <c r="F34" s="56"/>
      <c r="G34" s="253"/>
      <c r="H34" s="253"/>
      <c r="I34" s="279"/>
      <c r="J34" s="279"/>
      <c r="K34" s="279"/>
      <c r="L34" s="279"/>
    </row>
    <row r="35" spans="1:12" ht="15" customHeight="1">
      <c r="A35" s="282"/>
      <c r="B35" s="293"/>
      <c r="C35" s="286"/>
      <c r="D35" s="242"/>
      <c r="E35" s="242"/>
      <c r="F35" s="56"/>
      <c r="G35" s="253"/>
      <c r="H35" s="253"/>
      <c r="I35" s="279"/>
      <c r="J35" s="279"/>
      <c r="K35" s="279"/>
      <c r="L35" s="279"/>
    </row>
    <row r="36" spans="1:12" ht="15" customHeight="1">
      <c r="A36" s="282"/>
      <c r="B36" s="287" t="s">
        <v>78</v>
      </c>
      <c r="C36" s="293"/>
      <c r="D36" s="272"/>
      <c r="E36" s="272"/>
      <c r="F36" s="56"/>
      <c r="G36" s="56"/>
      <c r="H36" s="279"/>
      <c r="I36" s="279"/>
      <c r="J36" s="279"/>
      <c r="K36" s="279"/>
      <c r="L36" s="279"/>
    </row>
    <row r="37" spans="1:13" ht="15" customHeight="1">
      <c r="A37" s="282">
        <v>261</v>
      </c>
      <c r="B37" s="285" t="s">
        <v>97</v>
      </c>
      <c r="C37" s="286">
        <v>1</v>
      </c>
      <c r="D37" s="242">
        <v>260000</v>
      </c>
      <c r="E37" s="242">
        <v>134537</v>
      </c>
      <c r="F37" s="56"/>
      <c r="G37" s="56"/>
      <c r="H37" s="279"/>
      <c r="I37" s="56"/>
      <c r="J37" s="279"/>
      <c r="K37" s="56"/>
      <c r="L37" s="279"/>
      <c r="M37" s="56"/>
    </row>
    <row r="38" spans="1:13" ht="15" customHeight="1">
      <c r="A38" s="282">
        <v>262</v>
      </c>
      <c r="B38" s="285" t="s">
        <v>98</v>
      </c>
      <c r="C38" s="286">
        <v>1</v>
      </c>
      <c r="D38" s="242">
        <v>110000</v>
      </c>
      <c r="E38" s="242">
        <v>85132</v>
      </c>
      <c r="F38" s="56"/>
      <c r="G38" s="56"/>
      <c r="H38" s="279"/>
      <c r="I38" s="56"/>
      <c r="J38" s="279"/>
      <c r="K38" s="56"/>
      <c r="L38" s="279"/>
      <c r="M38" s="56"/>
    </row>
    <row r="39" spans="1:12" ht="15" customHeight="1">
      <c r="A39" s="282">
        <v>263</v>
      </c>
      <c r="B39" s="285" t="s">
        <v>99</v>
      </c>
      <c r="C39" s="286">
        <v>1</v>
      </c>
      <c r="D39" s="242">
        <v>200000</v>
      </c>
      <c r="E39" s="242">
        <v>83430</v>
      </c>
      <c r="F39" s="56"/>
      <c r="G39" s="56"/>
      <c r="H39" s="56"/>
      <c r="I39" s="279"/>
      <c r="J39" s="279"/>
      <c r="K39" s="279"/>
      <c r="L39" s="279"/>
    </row>
    <row r="40" spans="1:12" ht="15" customHeight="1">
      <c r="A40" s="282"/>
      <c r="B40" s="287" t="s">
        <v>95</v>
      </c>
      <c r="C40" s="286"/>
      <c r="D40" s="242"/>
      <c r="E40" s="242"/>
      <c r="F40" s="56"/>
      <c r="G40" s="56"/>
      <c r="H40" s="56"/>
      <c r="I40" s="279"/>
      <c r="J40" s="279"/>
      <c r="K40" s="279"/>
      <c r="L40" s="279"/>
    </row>
    <row r="41" spans="1:10" ht="15" customHeight="1">
      <c r="A41" s="282">
        <v>271</v>
      </c>
      <c r="B41" s="285" t="s">
        <v>100</v>
      </c>
      <c r="C41" s="286">
        <v>28</v>
      </c>
      <c r="D41" s="242">
        <v>229670</v>
      </c>
      <c r="E41" s="242">
        <v>164823</v>
      </c>
      <c r="F41" s="56"/>
      <c r="G41" s="56"/>
      <c r="H41" s="56"/>
      <c r="I41" s="279"/>
      <c r="J41" s="279"/>
    </row>
    <row r="42" spans="1:10" ht="15" customHeight="1">
      <c r="A42" s="282">
        <v>272</v>
      </c>
      <c r="B42" s="285" t="s">
        <v>214</v>
      </c>
      <c r="C42" s="286">
        <v>57</v>
      </c>
      <c r="D42" s="242">
        <v>150908</v>
      </c>
      <c r="E42" s="242">
        <v>108401</v>
      </c>
      <c r="F42" s="56"/>
      <c r="G42" s="56"/>
      <c r="H42" s="56"/>
      <c r="I42" s="279"/>
      <c r="J42" s="279"/>
    </row>
    <row r="43" spans="1:10" ht="15" customHeight="1">
      <c r="A43" s="282">
        <v>273</v>
      </c>
      <c r="B43" s="285" t="s">
        <v>101</v>
      </c>
      <c r="C43" s="286">
        <v>24</v>
      </c>
      <c r="D43" s="242">
        <v>208815</v>
      </c>
      <c r="E43" s="242">
        <v>146168</v>
      </c>
      <c r="F43" s="56"/>
      <c r="G43" s="56"/>
      <c r="H43" s="56"/>
      <c r="I43" s="279"/>
      <c r="J43" s="279"/>
    </row>
    <row r="44" spans="1:10" ht="15" customHeight="1">
      <c r="A44" s="282">
        <v>274</v>
      </c>
      <c r="B44" s="285" t="s">
        <v>97</v>
      </c>
      <c r="C44" s="286">
        <v>55</v>
      </c>
      <c r="D44" s="242">
        <v>182339</v>
      </c>
      <c r="E44" s="242">
        <v>139683</v>
      </c>
      <c r="F44" s="56"/>
      <c r="G44" s="56"/>
      <c r="H44" s="56"/>
      <c r="I44" s="279"/>
      <c r="J44" s="279"/>
    </row>
    <row r="45" spans="1:7" ht="15" customHeight="1">
      <c r="A45" s="282">
        <v>275</v>
      </c>
      <c r="B45" s="285" t="s">
        <v>98</v>
      </c>
      <c r="C45" s="286">
        <v>60</v>
      </c>
      <c r="D45" s="242">
        <v>415937</v>
      </c>
      <c r="E45" s="242">
        <v>291276</v>
      </c>
      <c r="F45" s="56"/>
      <c r="G45" s="56"/>
    </row>
    <row r="46" spans="1:7" ht="15" customHeight="1">
      <c r="A46" s="282">
        <v>276</v>
      </c>
      <c r="B46" s="285" t="s">
        <v>102</v>
      </c>
      <c r="C46" s="286">
        <v>29</v>
      </c>
      <c r="D46" s="242">
        <v>190615</v>
      </c>
      <c r="E46" s="242">
        <v>136863</v>
      </c>
      <c r="F46" s="56"/>
      <c r="G46" s="56"/>
    </row>
    <row r="47" spans="1:7" ht="15" customHeight="1">
      <c r="A47" s="282">
        <v>277</v>
      </c>
      <c r="B47" s="285" t="s">
        <v>217</v>
      </c>
      <c r="C47" s="286">
        <v>55</v>
      </c>
      <c r="D47" s="242">
        <v>328203</v>
      </c>
      <c r="E47" s="242">
        <v>143150</v>
      </c>
      <c r="F47" s="56"/>
      <c r="G47" s="56"/>
    </row>
    <row r="48" spans="1:7" ht="15" customHeight="1">
      <c r="A48" s="282">
        <v>278</v>
      </c>
      <c r="B48" s="285" t="s">
        <v>215</v>
      </c>
      <c r="C48" s="286">
        <v>50</v>
      </c>
      <c r="D48" s="242">
        <v>145894</v>
      </c>
      <c r="E48" s="242">
        <v>107675</v>
      </c>
      <c r="F48" s="56"/>
      <c r="G48" s="56"/>
    </row>
    <row r="49" spans="1:7" ht="15" customHeight="1">
      <c r="A49" s="282">
        <v>279</v>
      </c>
      <c r="B49" s="285" t="s">
        <v>216</v>
      </c>
      <c r="C49" s="286">
        <v>17</v>
      </c>
      <c r="D49" s="242">
        <v>191910</v>
      </c>
      <c r="E49" s="242">
        <v>170295</v>
      </c>
      <c r="F49" s="56"/>
      <c r="G49" s="56"/>
    </row>
    <row r="50" spans="1:7" ht="15" customHeight="1">
      <c r="A50" s="290">
        <v>2</v>
      </c>
      <c r="B50" s="291" t="s">
        <v>204</v>
      </c>
      <c r="C50" s="294">
        <v>378</v>
      </c>
      <c r="D50" s="295">
        <v>2614291</v>
      </c>
      <c r="E50" s="295">
        <v>1711433</v>
      </c>
      <c r="F50" s="56"/>
      <c r="G50" s="56"/>
    </row>
    <row r="51" spans="1:7" ht="15" customHeight="1">
      <c r="A51" s="282"/>
      <c r="B51" s="293"/>
      <c r="C51" s="296"/>
      <c r="D51" s="239"/>
      <c r="E51" s="239"/>
      <c r="F51" s="56"/>
      <c r="G51" s="56"/>
    </row>
    <row r="52" spans="1:7" ht="15" customHeight="1">
      <c r="A52" s="282"/>
      <c r="B52" s="287" t="s">
        <v>78</v>
      </c>
      <c r="C52" s="296"/>
      <c r="D52" s="239"/>
      <c r="E52" s="239"/>
      <c r="F52" s="56"/>
      <c r="G52" s="56"/>
    </row>
    <row r="53" spans="1:7" ht="15" customHeight="1">
      <c r="A53" s="282">
        <v>361</v>
      </c>
      <c r="B53" s="285" t="s">
        <v>103</v>
      </c>
      <c r="C53" s="178">
        <v>0</v>
      </c>
      <c r="D53" s="67">
        <v>0</v>
      </c>
      <c r="E53" s="67">
        <v>0</v>
      </c>
      <c r="F53" s="56"/>
      <c r="G53" s="56"/>
    </row>
    <row r="54" spans="1:7" ht="15" customHeight="1">
      <c r="A54" s="282">
        <v>362</v>
      </c>
      <c r="B54" s="285" t="s">
        <v>104</v>
      </c>
      <c r="C54" s="286">
        <v>1</v>
      </c>
      <c r="D54" s="242">
        <v>400000</v>
      </c>
      <c r="E54" s="242">
        <v>287190</v>
      </c>
      <c r="F54" s="39"/>
      <c r="G54" s="39"/>
    </row>
    <row r="55" spans="1:7" ht="15" customHeight="1">
      <c r="A55" s="282">
        <v>363</v>
      </c>
      <c r="B55" s="285" t="s">
        <v>226</v>
      </c>
      <c r="C55" s="286">
        <v>1</v>
      </c>
      <c r="D55" s="242">
        <v>100000</v>
      </c>
      <c r="E55" s="242">
        <v>83716</v>
      </c>
      <c r="F55" s="39"/>
      <c r="G55" s="39"/>
    </row>
    <row r="56" spans="1:7" ht="15" customHeight="1">
      <c r="A56" s="282"/>
      <c r="B56" s="287" t="s">
        <v>95</v>
      </c>
      <c r="C56" s="296"/>
      <c r="D56" s="297"/>
      <c r="E56" s="297"/>
      <c r="F56" s="39"/>
      <c r="G56" s="39"/>
    </row>
    <row r="57" spans="1:7" ht="15" customHeight="1">
      <c r="A57" s="282">
        <v>371</v>
      </c>
      <c r="B57" s="285" t="s">
        <v>218</v>
      </c>
      <c r="C57" s="286">
        <v>46</v>
      </c>
      <c r="D57" s="242">
        <v>318626</v>
      </c>
      <c r="E57" s="242">
        <v>248120</v>
      </c>
      <c r="F57" s="39"/>
      <c r="G57" s="39"/>
    </row>
    <row r="58" spans="1:7" ht="15" customHeight="1">
      <c r="A58" s="282">
        <v>372</v>
      </c>
      <c r="B58" s="285" t="s">
        <v>105</v>
      </c>
      <c r="C58" s="286">
        <v>60</v>
      </c>
      <c r="D58" s="242">
        <v>256984</v>
      </c>
      <c r="E58" s="242">
        <v>194811</v>
      </c>
      <c r="F58" s="39"/>
      <c r="G58" s="39"/>
    </row>
    <row r="59" spans="1:7" ht="15" customHeight="1">
      <c r="A59" s="282">
        <v>373</v>
      </c>
      <c r="B59" s="285" t="s">
        <v>230</v>
      </c>
      <c r="C59" s="286">
        <v>31</v>
      </c>
      <c r="D59" s="242">
        <v>272055</v>
      </c>
      <c r="E59" s="242">
        <v>205096</v>
      </c>
      <c r="F59" s="4"/>
      <c r="G59" s="4"/>
    </row>
    <row r="60" spans="1:7" ht="15" customHeight="1">
      <c r="A60" s="282">
        <v>374</v>
      </c>
      <c r="B60" s="285" t="s">
        <v>227</v>
      </c>
      <c r="C60" s="286">
        <v>51</v>
      </c>
      <c r="D60" s="242">
        <v>201703</v>
      </c>
      <c r="E60" s="242">
        <v>119428</v>
      </c>
      <c r="F60" s="4"/>
      <c r="G60" s="4"/>
    </row>
    <row r="61" spans="1:7" ht="15" customHeight="1">
      <c r="A61" s="282">
        <v>375</v>
      </c>
      <c r="B61" s="285" t="s">
        <v>104</v>
      </c>
      <c r="C61" s="286">
        <v>29</v>
      </c>
      <c r="D61" s="242">
        <v>142965</v>
      </c>
      <c r="E61" s="242">
        <v>112065</v>
      </c>
      <c r="F61" s="4"/>
      <c r="G61" s="4"/>
    </row>
    <row r="62" spans="1:7" ht="15" customHeight="1">
      <c r="A62" s="282">
        <v>376</v>
      </c>
      <c r="B62" s="285" t="s">
        <v>106</v>
      </c>
      <c r="C62" s="286">
        <v>60</v>
      </c>
      <c r="D62" s="242">
        <v>344840</v>
      </c>
      <c r="E62" s="242">
        <v>203555</v>
      </c>
      <c r="F62" s="4"/>
      <c r="G62" s="4"/>
    </row>
    <row r="63" spans="1:7" ht="15" customHeight="1">
      <c r="A63" s="282">
        <v>377</v>
      </c>
      <c r="B63" s="285" t="s">
        <v>107</v>
      </c>
      <c r="C63" s="286">
        <v>25</v>
      </c>
      <c r="D63" s="242">
        <v>174365</v>
      </c>
      <c r="E63" s="242">
        <v>105488</v>
      </c>
      <c r="F63" s="4"/>
      <c r="G63" s="4"/>
    </row>
    <row r="64" spans="1:7" ht="15" customHeight="1">
      <c r="A64" s="290">
        <v>3</v>
      </c>
      <c r="B64" s="291" t="s">
        <v>205</v>
      </c>
      <c r="C64" s="294">
        <v>304</v>
      </c>
      <c r="D64" s="295">
        <v>2211538</v>
      </c>
      <c r="E64" s="295">
        <v>1559469</v>
      </c>
      <c r="F64" s="4"/>
      <c r="G64" s="4"/>
    </row>
    <row r="65" spans="1:7" ht="15" customHeight="1">
      <c r="A65" s="282"/>
      <c r="B65" s="293"/>
      <c r="C65" s="296"/>
      <c r="D65" s="239"/>
      <c r="E65" s="239"/>
      <c r="F65" s="4"/>
      <c r="G65" s="4"/>
    </row>
    <row r="66" spans="1:7" ht="15" customHeight="1">
      <c r="A66" s="282"/>
      <c r="B66" s="287" t="s">
        <v>78</v>
      </c>
      <c r="C66" s="296"/>
      <c r="D66" s="239"/>
      <c r="E66" s="239"/>
      <c r="F66" s="4"/>
      <c r="G66" s="4"/>
    </row>
    <row r="67" spans="1:7" ht="15" customHeight="1">
      <c r="A67" s="282">
        <v>461</v>
      </c>
      <c r="B67" s="285" t="s">
        <v>108</v>
      </c>
      <c r="C67" s="286">
        <v>1</v>
      </c>
      <c r="D67" s="242">
        <v>250000</v>
      </c>
      <c r="E67" s="242">
        <v>184364</v>
      </c>
      <c r="F67" s="4"/>
      <c r="G67" s="4"/>
    </row>
    <row r="68" spans="1:7" ht="15" customHeight="1">
      <c r="A68" s="282">
        <v>462</v>
      </c>
      <c r="B68" s="285" t="s">
        <v>109</v>
      </c>
      <c r="C68" s="286">
        <v>1</v>
      </c>
      <c r="D68" s="242">
        <v>300000</v>
      </c>
      <c r="E68" s="242">
        <v>250068</v>
      </c>
      <c r="F68" s="4"/>
      <c r="G68" s="4"/>
    </row>
    <row r="69" spans="1:7" ht="15" customHeight="1">
      <c r="A69" s="282">
        <v>463</v>
      </c>
      <c r="B69" s="285" t="s">
        <v>110</v>
      </c>
      <c r="C69" s="286">
        <v>1</v>
      </c>
      <c r="D69" s="242">
        <v>150000</v>
      </c>
      <c r="E69" s="242">
        <v>118919</v>
      </c>
      <c r="F69" s="4"/>
      <c r="G69" s="4"/>
    </row>
    <row r="70" spans="1:7" ht="15" customHeight="1">
      <c r="A70" s="282">
        <v>464</v>
      </c>
      <c r="B70" s="285" t="s">
        <v>111</v>
      </c>
      <c r="C70" s="286">
        <v>1</v>
      </c>
      <c r="D70" s="242">
        <v>290000</v>
      </c>
      <c r="E70" s="242">
        <v>236328</v>
      </c>
      <c r="F70" s="4"/>
      <c r="G70" s="4"/>
    </row>
    <row r="71" spans="1:7" ht="12.75">
      <c r="A71" s="298"/>
      <c r="B71" s="298"/>
      <c r="C71" s="239"/>
      <c r="D71" s="239"/>
      <c r="E71" s="239"/>
      <c r="F71" s="4"/>
      <c r="G71" s="4"/>
    </row>
    <row r="72" spans="1:7" ht="12.75">
      <c r="A72" s="239" t="s">
        <v>522</v>
      </c>
      <c r="B72" s="239"/>
      <c r="C72" s="239"/>
      <c r="D72" s="239"/>
      <c r="E72" s="239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</sheetData>
  <mergeCells count="8">
    <mergeCell ref="A1:E1"/>
    <mergeCell ref="A2:E2"/>
    <mergeCell ref="A4:A8"/>
    <mergeCell ref="B4:B8"/>
    <mergeCell ref="C4:C7"/>
    <mergeCell ref="D4:D7"/>
    <mergeCell ref="E4:E7"/>
    <mergeCell ref="C8:E8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5999900102615356"/>
  </sheetPr>
  <dimension ref="A1:O83"/>
  <sheetViews>
    <sheetView workbookViewId="0" topLeftCell="A1">
      <selection activeCell="H1" sqref="H1"/>
    </sheetView>
  </sheetViews>
  <sheetFormatPr defaultColWidth="11.421875" defaultRowHeight="12.75"/>
  <cols>
    <col min="1" max="6" width="16.28125" style="191" customWidth="1"/>
    <col min="7" max="7" width="10.7109375" style="191" customWidth="1"/>
    <col min="8" max="9" width="8.8515625" style="191" customWidth="1"/>
    <col min="10" max="16384" width="11.421875" style="191" customWidth="1"/>
  </cols>
  <sheetData>
    <row r="1" spans="1:9" ht="12.75">
      <c r="A1" s="521" t="s">
        <v>523</v>
      </c>
      <c r="B1" s="521"/>
      <c r="C1" s="521"/>
      <c r="D1" s="521"/>
      <c r="E1" s="521"/>
      <c r="F1" s="521"/>
      <c r="G1" s="521"/>
      <c r="H1" s="36"/>
      <c r="I1" s="36"/>
    </row>
    <row r="2" spans="1:9" ht="12.75">
      <c r="A2" s="521" t="s">
        <v>141</v>
      </c>
      <c r="B2" s="521"/>
      <c r="C2" s="521"/>
      <c r="D2" s="521"/>
      <c r="E2" s="521"/>
      <c r="F2" s="521"/>
      <c r="G2" s="521"/>
      <c r="H2" s="233"/>
      <c r="I2" s="233"/>
    </row>
    <row r="3" spans="1:8" ht="12.75">
      <c r="A3" s="299"/>
      <c r="B3" s="299"/>
      <c r="C3" s="299"/>
      <c r="D3" s="299"/>
      <c r="E3" s="299"/>
      <c r="F3" s="299"/>
      <c r="G3" s="281"/>
      <c r="H3" s="56"/>
    </row>
    <row r="4" spans="1:9" ht="15" customHeight="1">
      <c r="A4" s="363" t="s">
        <v>148</v>
      </c>
      <c r="B4" s="364"/>
      <c r="C4" s="437" t="s">
        <v>524</v>
      </c>
      <c r="D4" s="364" t="s">
        <v>148</v>
      </c>
      <c r="E4" s="364"/>
      <c r="F4" s="364"/>
      <c r="G4" s="519" t="s">
        <v>519</v>
      </c>
      <c r="H4" s="56"/>
      <c r="I4" s="56"/>
    </row>
    <row r="5" spans="1:9" ht="15" customHeight="1">
      <c r="A5" s="420" t="s">
        <v>525</v>
      </c>
      <c r="B5" s="404" t="s">
        <v>526</v>
      </c>
      <c r="C5" s="437"/>
      <c r="D5" s="364" t="s">
        <v>527</v>
      </c>
      <c r="E5" s="364" t="s">
        <v>51</v>
      </c>
      <c r="F5" s="437" t="s">
        <v>528</v>
      </c>
      <c r="G5" s="520"/>
      <c r="H5" s="56"/>
      <c r="I5" s="56"/>
    </row>
    <row r="6" spans="1:9" ht="15" customHeight="1">
      <c r="A6" s="420"/>
      <c r="B6" s="426"/>
      <c r="C6" s="437"/>
      <c r="D6" s="364"/>
      <c r="E6" s="364"/>
      <c r="F6" s="437"/>
      <c r="G6" s="520"/>
      <c r="H6" s="56"/>
      <c r="I6" s="56"/>
    </row>
    <row r="7" spans="1:9" ht="15" customHeight="1">
      <c r="A7" s="420"/>
      <c r="B7" s="416"/>
      <c r="C7" s="437"/>
      <c r="D7" s="364"/>
      <c r="E7" s="364"/>
      <c r="F7" s="437"/>
      <c r="G7" s="520"/>
      <c r="H7" s="56"/>
      <c r="I7" s="56"/>
    </row>
    <row r="8" spans="1:9" ht="12.75">
      <c r="A8" s="363" t="s">
        <v>18</v>
      </c>
      <c r="B8" s="364"/>
      <c r="C8" s="364" t="s">
        <v>24</v>
      </c>
      <c r="D8" s="364"/>
      <c r="E8" s="364"/>
      <c r="F8" s="364"/>
      <c r="G8" s="522"/>
      <c r="H8" s="56"/>
      <c r="I8" s="56"/>
    </row>
    <row r="9" spans="1:9" ht="15" customHeight="1">
      <c r="A9" s="299"/>
      <c r="B9" s="299"/>
      <c r="C9" s="299"/>
      <c r="D9" s="299"/>
      <c r="E9" s="299"/>
      <c r="F9" s="299"/>
      <c r="G9" s="300"/>
      <c r="H9" s="56"/>
      <c r="I9" s="56"/>
    </row>
    <row r="10" spans="1:15" ht="15" customHeight="1">
      <c r="A10" s="242">
        <v>171711</v>
      </c>
      <c r="B10" s="242">
        <v>63211</v>
      </c>
      <c r="C10" s="242">
        <v>21105</v>
      </c>
      <c r="D10" s="242">
        <v>12586</v>
      </c>
      <c r="E10" s="242">
        <v>3845</v>
      </c>
      <c r="F10" s="242">
        <v>4674</v>
      </c>
      <c r="G10" s="301">
        <v>161</v>
      </c>
      <c r="H10" s="56"/>
      <c r="I10" s="56"/>
      <c r="K10" s="56"/>
      <c r="M10" s="56"/>
      <c r="O10" s="56"/>
    </row>
    <row r="11" spans="1:15" ht="15" customHeight="1">
      <c r="A11" s="242">
        <v>1118208</v>
      </c>
      <c r="B11" s="242">
        <v>418309</v>
      </c>
      <c r="C11" s="242">
        <v>114177</v>
      </c>
      <c r="D11" s="242">
        <v>77582</v>
      </c>
      <c r="E11" s="242">
        <v>23965</v>
      </c>
      <c r="F11" s="242">
        <v>12630</v>
      </c>
      <c r="G11" s="301">
        <v>162</v>
      </c>
      <c r="H11" s="56"/>
      <c r="I11" s="56"/>
      <c r="K11" s="56"/>
      <c r="M11" s="56"/>
      <c r="O11" s="56"/>
    </row>
    <row r="12" spans="1:15" ht="15" customHeight="1">
      <c r="A12" s="242">
        <v>92062</v>
      </c>
      <c r="B12" s="242">
        <v>163016</v>
      </c>
      <c r="C12" s="242">
        <v>9832</v>
      </c>
      <c r="D12" s="242">
        <v>8211</v>
      </c>
      <c r="E12" s="242">
        <v>324</v>
      </c>
      <c r="F12" s="242">
        <v>1297</v>
      </c>
      <c r="G12" s="301">
        <v>163</v>
      </c>
      <c r="H12" s="56"/>
      <c r="I12" s="56"/>
      <c r="J12" s="279"/>
      <c r="K12" s="56"/>
      <c r="L12" s="279"/>
      <c r="M12" s="56"/>
      <c r="N12" s="279"/>
      <c r="O12" s="56"/>
    </row>
    <row r="13" spans="1:15" ht="15" customHeight="1">
      <c r="A13" s="299"/>
      <c r="B13" s="299"/>
      <c r="C13" s="299"/>
      <c r="D13" s="299"/>
      <c r="E13" s="299"/>
      <c r="F13" s="299"/>
      <c r="G13" s="301"/>
      <c r="H13" s="56"/>
      <c r="I13" s="56"/>
      <c r="J13" s="279"/>
      <c r="K13" s="56"/>
      <c r="L13" s="279"/>
      <c r="M13" s="56"/>
      <c r="N13" s="279"/>
      <c r="O13" s="56"/>
    </row>
    <row r="14" spans="1:15" ht="15" customHeight="1">
      <c r="A14" s="242">
        <v>79343</v>
      </c>
      <c r="B14" s="242">
        <v>7131</v>
      </c>
      <c r="C14" s="242">
        <v>5952</v>
      </c>
      <c r="D14" s="242">
        <v>4118</v>
      </c>
      <c r="E14" s="242">
        <v>631</v>
      </c>
      <c r="F14" s="242">
        <v>1203</v>
      </c>
      <c r="G14" s="301">
        <v>171</v>
      </c>
      <c r="H14" s="56"/>
      <c r="I14" s="56"/>
      <c r="J14" s="253"/>
      <c r="K14" s="253"/>
      <c r="L14" s="253"/>
      <c r="M14" s="253"/>
      <c r="N14" s="279"/>
      <c r="O14" s="56"/>
    </row>
    <row r="15" spans="1:15" ht="15" customHeight="1">
      <c r="A15" s="242">
        <v>88652</v>
      </c>
      <c r="B15" s="242">
        <v>48814</v>
      </c>
      <c r="C15" s="242">
        <v>13886</v>
      </c>
      <c r="D15" s="242">
        <v>6434</v>
      </c>
      <c r="E15" s="242">
        <v>3228</v>
      </c>
      <c r="F15" s="242">
        <v>4224</v>
      </c>
      <c r="G15" s="301">
        <v>172</v>
      </c>
      <c r="H15" s="56"/>
      <c r="I15" s="56"/>
      <c r="J15" s="253"/>
      <c r="K15" s="253"/>
      <c r="L15" s="253"/>
      <c r="M15" s="253"/>
      <c r="N15" s="279"/>
      <c r="O15" s="56"/>
    </row>
    <row r="16" spans="1:15" ht="15" customHeight="1">
      <c r="A16" s="242">
        <v>118481</v>
      </c>
      <c r="B16" s="242">
        <v>47319</v>
      </c>
      <c r="C16" s="242">
        <v>14482</v>
      </c>
      <c r="D16" s="242">
        <v>8217</v>
      </c>
      <c r="E16" s="242">
        <v>2329</v>
      </c>
      <c r="F16" s="242">
        <v>3936</v>
      </c>
      <c r="G16" s="301">
        <v>173</v>
      </c>
      <c r="H16" s="56"/>
      <c r="I16" s="56"/>
      <c r="J16" s="253"/>
      <c r="K16" s="253"/>
      <c r="L16" s="253"/>
      <c r="M16" s="253"/>
      <c r="N16" s="279"/>
      <c r="O16" s="56"/>
    </row>
    <row r="17" spans="1:15" ht="15" customHeight="1">
      <c r="A17" s="242">
        <v>145996</v>
      </c>
      <c r="B17" s="242">
        <v>30797</v>
      </c>
      <c r="C17" s="242">
        <v>14780</v>
      </c>
      <c r="D17" s="242">
        <v>8298</v>
      </c>
      <c r="E17" s="242">
        <v>2536</v>
      </c>
      <c r="F17" s="242">
        <v>3946</v>
      </c>
      <c r="G17" s="301">
        <v>174</v>
      </c>
      <c r="H17" s="56"/>
      <c r="I17" s="56"/>
      <c r="J17" s="253"/>
      <c r="K17" s="253"/>
      <c r="L17" s="253"/>
      <c r="M17" s="253"/>
      <c r="N17" s="279"/>
      <c r="O17" s="56"/>
    </row>
    <row r="18" spans="1:15" ht="15" customHeight="1">
      <c r="A18" s="242">
        <v>42845</v>
      </c>
      <c r="B18" s="242">
        <v>4173</v>
      </c>
      <c r="C18" s="242">
        <v>5380</v>
      </c>
      <c r="D18" s="242">
        <v>2562</v>
      </c>
      <c r="E18" s="242">
        <v>1292</v>
      </c>
      <c r="F18" s="242">
        <v>1526</v>
      </c>
      <c r="G18" s="301">
        <v>175</v>
      </c>
      <c r="H18" s="56"/>
      <c r="I18" s="56"/>
      <c r="J18" s="253"/>
      <c r="K18" s="253"/>
      <c r="L18" s="253"/>
      <c r="M18" s="253"/>
      <c r="N18" s="279"/>
      <c r="O18" s="56"/>
    </row>
    <row r="19" spans="1:15" ht="15" customHeight="1">
      <c r="A19" s="242">
        <v>96112</v>
      </c>
      <c r="B19" s="242">
        <v>10939</v>
      </c>
      <c r="C19" s="242">
        <v>9647</v>
      </c>
      <c r="D19" s="242">
        <v>5216</v>
      </c>
      <c r="E19" s="242">
        <v>1710</v>
      </c>
      <c r="F19" s="242">
        <v>2721</v>
      </c>
      <c r="G19" s="301">
        <v>176</v>
      </c>
      <c r="H19" s="56"/>
      <c r="I19" s="56"/>
      <c r="J19" s="253"/>
      <c r="K19" s="253"/>
      <c r="L19" s="253"/>
      <c r="M19" s="253"/>
      <c r="N19" s="279"/>
      <c r="O19" s="279"/>
    </row>
    <row r="20" spans="1:15" ht="15" customHeight="1">
      <c r="A20" s="242">
        <v>258357</v>
      </c>
      <c r="B20" s="242">
        <v>94301</v>
      </c>
      <c r="C20" s="242">
        <v>25738</v>
      </c>
      <c r="D20" s="242">
        <v>16167</v>
      </c>
      <c r="E20" s="242">
        <v>3723</v>
      </c>
      <c r="F20" s="242">
        <v>5848</v>
      </c>
      <c r="G20" s="301">
        <v>177</v>
      </c>
      <c r="H20" s="56"/>
      <c r="I20" s="56"/>
      <c r="J20" s="253"/>
      <c r="K20" s="253"/>
      <c r="L20" s="253"/>
      <c r="M20" s="253"/>
      <c r="N20" s="279"/>
      <c r="O20" s="279"/>
    </row>
    <row r="21" spans="1:15" ht="15" customHeight="1">
      <c r="A21" s="242">
        <v>808673</v>
      </c>
      <c r="B21" s="242">
        <v>368649</v>
      </c>
      <c r="C21" s="242">
        <v>74282</v>
      </c>
      <c r="D21" s="242">
        <v>50897</v>
      </c>
      <c r="E21" s="242">
        <v>15093</v>
      </c>
      <c r="F21" s="242">
        <v>8292</v>
      </c>
      <c r="G21" s="301">
        <v>178</v>
      </c>
      <c r="H21" s="56"/>
      <c r="I21" s="56"/>
      <c r="J21" s="253"/>
      <c r="K21" s="253"/>
      <c r="L21" s="253"/>
      <c r="M21" s="253"/>
      <c r="N21" s="279"/>
      <c r="O21" s="279"/>
    </row>
    <row r="22" spans="1:15" ht="15" customHeight="1">
      <c r="A22" s="242">
        <v>248158</v>
      </c>
      <c r="B22" s="242">
        <v>19697</v>
      </c>
      <c r="C22" s="242">
        <v>20686</v>
      </c>
      <c r="D22" s="242">
        <v>11985</v>
      </c>
      <c r="E22" s="242">
        <v>3333</v>
      </c>
      <c r="F22" s="242">
        <v>5368</v>
      </c>
      <c r="G22" s="301">
        <v>179</v>
      </c>
      <c r="H22" s="56"/>
      <c r="I22" s="56"/>
      <c r="J22" s="253"/>
      <c r="K22" s="253"/>
      <c r="L22" s="253"/>
      <c r="M22" s="253"/>
      <c r="N22" s="279"/>
      <c r="O22" s="279"/>
    </row>
    <row r="23" spans="1:15" ht="15" customHeight="1">
      <c r="A23" s="242">
        <v>94023</v>
      </c>
      <c r="B23" s="242">
        <v>42519</v>
      </c>
      <c r="C23" s="242">
        <v>13075</v>
      </c>
      <c r="D23" s="242">
        <v>6743</v>
      </c>
      <c r="E23" s="242">
        <v>2135</v>
      </c>
      <c r="F23" s="242">
        <v>4197</v>
      </c>
      <c r="G23" s="301">
        <v>180</v>
      </c>
      <c r="H23" s="56"/>
      <c r="I23" s="56"/>
      <c r="J23" s="253"/>
      <c r="K23" s="253"/>
      <c r="L23" s="253"/>
      <c r="M23" s="253"/>
      <c r="N23" s="279"/>
      <c r="O23" s="279"/>
    </row>
    <row r="24" spans="1:15" ht="15" customHeight="1">
      <c r="A24" s="242">
        <v>148988</v>
      </c>
      <c r="B24" s="242">
        <v>12848</v>
      </c>
      <c r="C24" s="242">
        <v>14054</v>
      </c>
      <c r="D24" s="242">
        <v>8746</v>
      </c>
      <c r="E24" s="242">
        <v>1799</v>
      </c>
      <c r="F24" s="242">
        <v>3509</v>
      </c>
      <c r="G24" s="301">
        <v>181</v>
      </c>
      <c r="H24" s="56"/>
      <c r="I24" s="56"/>
      <c r="J24" s="279"/>
      <c r="K24" s="279"/>
      <c r="L24" s="279"/>
      <c r="M24" s="279"/>
      <c r="N24" s="279"/>
      <c r="O24" s="279"/>
    </row>
    <row r="25" spans="1:15" ht="15" customHeight="1">
      <c r="A25" s="242">
        <v>83935</v>
      </c>
      <c r="B25" s="242">
        <v>61570</v>
      </c>
      <c r="C25" s="242">
        <v>10276</v>
      </c>
      <c r="D25" s="242">
        <v>6954</v>
      </c>
      <c r="E25" s="242">
        <v>951</v>
      </c>
      <c r="F25" s="242">
        <v>2371</v>
      </c>
      <c r="G25" s="301">
        <v>182</v>
      </c>
      <c r="H25" s="56"/>
      <c r="I25" s="56"/>
      <c r="J25" s="279"/>
      <c r="K25" s="56"/>
      <c r="L25" s="279"/>
      <c r="M25" s="56"/>
      <c r="N25" s="279"/>
      <c r="O25" s="56"/>
    </row>
    <row r="26" spans="1:15" ht="15" customHeight="1">
      <c r="A26" s="242">
        <v>104615</v>
      </c>
      <c r="B26" s="242">
        <v>46750</v>
      </c>
      <c r="C26" s="242">
        <v>9476</v>
      </c>
      <c r="D26" s="242">
        <v>6954</v>
      </c>
      <c r="E26" s="242">
        <v>956</v>
      </c>
      <c r="F26" s="242">
        <v>1566</v>
      </c>
      <c r="G26" s="301">
        <v>183</v>
      </c>
      <c r="H26" s="56"/>
      <c r="I26" s="56"/>
      <c r="J26" s="279"/>
      <c r="K26" s="56"/>
      <c r="L26" s="279"/>
      <c r="M26" s="56"/>
      <c r="N26" s="279"/>
      <c r="O26" s="56"/>
    </row>
    <row r="27" spans="1:14" ht="15" customHeight="1">
      <c r="A27" s="242">
        <v>63395</v>
      </c>
      <c r="B27" s="242">
        <v>22595</v>
      </c>
      <c r="C27" s="242">
        <v>5261</v>
      </c>
      <c r="D27" s="242">
        <v>3946</v>
      </c>
      <c r="E27" s="242">
        <v>441</v>
      </c>
      <c r="F27" s="242">
        <v>874</v>
      </c>
      <c r="G27" s="301">
        <v>184</v>
      </c>
      <c r="H27" s="56"/>
      <c r="I27" s="253"/>
      <c r="J27" s="253"/>
      <c r="K27" s="279"/>
      <c r="L27" s="279"/>
      <c r="M27" s="279"/>
      <c r="N27" s="279"/>
    </row>
    <row r="28" spans="1:14" ht="15" customHeight="1">
      <c r="A28" s="242">
        <v>96410</v>
      </c>
      <c r="B28" s="242">
        <v>29820</v>
      </c>
      <c r="C28" s="242">
        <v>9336</v>
      </c>
      <c r="D28" s="242">
        <v>6312</v>
      </c>
      <c r="E28" s="242">
        <v>885</v>
      </c>
      <c r="F28" s="242">
        <v>2139</v>
      </c>
      <c r="G28" s="301">
        <v>185</v>
      </c>
      <c r="H28" s="56"/>
      <c r="I28" s="253"/>
      <c r="J28" s="253"/>
      <c r="K28" s="253"/>
      <c r="L28" s="253"/>
      <c r="M28" s="253"/>
      <c r="N28" s="279"/>
    </row>
    <row r="29" spans="1:14" ht="15" customHeight="1">
      <c r="A29" s="242">
        <v>125073</v>
      </c>
      <c r="B29" s="242">
        <v>19211</v>
      </c>
      <c r="C29" s="242">
        <v>14782</v>
      </c>
      <c r="D29" s="242">
        <v>7523</v>
      </c>
      <c r="E29" s="242">
        <v>3361</v>
      </c>
      <c r="F29" s="242">
        <v>3898</v>
      </c>
      <c r="G29" s="301">
        <v>186</v>
      </c>
      <c r="H29" s="56"/>
      <c r="I29" s="253"/>
      <c r="J29" s="253"/>
      <c r="K29" s="279"/>
      <c r="L29" s="279"/>
      <c r="M29" s="279"/>
      <c r="N29" s="279"/>
    </row>
    <row r="30" spans="1:14" ht="15" customHeight="1">
      <c r="A30" s="242">
        <v>240040</v>
      </c>
      <c r="B30" s="242">
        <v>72716</v>
      </c>
      <c r="C30" s="242">
        <v>22398</v>
      </c>
      <c r="D30" s="242">
        <v>14786</v>
      </c>
      <c r="E30" s="242">
        <v>3914</v>
      </c>
      <c r="F30" s="242">
        <v>3698</v>
      </c>
      <c r="G30" s="301">
        <v>187</v>
      </c>
      <c r="H30" s="56"/>
      <c r="I30" s="253"/>
      <c r="J30" s="253"/>
      <c r="K30" s="279"/>
      <c r="L30" s="279"/>
      <c r="M30" s="279"/>
      <c r="N30" s="279"/>
    </row>
    <row r="31" spans="1:14" ht="15" customHeight="1">
      <c r="A31" s="242">
        <v>59849</v>
      </c>
      <c r="B31" s="242">
        <v>37685</v>
      </c>
      <c r="C31" s="242">
        <v>6916</v>
      </c>
      <c r="D31" s="242">
        <v>5801</v>
      </c>
      <c r="E31" s="242">
        <v>1115</v>
      </c>
      <c r="F31" s="242" t="s">
        <v>529</v>
      </c>
      <c r="G31" s="301">
        <v>188</v>
      </c>
      <c r="H31" s="56"/>
      <c r="I31" s="253"/>
      <c r="J31" s="253"/>
      <c r="K31" s="279"/>
      <c r="L31" s="279"/>
      <c r="M31" s="279"/>
      <c r="N31" s="279"/>
    </row>
    <row r="32" spans="1:14" ht="15" customHeight="1">
      <c r="A32" s="242">
        <v>149084</v>
      </c>
      <c r="B32" s="242">
        <v>84094</v>
      </c>
      <c r="C32" s="242">
        <v>18148</v>
      </c>
      <c r="D32" s="242">
        <v>10370</v>
      </c>
      <c r="E32" s="242">
        <v>2487</v>
      </c>
      <c r="F32" s="242">
        <v>5291</v>
      </c>
      <c r="G32" s="301">
        <v>189</v>
      </c>
      <c r="H32" s="56"/>
      <c r="I32" s="253"/>
      <c r="J32" s="253"/>
      <c r="K32" s="279"/>
      <c r="L32" s="279"/>
      <c r="M32" s="279"/>
      <c r="N32" s="279"/>
    </row>
    <row r="33" spans="1:14" ht="15" customHeight="1">
      <c r="A33" s="242">
        <v>113403</v>
      </c>
      <c r="B33" s="242">
        <v>20596</v>
      </c>
      <c r="C33" s="242">
        <v>14880</v>
      </c>
      <c r="D33" s="242">
        <v>6849</v>
      </c>
      <c r="E33" s="242">
        <v>2866</v>
      </c>
      <c r="F33" s="242">
        <v>5165</v>
      </c>
      <c r="G33" s="301">
        <v>190</v>
      </c>
      <c r="H33" s="56"/>
      <c r="I33" s="253"/>
      <c r="J33" s="253"/>
      <c r="K33" s="279"/>
      <c r="L33" s="279"/>
      <c r="M33" s="279"/>
      <c r="N33" s="279"/>
    </row>
    <row r="34" spans="1:14" ht="15" customHeight="1">
      <c r="A34" s="248">
        <v>4547413</v>
      </c>
      <c r="B34" s="248">
        <v>1726760</v>
      </c>
      <c r="C34" s="248">
        <v>468549</v>
      </c>
      <c r="D34" s="248">
        <v>297257</v>
      </c>
      <c r="E34" s="248">
        <v>82919</v>
      </c>
      <c r="F34" s="248">
        <v>88373</v>
      </c>
      <c r="G34" s="302">
        <v>1</v>
      </c>
      <c r="H34" s="56"/>
      <c r="I34" s="253"/>
      <c r="J34" s="253"/>
      <c r="K34" s="279"/>
      <c r="L34" s="279"/>
      <c r="M34" s="279"/>
      <c r="N34" s="279"/>
    </row>
    <row r="35" spans="1:14" ht="15" customHeight="1">
      <c r="A35" s="299"/>
      <c r="B35" s="299"/>
      <c r="C35" s="299"/>
      <c r="D35" s="299"/>
      <c r="E35" s="299"/>
      <c r="F35" s="299"/>
      <c r="G35" s="301"/>
      <c r="H35" s="56"/>
      <c r="I35" s="253"/>
      <c r="J35" s="253"/>
      <c r="K35" s="279"/>
      <c r="L35" s="279"/>
      <c r="M35" s="279"/>
      <c r="N35" s="279"/>
    </row>
    <row r="36" spans="1:14" ht="15" customHeight="1">
      <c r="A36" s="299"/>
      <c r="B36" s="299"/>
      <c r="C36" s="299"/>
      <c r="D36" s="299"/>
      <c r="E36" s="299"/>
      <c r="F36" s="299"/>
      <c r="G36" s="301"/>
      <c r="H36" s="56"/>
      <c r="I36" s="56"/>
      <c r="J36" s="279"/>
      <c r="K36" s="279"/>
      <c r="L36" s="279"/>
      <c r="M36" s="279"/>
      <c r="N36" s="279"/>
    </row>
    <row r="37" spans="1:15" ht="15" customHeight="1">
      <c r="A37" s="242">
        <v>100768</v>
      </c>
      <c r="B37" s="242">
        <v>33769</v>
      </c>
      <c r="C37" s="242">
        <v>11611</v>
      </c>
      <c r="D37" s="242">
        <v>5655</v>
      </c>
      <c r="E37" s="242">
        <v>2382</v>
      </c>
      <c r="F37" s="242">
        <v>3574</v>
      </c>
      <c r="G37" s="301">
        <v>261</v>
      </c>
      <c r="H37" s="56"/>
      <c r="I37" s="56"/>
      <c r="J37" s="279"/>
      <c r="K37" s="56"/>
      <c r="L37" s="279"/>
      <c r="M37" s="56"/>
      <c r="N37" s="279"/>
      <c r="O37" s="56"/>
    </row>
    <row r="38" spans="1:15" ht="15" customHeight="1">
      <c r="A38" s="242">
        <v>51717</v>
      </c>
      <c r="B38" s="242">
        <v>33415</v>
      </c>
      <c r="C38" s="242">
        <v>7374</v>
      </c>
      <c r="D38" s="242">
        <v>4257</v>
      </c>
      <c r="E38" s="242">
        <v>1174</v>
      </c>
      <c r="F38" s="242">
        <v>1943</v>
      </c>
      <c r="G38" s="301">
        <v>262</v>
      </c>
      <c r="H38" s="56"/>
      <c r="I38" s="56"/>
      <c r="J38" s="279"/>
      <c r="K38" s="56"/>
      <c r="L38" s="279"/>
      <c r="M38" s="56"/>
      <c r="N38" s="279"/>
      <c r="O38" s="56"/>
    </row>
    <row r="39" spans="1:14" ht="15" customHeight="1">
      <c r="A39" s="242">
        <v>51689</v>
      </c>
      <c r="B39" s="242">
        <v>31741</v>
      </c>
      <c r="C39" s="242">
        <v>6274</v>
      </c>
      <c r="D39" s="242">
        <v>4247</v>
      </c>
      <c r="E39" s="242">
        <v>905</v>
      </c>
      <c r="F39" s="242">
        <v>1122</v>
      </c>
      <c r="G39" s="301">
        <v>263</v>
      </c>
      <c r="H39" s="56"/>
      <c r="I39" s="56"/>
      <c r="J39" s="56"/>
      <c r="K39" s="279"/>
      <c r="L39" s="279"/>
      <c r="M39" s="279"/>
      <c r="N39" s="279"/>
    </row>
    <row r="40" spans="1:14" ht="15" customHeight="1">
      <c r="A40" s="299"/>
      <c r="B40" s="299"/>
      <c r="C40" s="299"/>
      <c r="D40" s="299"/>
      <c r="E40" s="299"/>
      <c r="F40" s="299"/>
      <c r="G40" s="301"/>
      <c r="H40" s="56"/>
      <c r="I40" s="56"/>
      <c r="J40" s="56"/>
      <c r="K40" s="279"/>
      <c r="L40" s="279"/>
      <c r="M40" s="279"/>
      <c r="N40" s="279"/>
    </row>
    <row r="41" spans="1:12" ht="15" customHeight="1">
      <c r="A41" s="242">
        <v>110502</v>
      </c>
      <c r="B41" s="242">
        <v>54321</v>
      </c>
      <c r="C41" s="242">
        <v>15477</v>
      </c>
      <c r="D41" s="242">
        <v>8851</v>
      </c>
      <c r="E41" s="242">
        <v>1752</v>
      </c>
      <c r="F41" s="242">
        <v>4874</v>
      </c>
      <c r="G41" s="301">
        <v>271</v>
      </c>
      <c r="H41" s="56"/>
      <c r="I41" s="56"/>
      <c r="J41" s="56"/>
      <c r="K41" s="279"/>
      <c r="L41" s="279"/>
    </row>
    <row r="42" spans="1:12" ht="15" customHeight="1">
      <c r="A42" s="242">
        <v>76116</v>
      </c>
      <c r="B42" s="242">
        <v>32285</v>
      </c>
      <c r="C42" s="242">
        <v>12364</v>
      </c>
      <c r="D42" s="242">
        <v>5782</v>
      </c>
      <c r="E42" s="242">
        <v>1998</v>
      </c>
      <c r="F42" s="242">
        <v>4584</v>
      </c>
      <c r="G42" s="301">
        <v>272</v>
      </c>
      <c r="H42" s="56"/>
      <c r="I42" s="56"/>
      <c r="J42" s="56"/>
      <c r="K42" s="279"/>
      <c r="L42" s="279"/>
    </row>
    <row r="43" spans="1:12" ht="15" customHeight="1">
      <c r="A43" s="242">
        <v>119673</v>
      </c>
      <c r="B43" s="242">
        <v>26495</v>
      </c>
      <c r="C43" s="242">
        <v>11461</v>
      </c>
      <c r="D43" s="242">
        <v>6097</v>
      </c>
      <c r="E43" s="242">
        <v>1813</v>
      </c>
      <c r="F43" s="242">
        <v>3551</v>
      </c>
      <c r="G43" s="301">
        <v>273</v>
      </c>
      <c r="H43" s="56"/>
      <c r="I43" s="56"/>
      <c r="J43" s="56"/>
      <c r="K43" s="279"/>
      <c r="L43" s="279"/>
    </row>
    <row r="44" spans="1:12" ht="15" customHeight="1">
      <c r="A44" s="242">
        <v>116130</v>
      </c>
      <c r="B44" s="242">
        <v>23553</v>
      </c>
      <c r="C44" s="242">
        <v>11687</v>
      </c>
      <c r="D44" s="242">
        <v>6382</v>
      </c>
      <c r="E44" s="242">
        <v>2046</v>
      </c>
      <c r="F44" s="242">
        <v>3259</v>
      </c>
      <c r="G44" s="301">
        <v>274</v>
      </c>
      <c r="H44" s="56"/>
      <c r="I44" s="56"/>
      <c r="J44" s="56"/>
      <c r="K44" s="279"/>
      <c r="L44" s="279"/>
    </row>
    <row r="45" spans="1:9" ht="15" customHeight="1">
      <c r="A45" s="242">
        <v>174254</v>
      </c>
      <c r="B45" s="242">
        <v>117022</v>
      </c>
      <c r="C45" s="242">
        <v>22050</v>
      </c>
      <c r="D45" s="242">
        <v>11988</v>
      </c>
      <c r="E45" s="242">
        <v>2977</v>
      </c>
      <c r="F45" s="242">
        <v>7085</v>
      </c>
      <c r="G45" s="301">
        <v>275</v>
      </c>
      <c r="H45" s="56"/>
      <c r="I45" s="56"/>
    </row>
    <row r="46" spans="1:9" ht="15" customHeight="1">
      <c r="A46" s="242">
        <v>68745</v>
      </c>
      <c r="B46" s="242">
        <v>68118</v>
      </c>
      <c r="C46" s="242">
        <v>14792</v>
      </c>
      <c r="D46" s="242">
        <v>7017</v>
      </c>
      <c r="E46" s="242">
        <v>3007</v>
      </c>
      <c r="F46" s="242">
        <v>4768</v>
      </c>
      <c r="G46" s="301">
        <v>276</v>
      </c>
      <c r="H46" s="56"/>
      <c r="I46" s="56"/>
    </row>
    <row r="47" spans="1:9" ht="15" customHeight="1">
      <c r="A47" s="242">
        <v>104100</v>
      </c>
      <c r="B47" s="242">
        <v>39050</v>
      </c>
      <c r="C47" s="242">
        <v>12933</v>
      </c>
      <c r="D47" s="242">
        <v>6881</v>
      </c>
      <c r="E47" s="242">
        <v>2812</v>
      </c>
      <c r="F47" s="242">
        <v>3240</v>
      </c>
      <c r="G47" s="301">
        <v>277</v>
      </c>
      <c r="H47" s="56"/>
      <c r="I47" s="56"/>
    </row>
    <row r="48" spans="1:9" ht="15" customHeight="1">
      <c r="A48" s="242">
        <v>89351</v>
      </c>
      <c r="B48" s="242">
        <v>18324</v>
      </c>
      <c r="C48" s="242">
        <v>9499</v>
      </c>
      <c r="D48" s="242">
        <v>5261</v>
      </c>
      <c r="E48" s="242">
        <v>1386</v>
      </c>
      <c r="F48" s="242">
        <v>2852</v>
      </c>
      <c r="G48" s="301">
        <v>278</v>
      </c>
      <c r="H48" s="56"/>
      <c r="I48" s="56"/>
    </row>
    <row r="49" spans="1:9" ht="15" customHeight="1">
      <c r="A49" s="242">
        <v>90372</v>
      </c>
      <c r="B49" s="242">
        <v>79923</v>
      </c>
      <c r="C49" s="242">
        <v>11185</v>
      </c>
      <c r="D49" s="242">
        <v>6609</v>
      </c>
      <c r="E49" s="242">
        <v>2003</v>
      </c>
      <c r="F49" s="242">
        <v>2573</v>
      </c>
      <c r="G49" s="301">
        <v>279</v>
      </c>
      <c r="H49" s="56"/>
      <c r="I49" s="56"/>
    </row>
    <row r="50" spans="1:9" ht="15" customHeight="1">
      <c r="A50" s="248">
        <v>1153417</v>
      </c>
      <c r="B50" s="248">
        <v>558016</v>
      </c>
      <c r="C50" s="248">
        <v>146707</v>
      </c>
      <c r="D50" s="248">
        <v>79027</v>
      </c>
      <c r="E50" s="248">
        <v>24255</v>
      </c>
      <c r="F50" s="248">
        <v>43425</v>
      </c>
      <c r="G50" s="302">
        <v>2</v>
      </c>
      <c r="H50" s="56"/>
      <c r="I50" s="56"/>
    </row>
    <row r="51" spans="1:9" ht="15" customHeight="1">
      <c r="A51" s="299"/>
      <c r="B51" s="299"/>
      <c r="C51" s="299"/>
      <c r="D51" s="299"/>
      <c r="E51" s="299"/>
      <c r="F51" s="299"/>
      <c r="G51" s="301"/>
      <c r="H51" s="56"/>
      <c r="I51" s="56"/>
    </row>
    <row r="52" spans="1:9" ht="15" customHeight="1">
      <c r="A52" s="299"/>
      <c r="B52" s="299"/>
      <c r="C52" s="299"/>
      <c r="D52" s="299"/>
      <c r="E52" s="299"/>
      <c r="F52" s="299"/>
      <c r="G52" s="301"/>
      <c r="H52" s="56"/>
      <c r="I52" s="56"/>
    </row>
    <row r="53" spans="1:9" ht="15" customHeight="1">
      <c r="A53" s="67">
        <v>0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301">
        <v>361</v>
      </c>
      <c r="H53" s="56"/>
      <c r="I53" s="56"/>
    </row>
    <row r="54" spans="1:9" ht="15" customHeight="1">
      <c r="A54" s="242">
        <v>247292</v>
      </c>
      <c r="B54" s="242">
        <v>39898</v>
      </c>
      <c r="C54" s="242">
        <v>28756</v>
      </c>
      <c r="D54" s="242">
        <v>14379</v>
      </c>
      <c r="E54" s="242">
        <v>5751</v>
      </c>
      <c r="F54" s="242">
        <v>8626</v>
      </c>
      <c r="G54" s="301">
        <v>362</v>
      </c>
      <c r="H54" s="39"/>
      <c r="I54" s="39"/>
    </row>
    <row r="55" spans="1:9" ht="15" customHeight="1">
      <c r="A55" s="242">
        <v>42079</v>
      </c>
      <c r="B55" s="242">
        <v>41637</v>
      </c>
      <c r="C55" s="242">
        <v>8372</v>
      </c>
      <c r="D55" s="242">
        <v>4186</v>
      </c>
      <c r="E55" s="242">
        <v>1674</v>
      </c>
      <c r="F55" s="242">
        <v>2512</v>
      </c>
      <c r="G55" s="301">
        <v>363</v>
      </c>
      <c r="H55" s="39"/>
      <c r="I55" s="39"/>
    </row>
    <row r="56" spans="1:9" ht="15" customHeight="1">
      <c r="A56" s="299"/>
      <c r="B56" s="299"/>
      <c r="C56" s="299"/>
      <c r="D56" s="299"/>
      <c r="E56" s="299"/>
      <c r="F56" s="299"/>
      <c r="G56" s="301"/>
      <c r="H56" s="39"/>
      <c r="I56" s="39"/>
    </row>
    <row r="57" spans="1:9" ht="15" customHeight="1">
      <c r="A57" s="242">
        <v>139372</v>
      </c>
      <c r="B57" s="242">
        <v>108748</v>
      </c>
      <c r="C57" s="242">
        <v>18899</v>
      </c>
      <c r="D57" s="242">
        <v>11083</v>
      </c>
      <c r="E57" s="242">
        <v>3134</v>
      </c>
      <c r="F57" s="242">
        <v>4682</v>
      </c>
      <c r="G57" s="301">
        <v>371</v>
      </c>
      <c r="H57" s="39"/>
      <c r="I57" s="39"/>
    </row>
    <row r="58" spans="1:9" ht="15" customHeight="1">
      <c r="A58" s="242">
        <v>113989</v>
      </c>
      <c r="B58" s="242">
        <v>80822</v>
      </c>
      <c r="C58" s="242">
        <v>18651</v>
      </c>
      <c r="D58" s="242">
        <v>9747</v>
      </c>
      <c r="E58" s="242">
        <v>3372</v>
      </c>
      <c r="F58" s="242">
        <v>5532</v>
      </c>
      <c r="G58" s="301">
        <v>372</v>
      </c>
      <c r="H58" s="39"/>
      <c r="I58" s="39"/>
    </row>
    <row r="59" spans="1:9" ht="15" customHeight="1">
      <c r="A59" s="242">
        <v>129918</v>
      </c>
      <c r="B59" s="242">
        <v>75178</v>
      </c>
      <c r="C59" s="242">
        <v>20841</v>
      </c>
      <c r="D59" s="242">
        <v>10742</v>
      </c>
      <c r="E59" s="242">
        <v>3901</v>
      </c>
      <c r="F59" s="242">
        <v>6198</v>
      </c>
      <c r="G59" s="301">
        <v>373</v>
      </c>
      <c r="H59" s="4"/>
      <c r="I59" s="4"/>
    </row>
    <row r="60" spans="1:9" ht="15" customHeight="1">
      <c r="A60" s="242">
        <v>87633</v>
      </c>
      <c r="B60" s="242">
        <v>31795</v>
      </c>
      <c r="C60" s="242">
        <v>13686</v>
      </c>
      <c r="D60" s="242">
        <v>6581</v>
      </c>
      <c r="E60" s="242">
        <v>2499</v>
      </c>
      <c r="F60" s="242">
        <v>4606</v>
      </c>
      <c r="G60" s="301">
        <v>374</v>
      </c>
      <c r="H60" s="4"/>
      <c r="I60" s="4"/>
    </row>
    <row r="61" spans="1:9" ht="15" customHeight="1">
      <c r="A61" s="242">
        <v>98024</v>
      </c>
      <c r="B61" s="242">
        <v>14041</v>
      </c>
      <c r="C61" s="242">
        <v>8641</v>
      </c>
      <c r="D61" s="242">
        <v>4664</v>
      </c>
      <c r="E61" s="242">
        <v>1252</v>
      </c>
      <c r="F61" s="242">
        <v>2725</v>
      </c>
      <c r="G61" s="301">
        <v>375</v>
      </c>
      <c r="H61" s="4"/>
      <c r="I61" s="4"/>
    </row>
    <row r="62" spans="1:9" ht="15" customHeight="1">
      <c r="A62" s="242">
        <v>136808</v>
      </c>
      <c r="B62" s="242">
        <v>66747</v>
      </c>
      <c r="C62" s="242">
        <v>18250</v>
      </c>
      <c r="D62" s="242">
        <v>9938</v>
      </c>
      <c r="E62" s="242">
        <v>2966</v>
      </c>
      <c r="F62" s="242">
        <v>5346</v>
      </c>
      <c r="G62" s="301">
        <v>376</v>
      </c>
      <c r="H62" s="4"/>
      <c r="I62" s="4"/>
    </row>
    <row r="63" spans="1:9" ht="15" customHeight="1">
      <c r="A63" s="242">
        <v>64795</v>
      </c>
      <c r="B63" s="242">
        <v>40693</v>
      </c>
      <c r="C63" s="242">
        <v>11733</v>
      </c>
      <c r="D63" s="242">
        <v>5706</v>
      </c>
      <c r="E63" s="242">
        <v>1783</v>
      </c>
      <c r="F63" s="242">
        <v>4244</v>
      </c>
      <c r="G63" s="301">
        <v>377</v>
      </c>
      <c r="H63" s="4"/>
      <c r="I63" s="4"/>
    </row>
    <row r="64" spans="1:9" ht="15" customHeight="1">
      <c r="A64" s="248">
        <v>1059910</v>
      </c>
      <c r="B64" s="248">
        <v>499559</v>
      </c>
      <c r="C64" s="248">
        <v>147829</v>
      </c>
      <c r="D64" s="248">
        <v>77026</v>
      </c>
      <c r="E64" s="248">
        <v>26332</v>
      </c>
      <c r="F64" s="248">
        <v>44471</v>
      </c>
      <c r="G64" s="302">
        <v>3</v>
      </c>
      <c r="H64" s="4"/>
      <c r="I64" s="4"/>
    </row>
    <row r="65" spans="1:9" ht="15" customHeight="1">
      <c r="A65" s="299"/>
      <c r="B65" s="299"/>
      <c r="C65" s="299"/>
      <c r="D65" s="299"/>
      <c r="E65" s="299"/>
      <c r="F65" s="299"/>
      <c r="G65" s="301"/>
      <c r="H65" s="4"/>
      <c r="I65" s="4"/>
    </row>
    <row r="66" spans="1:9" ht="15" customHeight="1">
      <c r="A66" s="299"/>
      <c r="B66" s="299"/>
      <c r="C66" s="299"/>
      <c r="D66" s="299"/>
      <c r="E66" s="299"/>
      <c r="F66" s="299"/>
      <c r="G66" s="301"/>
      <c r="H66" s="4"/>
      <c r="I66" s="4"/>
    </row>
    <row r="67" spans="1:9" ht="15" customHeight="1">
      <c r="A67" s="242">
        <v>98488</v>
      </c>
      <c r="B67" s="242">
        <v>85876</v>
      </c>
      <c r="C67" s="242">
        <v>11130</v>
      </c>
      <c r="D67" s="242">
        <v>8563</v>
      </c>
      <c r="E67" s="242">
        <v>78</v>
      </c>
      <c r="F67" s="242">
        <v>2489</v>
      </c>
      <c r="G67" s="301">
        <v>461</v>
      </c>
      <c r="H67" s="4"/>
      <c r="I67" s="4"/>
    </row>
    <row r="68" spans="1:9" ht="15" customHeight="1">
      <c r="A68" s="242">
        <v>82660</v>
      </c>
      <c r="B68" s="242">
        <v>167408</v>
      </c>
      <c r="C68" s="242">
        <v>11554</v>
      </c>
      <c r="D68" s="242">
        <v>4842</v>
      </c>
      <c r="E68" s="242">
        <v>1722</v>
      </c>
      <c r="F68" s="242">
        <v>4990</v>
      </c>
      <c r="G68" s="301">
        <v>462</v>
      </c>
      <c r="H68" s="4"/>
      <c r="I68" s="4"/>
    </row>
    <row r="69" spans="1:9" ht="15" customHeight="1">
      <c r="A69" s="242">
        <v>48795</v>
      </c>
      <c r="B69" s="242">
        <v>70124</v>
      </c>
      <c r="C69" s="242">
        <v>4842</v>
      </c>
      <c r="D69" s="242">
        <v>3935</v>
      </c>
      <c r="E69" s="242">
        <v>366</v>
      </c>
      <c r="F69" s="242">
        <v>541</v>
      </c>
      <c r="G69" s="301">
        <v>463</v>
      </c>
      <c r="H69" s="4"/>
      <c r="I69" s="4"/>
    </row>
    <row r="70" spans="1:9" ht="15" customHeight="1">
      <c r="A70" s="242">
        <v>91735</v>
      </c>
      <c r="B70" s="242">
        <v>144593</v>
      </c>
      <c r="C70" s="242">
        <v>17979</v>
      </c>
      <c r="D70" s="242">
        <v>5643</v>
      </c>
      <c r="E70" s="242">
        <v>5504</v>
      </c>
      <c r="F70" s="242">
        <v>6832</v>
      </c>
      <c r="G70" s="301">
        <v>464</v>
      </c>
      <c r="H70" s="4"/>
      <c r="I70" s="4"/>
    </row>
    <row r="71" spans="1:9" ht="12.75">
      <c r="A71" s="299"/>
      <c r="B71" s="299"/>
      <c r="C71" s="299"/>
      <c r="D71" s="299"/>
      <c r="E71" s="299"/>
      <c r="F71" s="299"/>
      <c r="G71" s="238"/>
      <c r="H71" s="4"/>
      <c r="I71" s="4"/>
    </row>
    <row r="72" spans="1:9" ht="12.75">
      <c r="A72" s="238" t="s">
        <v>530</v>
      </c>
      <c r="B72" s="299"/>
      <c r="C72" s="299"/>
      <c r="D72" s="299"/>
      <c r="E72" s="299"/>
      <c r="F72" s="299"/>
      <c r="G72" s="238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</sheetData>
  <mergeCells count="13">
    <mergeCell ref="A1:G1"/>
    <mergeCell ref="A2:G2"/>
    <mergeCell ref="A4:B4"/>
    <mergeCell ref="C4:C7"/>
    <mergeCell ref="D4:F4"/>
    <mergeCell ref="G4:G8"/>
    <mergeCell ref="A5:A7"/>
    <mergeCell ref="B5:B7"/>
    <mergeCell ref="D5:D7"/>
    <mergeCell ref="E5:E7"/>
    <mergeCell ref="F5:F7"/>
    <mergeCell ref="A8:B8"/>
    <mergeCell ref="C8:F8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0.5999900102615356"/>
  </sheetPr>
  <dimension ref="A1:E73"/>
  <sheetViews>
    <sheetView workbookViewId="0" topLeftCell="A1">
      <selection activeCell="F1" sqref="F1"/>
    </sheetView>
  </sheetViews>
  <sheetFormatPr defaultColWidth="11.421875" defaultRowHeight="12.75"/>
  <cols>
    <col min="1" max="1" width="12.7109375" style="0" customWidth="1"/>
    <col min="2" max="2" width="34.28125" style="0" customWidth="1"/>
    <col min="3" max="3" width="26.421875" style="0" customWidth="1"/>
    <col min="4" max="4" width="25.8515625" style="0" customWidth="1"/>
    <col min="5" max="5" width="25.28125" style="0" customWidth="1"/>
  </cols>
  <sheetData>
    <row r="1" spans="1:5" ht="15" customHeight="1">
      <c r="A1" s="521" t="s">
        <v>523</v>
      </c>
      <c r="B1" s="521"/>
      <c r="C1" s="521"/>
      <c r="D1" s="521"/>
      <c r="E1" s="521"/>
    </row>
    <row r="2" spans="1:5" ht="15" customHeight="1">
      <c r="A2" s="521" t="s">
        <v>141</v>
      </c>
      <c r="B2" s="521"/>
      <c r="C2" s="521"/>
      <c r="D2" s="521"/>
      <c r="E2" s="521"/>
    </row>
    <row r="3" spans="1:5" ht="15" customHeight="1">
      <c r="A3" s="281"/>
      <c r="B3" s="281"/>
      <c r="C3" s="281"/>
      <c r="D3" s="281"/>
      <c r="E3" s="281"/>
    </row>
    <row r="4" spans="1:5" ht="14.1" customHeight="1">
      <c r="A4" s="481" t="s">
        <v>519</v>
      </c>
      <c r="B4" s="495" t="s">
        <v>250</v>
      </c>
      <c r="C4" s="495" t="s">
        <v>487</v>
      </c>
      <c r="D4" s="495" t="s">
        <v>520</v>
      </c>
      <c r="E4" s="519" t="s">
        <v>521</v>
      </c>
    </row>
    <row r="5" spans="1:5" ht="14.1" customHeight="1">
      <c r="A5" s="483"/>
      <c r="B5" s="496"/>
      <c r="C5" s="496"/>
      <c r="D5" s="496"/>
      <c r="E5" s="520"/>
    </row>
    <row r="6" spans="1:5" ht="14.1" customHeight="1">
      <c r="A6" s="483"/>
      <c r="B6" s="496"/>
      <c r="C6" s="496"/>
      <c r="D6" s="496"/>
      <c r="E6" s="520"/>
    </row>
    <row r="7" spans="1:5" ht="14.1" customHeight="1">
      <c r="A7" s="483"/>
      <c r="B7" s="496"/>
      <c r="C7" s="496"/>
      <c r="D7" s="496"/>
      <c r="E7" s="520"/>
    </row>
    <row r="8" spans="1:5" ht="14.1" customHeight="1">
      <c r="A8" s="485"/>
      <c r="B8" s="498"/>
      <c r="C8" s="499" t="s">
        <v>18</v>
      </c>
      <c r="D8" s="500"/>
      <c r="E8" s="500"/>
    </row>
    <row r="9" spans="1:5" ht="15" customHeight="1">
      <c r="A9" s="282"/>
      <c r="B9" s="283" t="s">
        <v>95</v>
      </c>
      <c r="C9" s="284"/>
      <c r="D9" s="239"/>
      <c r="E9" s="239"/>
    </row>
    <row r="10" spans="1:5" ht="15" customHeight="1">
      <c r="A10" s="282">
        <v>471</v>
      </c>
      <c r="B10" s="285" t="s">
        <v>108</v>
      </c>
      <c r="C10" s="286">
        <v>47</v>
      </c>
      <c r="D10" s="242">
        <v>202750</v>
      </c>
      <c r="E10" s="242">
        <v>167224</v>
      </c>
    </row>
    <row r="11" spans="1:5" ht="15" customHeight="1">
      <c r="A11" s="282">
        <v>472</v>
      </c>
      <c r="B11" s="285" t="s">
        <v>109</v>
      </c>
      <c r="C11" s="286">
        <v>42</v>
      </c>
      <c r="D11" s="242">
        <v>165306</v>
      </c>
      <c r="E11" s="242">
        <v>116388</v>
      </c>
    </row>
    <row r="12" spans="1:5" ht="15" customHeight="1">
      <c r="A12" s="282">
        <v>473</v>
      </c>
      <c r="B12" s="285" t="s">
        <v>110</v>
      </c>
      <c r="C12" s="286">
        <v>18</v>
      </c>
      <c r="D12" s="242">
        <v>154660</v>
      </c>
      <c r="E12" s="242">
        <v>100078</v>
      </c>
    </row>
    <row r="13" spans="1:5" ht="15" customHeight="1">
      <c r="A13" s="282">
        <v>474</v>
      </c>
      <c r="B13" s="285" t="s">
        <v>113</v>
      </c>
      <c r="C13" s="286">
        <v>11</v>
      </c>
      <c r="D13" s="242">
        <v>184549</v>
      </c>
      <c r="E13" s="242">
        <v>147939</v>
      </c>
    </row>
    <row r="14" spans="1:5" ht="15" customHeight="1">
      <c r="A14" s="282">
        <v>475</v>
      </c>
      <c r="B14" s="285" t="s">
        <v>111</v>
      </c>
      <c r="C14" s="286">
        <v>29</v>
      </c>
      <c r="D14" s="242">
        <v>100295</v>
      </c>
      <c r="E14" s="242">
        <v>52758</v>
      </c>
    </row>
    <row r="15" spans="1:5" ht="15" customHeight="1">
      <c r="A15" s="282">
        <v>476</v>
      </c>
      <c r="B15" s="285" t="s">
        <v>114</v>
      </c>
      <c r="C15" s="286">
        <v>25</v>
      </c>
      <c r="D15" s="242">
        <v>167380</v>
      </c>
      <c r="E15" s="242">
        <v>106613</v>
      </c>
    </row>
    <row r="16" spans="1:5" ht="15" customHeight="1">
      <c r="A16" s="282">
        <v>477</v>
      </c>
      <c r="B16" s="285" t="s">
        <v>115</v>
      </c>
      <c r="C16" s="286">
        <v>34</v>
      </c>
      <c r="D16" s="242">
        <v>324895</v>
      </c>
      <c r="E16" s="242">
        <v>173368</v>
      </c>
    </row>
    <row r="17" spans="1:5" ht="15" customHeight="1">
      <c r="A17" s="282">
        <v>478</v>
      </c>
      <c r="B17" s="285" t="s">
        <v>116</v>
      </c>
      <c r="C17" s="286">
        <v>16</v>
      </c>
      <c r="D17" s="242">
        <v>150612</v>
      </c>
      <c r="E17" s="242">
        <v>95145</v>
      </c>
    </row>
    <row r="18" spans="1:5" ht="15" customHeight="1">
      <c r="A18" s="282">
        <v>479</v>
      </c>
      <c r="B18" s="285" t="s">
        <v>117</v>
      </c>
      <c r="C18" s="286">
        <v>16</v>
      </c>
      <c r="D18" s="242">
        <v>220410</v>
      </c>
      <c r="E18" s="242">
        <v>123713</v>
      </c>
    </row>
    <row r="19" spans="1:5" ht="15" customHeight="1">
      <c r="A19" s="290">
        <v>4</v>
      </c>
      <c r="B19" s="291" t="s">
        <v>206</v>
      </c>
      <c r="C19" s="292">
        <v>242</v>
      </c>
      <c r="D19" s="248">
        <v>2660857</v>
      </c>
      <c r="E19" s="248">
        <v>1872905</v>
      </c>
    </row>
    <row r="20" spans="1:5" ht="15" customHeight="1">
      <c r="A20" s="282"/>
      <c r="B20" s="293"/>
      <c r="C20" s="286"/>
      <c r="D20" s="242"/>
      <c r="E20" s="242"/>
    </row>
    <row r="21" spans="1:5" ht="15" customHeight="1">
      <c r="A21" s="282"/>
      <c r="B21" s="287" t="s">
        <v>78</v>
      </c>
      <c r="C21" s="286"/>
      <c r="D21" s="242"/>
      <c r="E21" s="242"/>
    </row>
    <row r="22" spans="1:5" ht="15" customHeight="1">
      <c r="A22" s="282">
        <v>561</v>
      </c>
      <c r="B22" s="285" t="s">
        <v>118</v>
      </c>
      <c r="C22" s="286">
        <v>9</v>
      </c>
      <c r="D22" s="242">
        <v>92670</v>
      </c>
      <c r="E22" s="242">
        <v>47268</v>
      </c>
    </row>
    <row r="23" spans="1:5" ht="15" customHeight="1">
      <c r="A23" s="282">
        <v>562</v>
      </c>
      <c r="B23" s="285" t="s">
        <v>119</v>
      </c>
      <c r="C23" s="286">
        <v>1</v>
      </c>
      <c r="D23" s="242">
        <v>350000</v>
      </c>
      <c r="E23" s="242">
        <v>319266</v>
      </c>
    </row>
    <row r="24" spans="1:5" ht="15" customHeight="1">
      <c r="A24" s="282">
        <v>563</v>
      </c>
      <c r="B24" s="285" t="s">
        <v>120</v>
      </c>
      <c r="C24" s="286">
        <v>1</v>
      </c>
      <c r="D24" s="242">
        <v>265000</v>
      </c>
      <c r="E24" s="242">
        <v>189057</v>
      </c>
    </row>
    <row r="25" spans="1:5" ht="15" customHeight="1">
      <c r="A25" s="282">
        <v>564</v>
      </c>
      <c r="B25" s="285" t="s">
        <v>121</v>
      </c>
      <c r="C25" s="286">
        <v>2</v>
      </c>
      <c r="D25" s="242">
        <v>1630000</v>
      </c>
      <c r="E25" s="242">
        <v>962237</v>
      </c>
    </row>
    <row r="26" spans="1:5" ht="15" customHeight="1">
      <c r="A26" s="282">
        <v>565</v>
      </c>
      <c r="B26" s="285" t="s">
        <v>122</v>
      </c>
      <c r="C26" s="286">
        <v>1</v>
      </c>
      <c r="D26" s="242">
        <v>95000</v>
      </c>
      <c r="E26" s="242">
        <v>51400</v>
      </c>
    </row>
    <row r="27" spans="1:5" ht="15" customHeight="1">
      <c r="A27" s="282"/>
      <c r="B27" s="287" t="s">
        <v>95</v>
      </c>
      <c r="C27" s="293"/>
      <c r="D27" s="272"/>
      <c r="E27" s="272"/>
    </row>
    <row r="28" spans="1:5" ht="15" customHeight="1">
      <c r="A28" s="282">
        <v>571</v>
      </c>
      <c r="B28" s="285" t="s">
        <v>118</v>
      </c>
      <c r="C28" s="286">
        <v>141</v>
      </c>
      <c r="D28" s="242">
        <v>370556</v>
      </c>
      <c r="E28" s="242">
        <v>232643</v>
      </c>
    </row>
    <row r="29" spans="1:5" ht="15" customHeight="1">
      <c r="A29" s="282">
        <v>572</v>
      </c>
      <c r="B29" s="285" t="s">
        <v>219</v>
      </c>
      <c r="C29" s="286">
        <v>16</v>
      </c>
      <c r="D29" s="242">
        <v>191580</v>
      </c>
      <c r="E29" s="242">
        <v>107205</v>
      </c>
    </row>
    <row r="30" spans="1:5" ht="15" customHeight="1">
      <c r="A30" s="282">
        <v>573</v>
      </c>
      <c r="B30" s="285" t="s">
        <v>120</v>
      </c>
      <c r="C30" s="286">
        <v>25</v>
      </c>
      <c r="D30" s="242">
        <v>81420</v>
      </c>
      <c r="E30" s="242">
        <v>63707</v>
      </c>
    </row>
    <row r="31" spans="1:5" ht="15" customHeight="1">
      <c r="A31" s="282">
        <v>574</v>
      </c>
      <c r="B31" s="285" t="s">
        <v>139</v>
      </c>
      <c r="C31" s="286">
        <v>34</v>
      </c>
      <c r="D31" s="242">
        <v>288361</v>
      </c>
      <c r="E31" s="242">
        <v>196360</v>
      </c>
    </row>
    <row r="32" spans="1:5" ht="15" customHeight="1">
      <c r="A32" s="282">
        <v>575</v>
      </c>
      <c r="B32" s="285" t="s">
        <v>232</v>
      </c>
      <c r="C32" s="286">
        <v>126</v>
      </c>
      <c r="D32" s="242">
        <v>206688</v>
      </c>
      <c r="E32" s="242">
        <v>134581</v>
      </c>
    </row>
    <row r="33" spans="1:5" ht="15" customHeight="1">
      <c r="A33" s="282">
        <v>576</v>
      </c>
      <c r="B33" s="285" t="s">
        <v>140</v>
      </c>
      <c r="C33" s="286">
        <v>49</v>
      </c>
      <c r="D33" s="242">
        <v>237860</v>
      </c>
      <c r="E33" s="242">
        <v>156150</v>
      </c>
    </row>
    <row r="34" spans="1:5" ht="15" customHeight="1">
      <c r="A34" s="282">
        <v>577</v>
      </c>
      <c r="B34" s="285" t="s">
        <v>220</v>
      </c>
      <c r="C34" s="286">
        <v>71</v>
      </c>
      <c r="D34" s="242">
        <v>207541</v>
      </c>
      <c r="E34" s="242">
        <v>125824</v>
      </c>
    </row>
    <row r="35" spans="1:5" ht="15" customHeight="1">
      <c r="A35" s="290">
        <v>5</v>
      </c>
      <c r="B35" s="291" t="s">
        <v>207</v>
      </c>
      <c r="C35" s="292">
        <v>476</v>
      </c>
      <c r="D35" s="248">
        <v>4016676</v>
      </c>
      <c r="E35" s="248">
        <v>2585698</v>
      </c>
    </row>
    <row r="36" spans="1:5" ht="15" customHeight="1">
      <c r="A36" s="282"/>
      <c r="B36" s="293"/>
      <c r="C36" s="293"/>
      <c r="D36" s="272"/>
      <c r="E36" s="272"/>
    </row>
    <row r="37" spans="1:5" ht="15" customHeight="1">
      <c r="A37" s="282"/>
      <c r="B37" s="287" t="s">
        <v>78</v>
      </c>
      <c r="C37" s="303"/>
      <c r="D37" s="304"/>
      <c r="E37" s="304"/>
    </row>
    <row r="38" spans="1:5" ht="15" customHeight="1">
      <c r="A38" s="282">
        <v>661</v>
      </c>
      <c r="B38" s="285" t="s">
        <v>123</v>
      </c>
      <c r="C38" s="286">
        <v>1</v>
      </c>
      <c r="D38" s="242">
        <v>200000</v>
      </c>
      <c r="E38" s="242">
        <v>165292</v>
      </c>
    </row>
    <row r="39" spans="1:5" ht="15" customHeight="1">
      <c r="A39" s="282">
        <v>662</v>
      </c>
      <c r="B39" s="285" t="s">
        <v>124</v>
      </c>
      <c r="C39" s="286">
        <v>1</v>
      </c>
      <c r="D39" s="242">
        <v>250000</v>
      </c>
      <c r="E39" s="242">
        <v>239920</v>
      </c>
    </row>
    <row r="40" spans="1:5" ht="15" customHeight="1">
      <c r="A40" s="282">
        <v>663</v>
      </c>
      <c r="B40" s="285" t="s">
        <v>125</v>
      </c>
      <c r="C40" s="286">
        <v>1</v>
      </c>
      <c r="D40" s="242">
        <v>360000</v>
      </c>
      <c r="E40" s="242">
        <v>203388</v>
      </c>
    </row>
    <row r="41" spans="1:5" ht="15" customHeight="1">
      <c r="A41" s="282"/>
      <c r="B41" s="287" t="s">
        <v>95</v>
      </c>
      <c r="C41" s="286"/>
      <c r="D41" s="242"/>
      <c r="E41" s="242"/>
    </row>
    <row r="42" spans="1:5" ht="15" customHeight="1">
      <c r="A42" s="282">
        <v>671</v>
      </c>
      <c r="B42" s="285" t="s">
        <v>123</v>
      </c>
      <c r="C42" s="286">
        <v>14</v>
      </c>
      <c r="D42" s="242">
        <v>225530</v>
      </c>
      <c r="E42" s="242">
        <v>188708</v>
      </c>
    </row>
    <row r="43" spans="1:5" ht="15" customHeight="1">
      <c r="A43" s="282">
        <v>672</v>
      </c>
      <c r="B43" s="285" t="s">
        <v>126</v>
      </c>
      <c r="C43" s="286">
        <v>33</v>
      </c>
      <c r="D43" s="242">
        <v>203240</v>
      </c>
      <c r="E43" s="242">
        <v>134663</v>
      </c>
    </row>
    <row r="44" spans="1:5" ht="15" customHeight="1">
      <c r="A44" s="282">
        <v>673</v>
      </c>
      <c r="B44" s="285" t="s">
        <v>225</v>
      </c>
      <c r="C44" s="286">
        <v>34</v>
      </c>
      <c r="D44" s="242">
        <v>139831</v>
      </c>
      <c r="E44" s="242">
        <v>104344</v>
      </c>
    </row>
    <row r="45" spans="1:5" ht="15" customHeight="1">
      <c r="A45" s="282">
        <v>674</v>
      </c>
      <c r="B45" s="285" t="s">
        <v>127</v>
      </c>
      <c r="C45" s="286">
        <v>48</v>
      </c>
      <c r="D45" s="242">
        <v>179769</v>
      </c>
      <c r="E45" s="242">
        <v>117041</v>
      </c>
    </row>
    <row r="46" spans="1:5" ht="15" customHeight="1">
      <c r="A46" s="282">
        <v>675</v>
      </c>
      <c r="B46" s="285" t="s">
        <v>128</v>
      </c>
      <c r="C46" s="286">
        <v>37</v>
      </c>
      <c r="D46" s="242">
        <v>222535</v>
      </c>
      <c r="E46" s="242">
        <v>126428</v>
      </c>
    </row>
    <row r="47" spans="1:5" ht="15" customHeight="1">
      <c r="A47" s="282">
        <v>676</v>
      </c>
      <c r="B47" s="285" t="s">
        <v>129</v>
      </c>
      <c r="C47" s="286">
        <v>12</v>
      </c>
      <c r="D47" s="242">
        <v>319300</v>
      </c>
      <c r="E47" s="242">
        <v>218781</v>
      </c>
    </row>
    <row r="48" spans="1:5" ht="15" customHeight="1">
      <c r="A48" s="282">
        <v>677</v>
      </c>
      <c r="B48" s="285" t="s">
        <v>224</v>
      </c>
      <c r="C48" s="286">
        <v>39</v>
      </c>
      <c r="D48" s="242">
        <v>262160</v>
      </c>
      <c r="E48" s="242">
        <v>188375</v>
      </c>
    </row>
    <row r="49" spans="1:5" ht="15" customHeight="1">
      <c r="A49" s="282">
        <v>678</v>
      </c>
      <c r="B49" s="285" t="s">
        <v>124</v>
      </c>
      <c r="C49" s="286">
        <v>33</v>
      </c>
      <c r="D49" s="242">
        <v>150870</v>
      </c>
      <c r="E49" s="242">
        <v>99850</v>
      </c>
    </row>
    <row r="50" spans="1:5" ht="15" customHeight="1">
      <c r="A50" s="282">
        <v>679</v>
      </c>
      <c r="B50" s="285" t="s">
        <v>125</v>
      </c>
      <c r="C50" s="286">
        <v>33</v>
      </c>
      <c r="D50" s="242">
        <v>227480</v>
      </c>
      <c r="E50" s="242">
        <v>134132</v>
      </c>
    </row>
    <row r="51" spans="1:5" ht="15" customHeight="1">
      <c r="A51" s="290">
        <v>6</v>
      </c>
      <c r="B51" s="291" t="s">
        <v>208</v>
      </c>
      <c r="C51" s="294">
        <v>286</v>
      </c>
      <c r="D51" s="295">
        <v>2740715</v>
      </c>
      <c r="E51" s="295">
        <v>1920922</v>
      </c>
    </row>
    <row r="52" spans="1:5" ht="15" customHeight="1">
      <c r="A52" s="282"/>
      <c r="B52" s="293"/>
      <c r="C52" s="296"/>
      <c r="D52" s="239"/>
      <c r="E52" s="239"/>
    </row>
    <row r="53" spans="1:5" ht="15" customHeight="1">
      <c r="A53" s="282"/>
      <c r="B53" s="287" t="s">
        <v>78</v>
      </c>
      <c r="C53" s="296"/>
      <c r="D53" s="239"/>
      <c r="E53" s="239"/>
    </row>
    <row r="54" spans="1:5" ht="15" customHeight="1">
      <c r="A54" s="282">
        <v>761</v>
      </c>
      <c r="B54" s="285" t="s">
        <v>130</v>
      </c>
      <c r="C54" s="286">
        <v>1</v>
      </c>
      <c r="D54" s="242">
        <v>600000</v>
      </c>
      <c r="E54" s="242">
        <v>589901</v>
      </c>
    </row>
    <row r="55" spans="1:5" ht="15" customHeight="1">
      <c r="A55" s="282">
        <v>762</v>
      </c>
      <c r="B55" s="285" t="s">
        <v>131</v>
      </c>
      <c r="C55" s="286">
        <v>1</v>
      </c>
      <c r="D55" s="242">
        <v>80000</v>
      </c>
      <c r="E55" s="242">
        <v>45522</v>
      </c>
    </row>
    <row r="56" spans="1:5" ht="15" customHeight="1">
      <c r="A56" s="282">
        <v>763</v>
      </c>
      <c r="B56" s="285" t="s">
        <v>132</v>
      </c>
      <c r="C56" s="178">
        <v>0</v>
      </c>
      <c r="D56" s="67">
        <v>0</v>
      </c>
      <c r="E56" s="67">
        <v>0</v>
      </c>
    </row>
    <row r="57" spans="1:5" ht="15" customHeight="1">
      <c r="A57" s="282">
        <v>764</v>
      </c>
      <c r="B57" s="285" t="s">
        <v>133</v>
      </c>
      <c r="C57" s="178">
        <v>0</v>
      </c>
      <c r="D57" s="67">
        <v>0</v>
      </c>
      <c r="E57" s="67">
        <v>0</v>
      </c>
    </row>
    <row r="58" spans="1:5" ht="15" customHeight="1">
      <c r="A58" s="282"/>
      <c r="B58" s="287" t="s">
        <v>95</v>
      </c>
      <c r="C58" s="296"/>
      <c r="D58" s="239"/>
      <c r="E58" s="239"/>
    </row>
    <row r="59" spans="1:5" ht="15" customHeight="1">
      <c r="A59" s="282">
        <v>771</v>
      </c>
      <c r="B59" s="285" t="s">
        <v>221</v>
      </c>
      <c r="C59" s="286">
        <v>23</v>
      </c>
      <c r="D59" s="242">
        <v>145601</v>
      </c>
      <c r="E59" s="242">
        <v>121328</v>
      </c>
    </row>
    <row r="60" spans="1:5" ht="15" customHeight="1">
      <c r="A60" s="282">
        <v>772</v>
      </c>
      <c r="B60" s="285" t="s">
        <v>130</v>
      </c>
      <c r="C60" s="286">
        <v>39</v>
      </c>
      <c r="D60" s="242">
        <v>361960</v>
      </c>
      <c r="E60" s="242">
        <v>281183</v>
      </c>
    </row>
    <row r="61" spans="1:5" ht="15" customHeight="1">
      <c r="A61" s="282">
        <v>773</v>
      </c>
      <c r="B61" s="285" t="s">
        <v>229</v>
      </c>
      <c r="C61" s="286">
        <v>20</v>
      </c>
      <c r="D61" s="242">
        <v>252880</v>
      </c>
      <c r="E61" s="242">
        <v>135483</v>
      </c>
    </row>
    <row r="62" spans="1:5" ht="15" customHeight="1">
      <c r="A62" s="282">
        <v>774</v>
      </c>
      <c r="B62" s="285" t="s">
        <v>134</v>
      </c>
      <c r="C62" s="286">
        <v>15</v>
      </c>
      <c r="D62" s="242">
        <v>310500</v>
      </c>
      <c r="E62" s="242">
        <v>216388</v>
      </c>
    </row>
    <row r="63" spans="1:5" ht="15" customHeight="1">
      <c r="A63" s="282">
        <v>775</v>
      </c>
      <c r="B63" s="285" t="s">
        <v>223</v>
      </c>
      <c r="C63" s="286">
        <v>16</v>
      </c>
      <c r="D63" s="242">
        <v>671000</v>
      </c>
      <c r="E63" s="242">
        <v>553910</v>
      </c>
    </row>
    <row r="64" spans="1:5" ht="15" customHeight="1">
      <c r="A64" s="282">
        <v>776</v>
      </c>
      <c r="B64" s="285" t="s">
        <v>135</v>
      </c>
      <c r="C64" s="286">
        <v>12</v>
      </c>
      <c r="D64" s="242">
        <v>195301</v>
      </c>
      <c r="E64" s="242">
        <v>130217</v>
      </c>
    </row>
    <row r="65" spans="1:5" ht="15" customHeight="1">
      <c r="A65" s="282">
        <v>777</v>
      </c>
      <c r="B65" s="285" t="s">
        <v>136</v>
      </c>
      <c r="C65" s="286">
        <v>37</v>
      </c>
      <c r="D65" s="242">
        <v>273730</v>
      </c>
      <c r="E65" s="242">
        <v>206549</v>
      </c>
    </row>
    <row r="66" spans="1:5" ht="15" customHeight="1">
      <c r="A66" s="282">
        <v>778</v>
      </c>
      <c r="B66" s="285" t="s">
        <v>137</v>
      </c>
      <c r="C66" s="286">
        <v>27</v>
      </c>
      <c r="D66" s="242">
        <v>496525</v>
      </c>
      <c r="E66" s="242">
        <v>302675</v>
      </c>
    </row>
    <row r="67" spans="1:5" ht="15" customHeight="1">
      <c r="A67" s="282">
        <v>779</v>
      </c>
      <c r="B67" s="285" t="s">
        <v>222</v>
      </c>
      <c r="C67" s="286">
        <v>43</v>
      </c>
      <c r="D67" s="242">
        <v>250035</v>
      </c>
      <c r="E67" s="242">
        <v>161898</v>
      </c>
    </row>
    <row r="68" spans="1:5" ht="15" customHeight="1">
      <c r="A68" s="282">
        <v>780</v>
      </c>
      <c r="B68" s="285" t="s">
        <v>138</v>
      </c>
      <c r="C68" s="286">
        <v>17</v>
      </c>
      <c r="D68" s="242">
        <v>655630</v>
      </c>
      <c r="E68" s="242">
        <v>469641</v>
      </c>
    </row>
    <row r="69" spans="1:5" ht="15" customHeight="1">
      <c r="A69" s="290">
        <v>7</v>
      </c>
      <c r="B69" s="291" t="s">
        <v>209</v>
      </c>
      <c r="C69" s="294">
        <v>251</v>
      </c>
      <c r="D69" s="295">
        <v>4293162</v>
      </c>
      <c r="E69" s="295">
        <v>3214695</v>
      </c>
    </row>
    <row r="70" spans="1:5" ht="15" customHeight="1">
      <c r="A70" s="290"/>
      <c r="B70" s="305" t="s">
        <v>197</v>
      </c>
      <c r="C70" s="306">
        <v>2324</v>
      </c>
      <c r="D70" s="307">
        <v>27026743</v>
      </c>
      <c r="E70" s="307">
        <v>19139295</v>
      </c>
    </row>
    <row r="71" spans="1:5" ht="15" customHeight="1">
      <c r="A71" s="249"/>
      <c r="B71" s="249"/>
      <c r="C71" s="239"/>
      <c r="D71" s="239"/>
      <c r="E71" s="239"/>
    </row>
    <row r="72" spans="1:5" ht="15" customHeight="1">
      <c r="A72" s="239" t="s">
        <v>522</v>
      </c>
      <c r="B72" s="239"/>
      <c r="C72" s="239"/>
      <c r="D72" s="239"/>
      <c r="E72" s="239"/>
    </row>
    <row r="73" spans="1:5" ht="15" customHeight="1">
      <c r="A73" s="4"/>
      <c r="B73" s="4"/>
      <c r="C73" s="4"/>
      <c r="D73" s="4"/>
      <c r="E73" s="4"/>
    </row>
  </sheetData>
  <mergeCells count="8">
    <mergeCell ref="A1:E1"/>
    <mergeCell ref="A2:E2"/>
    <mergeCell ref="A4:A8"/>
    <mergeCell ref="B4:B8"/>
    <mergeCell ref="C4:C7"/>
    <mergeCell ref="D4:D7"/>
    <mergeCell ref="E4:E7"/>
    <mergeCell ref="C8:E8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9" tint="0.5999900102615356"/>
  </sheetPr>
  <dimension ref="A1:H83"/>
  <sheetViews>
    <sheetView workbookViewId="0" topLeftCell="A1">
      <selection activeCell="H1" sqref="H1"/>
    </sheetView>
  </sheetViews>
  <sheetFormatPr defaultColWidth="11.421875" defaultRowHeight="12.75"/>
  <cols>
    <col min="1" max="6" width="16.28125" style="191" customWidth="1"/>
    <col min="7" max="7" width="10.7109375" style="191" customWidth="1"/>
    <col min="8" max="8" width="8.8515625" style="191" customWidth="1"/>
    <col min="9" max="16384" width="11.421875" style="191" customWidth="1"/>
  </cols>
  <sheetData>
    <row r="1" spans="1:8" ht="15" customHeight="1">
      <c r="A1" s="521" t="s">
        <v>523</v>
      </c>
      <c r="B1" s="521"/>
      <c r="C1" s="521"/>
      <c r="D1" s="521"/>
      <c r="E1" s="521"/>
      <c r="F1" s="521"/>
      <c r="G1" s="521"/>
      <c r="H1" s="36"/>
    </row>
    <row r="2" spans="1:8" ht="15" customHeight="1">
      <c r="A2" s="521" t="s">
        <v>141</v>
      </c>
      <c r="B2" s="521"/>
      <c r="C2" s="521"/>
      <c r="D2" s="521"/>
      <c r="E2" s="521"/>
      <c r="F2" s="521"/>
      <c r="G2" s="521"/>
      <c r="H2" s="233"/>
    </row>
    <row r="3" spans="1:8" ht="15" customHeight="1">
      <c r="A3" s="299"/>
      <c r="B3" s="299"/>
      <c r="C3" s="299"/>
      <c r="D3" s="299"/>
      <c r="E3" s="299"/>
      <c r="F3" s="299"/>
      <c r="G3" s="281"/>
      <c r="H3" s="56"/>
    </row>
    <row r="4" spans="1:8" ht="14.1" customHeight="1">
      <c r="A4" s="363" t="s">
        <v>148</v>
      </c>
      <c r="B4" s="364"/>
      <c r="C4" s="437" t="s">
        <v>524</v>
      </c>
      <c r="D4" s="364" t="s">
        <v>148</v>
      </c>
      <c r="E4" s="364"/>
      <c r="F4" s="364"/>
      <c r="G4" s="519" t="s">
        <v>519</v>
      </c>
      <c r="H4" s="56"/>
    </row>
    <row r="5" spans="1:8" ht="14.1" customHeight="1">
      <c r="A5" s="420" t="s">
        <v>525</v>
      </c>
      <c r="B5" s="404" t="s">
        <v>526</v>
      </c>
      <c r="C5" s="437"/>
      <c r="D5" s="364" t="s">
        <v>527</v>
      </c>
      <c r="E5" s="364" t="s">
        <v>51</v>
      </c>
      <c r="F5" s="437" t="s">
        <v>528</v>
      </c>
      <c r="G5" s="520"/>
      <c r="H5" s="56"/>
    </row>
    <row r="6" spans="1:8" ht="14.1" customHeight="1">
      <c r="A6" s="420"/>
      <c r="B6" s="426"/>
      <c r="C6" s="437"/>
      <c r="D6" s="364"/>
      <c r="E6" s="364"/>
      <c r="F6" s="437"/>
      <c r="G6" s="520"/>
      <c r="H6" s="56"/>
    </row>
    <row r="7" spans="1:8" ht="14.1" customHeight="1">
      <c r="A7" s="420"/>
      <c r="B7" s="416"/>
      <c r="C7" s="437"/>
      <c r="D7" s="364"/>
      <c r="E7" s="364"/>
      <c r="F7" s="437"/>
      <c r="G7" s="520"/>
      <c r="H7" s="56"/>
    </row>
    <row r="8" spans="1:8" ht="14.1" customHeight="1">
      <c r="A8" s="363" t="s">
        <v>18</v>
      </c>
      <c r="B8" s="364"/>
      <c r="C8" s="364" t="s">
        <v>24</v>
      </c>
      <c r="D8" s="364"/>
      <c r="E8" s="364"/>
      <c r="F8" s="364"/>
      <c r="G8" s="522"/>
      <c r="H8" s="56"/>
    </row>
    <row r="9" spans="1:8" ht="15" customHeight="1">
      <c r="A9" s="299"/>
      <c r="B9" s="299"/>
      <c r="C9" s="299"/>
      <c r="D9" s="299"/>
      <c r="E9" s="299"/>
      <c r="F9" s="299"/>
      <c r="G9" s="300"/>
      <c r="H9" s="56"/>
    </row>
    <row r="10" spans="1:8" ht="15" customHeight="1">
      <c r="A10" s="242">
        <v>125946</v>
      </c>
      <c r="B10" s="242">
        <v>41278</v>
      </c>
      <c r="C10" s="242">
        <v>13306</v>
      </c>
      <c r="D10" s="242">
        <v>7467</v>
      </c>
      <c r="E10" s="242">
        <v>1982</v>
      </c>
      <c r="F10" s="242">
        <v>3857</v>
      </c>
      <c r="G10" s="301">
        <v>471</v>
      </c>
      <c r="H10" s="56"/>
    </row>
    <row r="11" spans="1:8" ht="15" customHeight="1">
      <c r="A11" s="242">
        <v>83683</v>
      </c>
      <c r="B11" s="242">
        <v>32705</v>
      </c>
      <c r="C11" s="242">
        <v>14509</v>
      </c>
      <c r="D11" s="242">
        <v>5880</v>
      </c>
      <c r="E11" s="242">
        <v>3524</v>
      </c>
      <c r="F11" s="242">
        <v>5105</v>
      </c>
      <c r="G11" s="301">
        <v>472</v>
      </c>
      <c r="H11" s="56"/>
    </row>
    <row r="12" spans="1:8" ht="15" customHeight="1">
      <c r="A12" s="242">
        <v>79361</v>
      </c>
      <c r="B12" s="242">
        <v>20717</v>
      </c>
      <c r="C12" s="242">
        <v>10717</v>
      </c>
      <c r="D12" s="242">
        <v>4961</v>
      </c>
      <c r="E12" s="242">
        <v>1885</v>
      </c>
      <c r="F12" s="242">
        <v>3871</v>
      </c>
      <c r="G12" s="301">
        <v>473</v>
      </c>
      <c r="H12" s="56"/>
    </row>
    <row r="13" spans="1:8" ht="15" customHeight="1">
      <c r="A13" s="242">
        <v>100321</v>
      </c>
      <c r="B13" s="242">
        <v>47618</v>
      </c>
      <c r="C13" s="242">
        <v>13151</v>
      </c>
      <c r="D13" s="242">
        <v>7309</v>
      </c>
      <c r="E13" s="242">
        <v>2292</v>
      </c>
      <c r="F13" s="242">
        <v>3550</v>
      </c>
      <c r="G13" s="301">
        <v>474</v>
      </c>
      <c r="H13" s="56"/>
    </row>
    <row r="14" spans="1:8" ht="15" customHeight="1">
      <c r="A14" s="242">
        <v>40018</v>
      </c>
      <c r="B14" s="242">
        <v>12740</v>
      </c>
      <c r="C14" s="242">
        <v>11909</v>
      </c>
      <c r="D14" s="242">
        <v>2602</v>
      </c>
      <c r="E14" s="242">
        <v>4130</v>
      </c>
      <c r="F14" s="242">
        <v>5177</v>
      </c>
      <c r="G14" s="301">
        <v>475</v>
      </c>
      <c r="H14" s="56"/>
    </row>
    <row r="15" spans="1:8" ht="15" customHeight="1">
      <c r="A15" s="242">
        <v>67943</v>
      </c>
      <c r="B15" s="242">
        <v>38670</v>
      </c>
      <c r="C15" s="242">
        <v>19309</v>
      </c>
      <c r="D15" s="242">
        <v>6475</v>
      </c>
      <c r="E15" s="242">
        <v>5798</v>
      </c>
      <c r="F15" s="242">
        <v>7036</v>
      </c>
      <c r="G15" s="301">
        <v>476</v>
      </c>
      <c r="H15" s="56"/>
    </row>
    <row r="16" spans="1:8" ht="15" customHeight="1">
      <c r="A16" s="242">
        <v>71868</v>
      </c>
      <c r="B16" s="242">
        <v>101500</v>
      </c>
      <c r="C16" s="242">
        <v>13976</v>
      </c>
      <c r="D16" s="242">
        <v>5994</v>
      </c>
      <c r="E16" s="242">
        <v>3660</v>
      </c>
      <c r="F16" s="242">
        <v>4322</v>
      </c>
      <c r="G16" s="301">
        <v>477</v>
      </c>
      <c r="H16" s="56"/>
    </row>
    <row r="17" spans="1:8" ht="15" customHeight="1">
      <c r="A17" s="242">
        <v>66715</v>
      </c>
      <c r="B17" s="242">
        <v>28430</v>
      </c>
      <c r="C17" s="242">
        <v>9020</v>
      </c>
      <c r="D17" s="242">
        <v>5310</v>
      </c>
      <c r="E17" s="242">
        <v>1382</v>
      </c>
      <c r="F17" s="242">
        <v>2328</v>
      </c>
      <c r="G17" s="301">
        <v>478</v>
      </c>
      <c r="H17" s="56"/>
    </row>
    <row r="18" spans="1:8" ht="15" customHeight="1">
      <c r="A18" s="242">
        <v>74402</v>
      </c>
      <c r="B18" s="242">
        <v>49311</v>
      </c>
      <c r="C18" s="242">
        <v>14880</v>
      </c>
      <c r="D18" s="242">
        <v>6567</v>
      </c>
      <c r="E18" s="242">
        <v>3158</v>
      </c>
      <c r="F18" s="242">
        <v>5155</v>
      </c>
      <c r="G18" s="301">
        <v>479</v>
      </c>
      <c r="H18" s="56"/>
    </row>
    <row r="19" spans="1:8" ht="15" customHeight="1">
      <c r="A19" s="248">
        <v>1031935</v>
      </c>
      <c r="B19" s="248">
        <v>840970</v>
      </c>
      <c r="C19" s="248">
        <v>166282</v>
      </c>
      <c r="D19" s="248">
        <v>75548</v>
      </c>
      <c r="E19" s="248">
        <v>35481</v>
      </c>
      <c r="F19" s="248">
        <v>55253</v>
      </c>
      <c r="G19" s="302">
        <v>4</v>
      </c>
      <c r="H19" s="56"/>
    </row>
    <row r="20" spans="1:8" ht="15" customHeight="1">
      <c r="A20" s="242"/>
      <c r="B20" s="242"/>
      <c r="C20" s="242"/>
      <c r="D20" s="242"/>
      <c r="E20" s="242"/>
      <c r="F20" s="242"/>
      <c r="G20" s="301"/>
      <c r="H20" s="56"/>
    </row>
    <row r="21" spans="1:8" ht="15" customHeight="1">
      <c r="A21" s="242"/>
      <c r="B21" s="242"/>
      <c r="C21" s="242"/>
      <c r="D21" s="242"/>
      <c r="E21" s="242"/>
      <c r="F21" s="242"/>
      <c r="G21" s="301"/>
      <c r="H21" s="56"/>
    </row>
    <row r="22" spans="1:8" ht="15" customHeight="1">
      <c r="A22" s="242">
        <v>45003</v>
      </c>
      <c r="B22" s="242">
        <v>2265</v>
      </c>
      <c r="C22" s="242">
        <v>5914</v>
      </c>
      <c r="D22" s="242">
        <v>3793</v>
      </c>
      <c r="E22" s="242">
        <v>1065</v>
      </c>
      <c r="F22" s="242">
        <v>1056</v>
      </c>
      <c r="G22" s="301">
        <v>561</v>
      </c>
      <c r="H22" s="56"/>
    </row>
    <row r="23" spans="1:8" ht="15" customHeight="1">
      <c r="A23" s="242">
        <v>166995</v>
      </c>
      <c r="B23" s="242">
        <v>152271</v>
      </c>
      <c r="C23" s="242">
        <v>20110</v>
      </c>
      <c r="D23" s="242">
        <v>13823</v>
      </c>
      <c r="E23" s="242">
        <v>2881</v>
      </c>
      <c r="F23" s="242">
        <v>3406</v>
      </c>
      <c r="G23" s="301">
        <v>562</v>
      </c>
      <c r="H23" s="56"/>
    </row>
    <row r="24" spans="1:8" ht="15" customHeight="1">
      <c r="A24" s="242">
        <v>183577</v>
      </c>
      <c r="B24" s="242">
        <v>5480</v>
      </c>
      <c r="C24" s="242">
        <v>13384</v>
      </c>
      <c r="D24" s="242">
        <v>8870</v>
      </c>
      <c r="E24" s="242">
        <v>1399</v>
      </c>
      <c r="F24" s="242">
        <v>3115</v>
      </c>
      <c r="G24" s="301">
        <v>563</v>
      </c>
      <c r="H24" s="56"/>
    </row>
    <row r="25" spans="1:8" ht="15" customHeight="1">
      <c r="A25" s="242">
        <v>547210</v>
      </c>
      <c r="B25" s="242">
        <v>415027</v>
      </c>
      <c r="C25" s="242">
        <v>60095</v>
      </c>
      <c r="D25" s="242">
        <v>34974</v>
      </c>
      <c r="E25" s="242">
        <v>6545</v>
      </c>
      <c r="F25" s="242">
        <v>18576</v>
      </c>
      <c r="G25" s="301">
        <v>564</v>
      </c>
      <c r="H25" s="56"/>
    </row>
    <row r="26" spans="1:8" ht="15" customHeight="1">
      <c r="A26" s="242">
        <v>36302</v>
      </c>
      <c r="B26" s="242">
        <v>15098</v>
      </c>
      <c r="C26" s="242">
        <v>3791</v>
      </c>
      <c r="D26" s="242">
        <v>2723</v>
      </c>
      <c r="E26" s="242">
        <v>682</v>
      </c>
      <c r="F26" s="242">
        <v>386</v>
      </c>
      <c r="G26" s="301">
        <v>565</v>
      </c>
      <c r="H26" s="56"/>
    </row>
    <row r="27" spans="1:8" ht="15" customHeight="1">
      <c r="A27" s="242"/>
      <c r="B27" s="242"/>
      <c r="C27" s="242"/>
      <c r="D27" s="242"/>
      <c r="E27" s="242"/>
      <c r="F27" s="242"/>
      <c r="G27" s="301"/>
      <c r="H27" s="56"/>
    </row>
    <row r="28" spans="1:8" ht="15" customHeight="1">
      <c r="A28" s="242">
        <v>177271</v>
      </c>
      <c r="B28" s="242">
        <v>55372</v>
      </c>
      <c r="C28" s="242">
        <v>122448</v>
      </c>
      <c r="D28" s="242">
        <v>62136</v>
      </c>
      <c r="E28" s="242">
        <v>20344</v>
      </c>
      <c r="F28" s="242">
        <v>39968</v>
      </c>
      <c r="G28" s="301">
        <v>571</v>
      </c>
      <c r="H28" s="56"/>
    </row>
    <row r="29" spans="1:8" ht="15" customHeight="1">
      <c r="A29" s="242">
        <v>92552</v>
      </c>
      <c r="B29" s="242">
        <v>14653</v>
      </c>
      <c r="C29" s="242">
        <v>10586</v>
      </c>
      <c r="D29" s="242">
        <v>5417</v>
      </c>
      <c r="E29" s="242">
        <v>1799</v>
      </c>
      <c r="F29" s="242">
        <v>3370</v>
      </c>
      <c r="G29" s="301">
        <v>572</v>
      </c>
      <c r="H29" s="56"/>
    </row>
    <row r="30" spans="1:8" ht="15" customHeight="1">
      <c r="A30" s="242">
        <v>52551</v>
      </c>
      <c r="B30" s="242">
        <v>11156</v>
      </c>
      <c r="C30" s="242">
        <v>4753</v>
      </c>
      <c r="D30" s="242">
        <v>2629</v>
      </c>
      <c r="E30" s="242">
        <v>852</v>
      </c>
      <c r="F30" s="242">
        <v>1272</v>
      </c>
      <c r="G30" s="301">
        <v>573</v>
      </c>
      <c r="H30" s="56"/>
    </row>
    <row r="31" spans="1:8" ht="15" customHeight="1">
      <c r="A31" s="242">
        <v>159716</v>
      </c>
      <c r="B31" s="242">
        <v>36644</v>
      </c>
      <c r="C31" s="242">
        <v>21575</v>
      </c>
      <c r="D31" s="242">
        <v>10544</v>
      </c>
      <c r="E31" s="242">
        <v>3185</v>
      </c>
      <c r="F31" s="242">
        <v>7846</v>
      </c>
      <c r="G31" s="301">
        <v>574</v>
      </c>
      <c r="H31" s="56"/>
    </row>
    <row r="32" spans="1:8" ht="15" customHeight="1">
      <c r="A32" s="242">
        <v>91063</v>
      </c>
      <c r="B32" s="242">
        <v>43518</v>
      </c>
      <c r="C32" s="242">
        <v>11639</v>
      </c>
      <c r="D32" s="242">
        <v>6164</v>
      </c>
      <c r="E32" s="242">
        <v>2433</v>
      </c>
      <c r="F32" s="242">
        <v>3042</v>
      </c>
      <c r="G32" s="301">
        <v>575</v>
      </c>
      <c r="H32" s="56"/>
    </row>
    <row r="33" spans="1:8" ht="15" customHeight="1">
      <c r="A33" s="242">
        <v>127851</v>
      </c>
      <c r="B33" s="242">
        <v>28299</v>
      </c>
      <c r="C33" s="242">
        <v>15358</v>
      </c>
      <c r="D33" s="242">
        <v>7301</v>
      </c>
      <c r="E33" s="242">
        <v>3451</v>
      </c>
      <c r="F33" s="242">
        <v>4606</v>
      </c>
      <c r="G33" s="301">
        <v>576</v>
      </c>
      <c r="H33" s="56"/>
    </row>
    <row r="34" spans="1:8" ht="15" customHeight="1">
      <c r="A34" s="242">
        <v>93552</v>
      </c>
      <c r="B34" s="242">
        <v>32272</v>
      </c>
      <c r="C34" s="242">
        <v>13986</v>
      </c>
      <c r="D34" s="242">
        <v>7068</v>
      </c>
      <c r="E34" s="242">
        <v>2299</v>
      </c>
      <c r="F34" s="242">
        <v>4619</v>
      </c>
      <c r="G34" s="301">
        <v>577</v>
      </c>
      <c r="H34" s="56"/>
    </row>
    <row r="35" spans="1:8" ht="15" customHeight="1">
      <c r="A35" s="248">
        <v>1773643</v>
      </c>
      <c r="B35" s="248">
        <v>812055</v>
      </c>
      <c r="C35" s="248">
        <v>303639</v>
      </c>
      <c r="D35" s="248">
        <v>165442</v>
      </c>
      <c r="E35" s="248">
        <v>46935</v>
      </c>
      <c r="F35" s="248">
        <v>91262</v>
      </c>
      <c r="G35" s="302">
        <v>5</v>
      </c>
      <c r="H35" s="56"/>
    </row>
    <row r="36" spans="1:8" ht="15" customHeight="1">
      <c r="A36" s="242"/>
      <c r="B36" s="242"/>
      <c r="C36" s="242"/>
      <c r="D36" s="242"/>
      <c r="E36" s="242"/>
      <c r="F36" s="242"/>
      <c r="G36" s="301"/>
      <c r="H36" s="56"/>
    </row>
    <row r="37" spans="1:8" ht="15" customHeight="1">
      <c r="A37" s="242"/>
      <c r="B37" s="242"/>
      <c r="C37" s="242"/>
      <c r="D37" s="242"/>
      <c r="E37" s="242"/>
      <c r="F37" s="242"/>
      <c r="G37" s="301"/>
      <c r="H37" s="56"/>
    </row>
    <row r="38" spans="1:8" ht="15" customHeight="1">
      <c r="A38" s="242">
        <v>99204</v>
      </c>
      <c r="B38" s="242">
        <v>66088</v>
      </c>
      <c r="C38" s="242">
        <v>11652</v>
      </c>
      <c r="D38" s="242">
        <v>6704</v>
      </c>
      <c r="E38" s="242">
        <v>1174</v>
      </c>
      <c r="F38" s="242">
        <v>3774</v>
      </c>
      <c r="G38" s="301">
        <v>661</v>
      </c>
      <c r="H38" s="56"/>
    </row>
    <row r="39" spans="1:8" ht="15" customHeight="1">
      <c r="A39" s="242">
        <v>80848</v>
      </c>
      <c r="B39" s="242">
        <v>159072</v>
      </c>
      <c r="C39" s="242">
        <v>9107</v>
      </c>
      <c r="D39" s="242">
        <v>6667</v>
      </c>
      <c r="E39" s="242">
        <v>867</v>
      </c>
      <c r="F39" s="242">
        <v>1573</v>
      </c>
      <c r="G39" s="301">
        <v>662</v>
      </c>
      <c r="H39" s="56"/>
    </row>
    <row r="40" spans="1:8" ht="15" customHeight="1">
      <c r="A40" s="242">
        <v>182196</v>
      </c>
      <c r="B40" s="242">
        <v>21192</v>
      </c>
      <c r="C40" s="242">
        <v>18343</v>
      </c>
      <c r="D40" s="242">
        <v>11519</v>
      </c>
      <c r="E40" s="242">
        <v>2124</v>
      </c>
      <c r="F40" s="242">
        <v>4700</v>
      </c>
      <c r="G40" s="301">
        <v>663</v>
      </c>
      <c r="H40" s="56"/>
    </row>
    <row r="41" spans="1:8" ht="15" customHeight="1">
      <c r="A41" s="242"/>
      <c r="B41" s="242"/>
      <c r="C41" s="242"/>
      <c r="D41" s="242"/>
      <c r="E41" s="242"/>
      <c r="F41" s="242"/>
      <c r="G41" s="301"/>
      <c r="H41" s="56"/>
    </row>
    <row r="42" spans="1:8" ht="15" customHeight="1">
      <c r="A42" s="242">
        <v>144619</v>
      </c>
      <c r="B42" s="242">
        <v>44089</v>
      </c>
      <c r="C42" s="242">
        <v>19466</v>
      </c>
      <c r="D42" s="242">
        <v>9884</v>
      </c>
      <c r="E42" s="242">
        <v>3728</v>
      </c>
      <c r="F42" s="242">
        <v>5854</v>
      </c>
      <c r="G42" s="301">
        <v>671</v>
      </c>
      <c r="H42" s="56"/>
    </row>
    <row r="43" spans="1:8" ht="15" customHeight="1">
      <c r="A43" s="242">
        <v>101476</v>
      </c>
      <c r="B43" s="242">
        <v>33187</v>
      </c>
      <c r="C43" s="242">
        <v>19793</v>
      </c>
      <c r="D43" s="242">
        <v>7694</v>
      </c>
      <c r="E43" s="242">
        <v>5466</v>
      </c>
      <c r="F43" s="242">
        <v>6633</v>
      </c>
      <c r="G43" s="301">
        <v>672</v>
      </c>
      <c r="H43" s="56"/>
    </row>
    <row r="44" spans="1:8" ht="15" customHeight="1">
      <c r="A44" s="242">
        <v>79930</v>
      </c>
      <c r="B44" s="242">
        <v>24414</v>
      </c>
      <c r="C44" s="242">
        <v>13559</v>
      </c>
      <c r="D44" s="242">
        <v>6402</v>
      </c>
      <c r="E44" s="242">
        <v>3128</v>
      </c>
      <c r="F44" s="242">
        <v>4029</v>
      </c>
      <c r="G44" s="301">
        <v>673</v>
      </c>
      <c r="H44" s="56"/>
    </row>
    <row r="45" spans="1:8" ht="15" customHeight="1">
      <c r="A45" s="242">
        <v>82564</v>
      </c>
      <c r="B45" s="242">
        <v>34477</v>
      </c>
      <c r="C45" s="242">
        <v>11303</v>
      </c>
      <c r="D45" s="242">
        <v>5260</v>
      </c>
      <c r="E45" s="242">
        <v>2223</v>
      </c>
      <c r="F45" s="242">
        <v>3820</v>
      </c>
      <c r="G45" s="301">
        <v>674</v>
      </c>
      <c r="H45" s="56"/>
    </row>
    <row r="46" spans="1:8" ht="15" customHeight="1">
      <c r="A46" s="242">
        <v>82590</v>
      </c>
      <c r="B46" s="242">
        <v>43838</v>
      </c>
      <c r="C46" s="242">
        <v>10033</v>
      </c>
      <c r="D46" s="242">
        <v>5466</v>
      </c>
      <c r="E46" s="242">
        <v>1650</v>
      </c>
      <c r="F46" s="242">
        <v>2917</v>
      </c>
      <c r="G46" s="301">
        <v>675</v>
      </c>
      <c r="H46" s="56"/>
    </row>
    <row r="47" spans="1:8" ht="15" customHeight="1">
      <c r="A47" s="242">
        <v>133211</v>
      </c>
      <c r="B47" s="242">
        <v>85570</v>
      </c>
      <c r="C47" s="242">
        <v>26820</v>
      </c>
      <c r="D47" s="242">
        <v>16202</v>
      </c>
      <c r="E47" s="242">
        <v>3869</v>
      </c>
      <c r="F47" s="242">
        <v>6749</v>
      </c>
      <c r="G47" s="301">
        <v>676</v>
      </c>
      <c r="H47" s="56"/>
    </row>
    <row r="48" spans="1:8" ht="15" customHeight="1">
      <c r="A48" s="242">
        <v>136095</v>
      </c>
      <c r="B48" s="242">
        <v>52280</v>
      </c>
      <c r="C48" s="242">
        <v>19372</v>
      </c>
      <c r="D48" s="242">
        <v>8831</v>
      </c>
      <c r="E48" s="242">
        <v>3257</v>
      </c>
      <c r="F48" s="242">
        <v>7284</v>
      </c>
      <c r="G48" s="301">
        <v>677</v>
      </c>
      <c r="H48" s="56"/>
    </row>
    <row r="49" spans="1:8" ht="15" customHeight="1">
      <c r="A49" s="242">
        <v>87470</v>
      </c>
      <c r="B49" s="242">
        <v>12380</v>
      </c>
      <c r="C49" s="242">
        <v>9920</v>
      </c>
      <c r="D49" s="242">
        <v>4273</v>
      </c>
      <c r="E49" s="242">
        <v>2356</v>
      </c>
      <c r="F49" s="242">
        <v>3291</v>
      </c>
      <c r="G49" s="301">
        <v>678</v>
      </c>
      <c r="H49" s="56"/>
    </row>
    <row r="50" spans="1:8" ht="15" customHeight="1">
      <c r="A50" s="242">
        <v>101110</v>
      </c>
      <c r="B50" s="242">
        <v>33022</v>
      </c>
      <c r="C50" s="242">
        <v>10173</v>
      </c>
      <c r="D50" s="242">
        <v>5414</v>
      </c>
      <c r="E50" s="242">
        <v>1388</v>
      </c>
      <c r="F50" s="242">
        <v>3371</v>
      </c>
      <c r="G50" s="301">
        <v>679</v>
      </c>
      <c r="H50" s="56"/>
    </row>
    <row r="51" spans="1:8" ht="15" customHeight="1">
      <c r="A51" s="248">
        <v>1311313</v>
      </c>
      <c r="B51" s="248">
        <v>609609</v>
      </c>
      <c r="C51" s="248">
        <v>179541</v>
      </c>
      <c r="D51" s="248">
        <v>94316</v>
      </c>
      <c r="E51" s="248">
        <v>31230</v>
      </c>
      <c r="F51" s="248">
        <v>53995</v>
      </c>
      <c r="G51" s="302">
        <v>6</v>
      </c>
      <c r="H51" s="56"/>
    </row>
    <row r="52" spans="1:8" ht="15" customHeight="1">
      <c r="A52" s="242"/>
      <c r="B52" s="242"/>
      <c r="C52" s="242"/>
      <c r="D52" s="242"/>
      <c r="E52" s="242"/>
      <c r="F52" s="242"/>
      <c r="G52" s="301"/>
      <c r="H52" s="56"/>
    </row>
    <row r="53" spans="1:8" ht="15" customHeight="1">
      <c r="A53" s="242"/>
      <c r="B53" s="242"/>
      <c r="C53" s="242"/>
      <c r="D53" s="242"/>
      <c r="E53" s="242"/>
      <c r="F53" s="242"/>
      <c r="G53" s="301"/>
      <c r="H53" s="56"/>
    </row>
    <row r="54" spans="1:8" ht="15" customHeight="1">
      <c r="A54" s="242">
        <v>380554</v>
      </c>
      <c r="B54" s="242">
        <v>209347</v>
      </c>
      <c r="C54" s="242">
        <v>51425</v>
      </c>
      <c r="D54" s="242">
        <v>37899</v>
      </c>
      <c r="E54" s="242">
        <v>6531</v>
      </c>
      <c r="F54" s="242">
        <v>6995</v>
      </c>
      <c r="G54" s="301">
        <v>761</v>
      </c>
      <c r="H54" s="39"/>
    </row>
    <row r="55" spans="1:8" ht="15" customHeight="1">
      <c r="A55" s="242">
        <v>43666</v>
      </c>
      <c r="B55" s="242">
        <v>1856</v>
      </c>
      <c r="C55" s="242">
        <v>5731</v>
      </c>
      <c r="D55" s="242">
        <v>3042</v>
      </c>
      <c r="E55" s="242">
        <v>923</v>
      </c>
      <c r="F55" s="242">
        <v>1766</v>
      </c>
      <c r="G55" s="301">
        <v>762</v>
      </c>
      <c r="H55" s="39"/>
    </row>
    <row r="56" spans="1:8" ht="15" customHeight="1">
      <c r="A56" s="67">
        <v>0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301">
        <v>763</v>
      </c>
      <c r="H56" s="39"/>
    </row>
    <row r="57" spans="1:8" ht="15" customHeight="1">
      <c r="A57" s="67">
        <v>0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301">
        <v>764</v>
      </c>
      <c r="H57" s="39"/>
    </row>
    <row r="58" spans="1:8" ht="15" customHeight="1">
      <c r="A58" s="242"/>
      <c r="B58" s="242"/>
      <c r="C58" s="242"/>
      <c r="D58" s="242"/>
      <c r="E58" s="242"/>
      <c r="F58" s="242"/>
      <c r="G58" s="301"/>
      <c r="H58" s="39"/>
    </row>
    <row r="59" spans="1:8" ht="15" customHeight="1">
      <c r="A59" s="242">
        <v>88152</v>
      </c>
      <c r="B59" s="242">
        <v>33176</v>
      </c>
      <c r="C59" s="242">
        <v>10114</v>
      </c>
      <c r="D59" s="242">
        <v>5124</v>
      </c>
      <c r="E59" s="242">
        <v>1559</v>
      </c>
      <c r="F59" s="242">
        <v>3431</v>
      </c>
      <c r="G59" s="301">
        <v>771</v>
      </c>
      <c r="H59" s="4"/>
    </row>
    <row r="60" spans="1:8" ht="15" customHeight="1">
      <c r="A60" s="242">
        <v>217578</v>
      </c>
      <c r="B60" s="242">
        <v>63605</v>
      </c>
      <c r="C60" s="242">
        <v>21392</v>
      </c>
      <c r="D60" s="242">
        <v>11830</v>
      </c>
      <c r="E60" s="242">
        <v>3080</v>
      </c>
      <c r="F60" s="242">
        <v>6482</v>
      </c>
      <c r="G60" s="301">
        <v>772</v>
      </c>
      <c r="H60" s="4"/>
    </row>
    <row r="61" spans="1:8" ht="15" customHeight="1">
      <c r="A61" s="242">
        <v>115148</v>
      </c>
      <c r="B61" s="242">
        <v>20335</v>
      </c>
      <c r="C61" s="242">
        <v>14539</v>
      </c>
      <c r="D61" s="242">
        <v>7118</v>
      </c>
      <c r="E61" s="242">
        <v>2538</v>
      </c>
      <c r="F61" s="242">
        <v>4883</v>
      </c>
      <c r="G61" s="301">
        <v>773</v>
      </c>
      <c r="H61" s="4"/>
    </row>
    <row r="62" spans="1:8" ht="15" customHeight="1">
      <c r="A62" s="242">
        <v>127249</v>
      </c>
      <c r="B62" s="242">
        <v>89139</v>
      </c>
      <c r="C62" s="242">
        <v>16753</v>
      </c>
      <c r="D62" s="242">
        <v>10083</v>
      </c>
      <c r="E62" s="242">
        <v>2482</v>
      </c>
      <c r="F62" s="242">
        <v>4188</v>
      </c>
      <c r="G62" s="301">
        <v>774</v>
      </c>
      <c r="H62" s="4"/>
    </row>
    <row r="63" spans="1:8" ht="15" customHeight="1">
      <c r="A63" s="242">
        <v>356028</v>
      </c>
      <c r="B63" s="242">
        <v>197882</v>
      </c>
      <c r="C63" s="242">
        <v>47695</v>
      </c>
      <c r="D63" s="242">
        <v>32062</v>
      </c>
      <c r="E63" s="242">
        <v>5162</v>
      </c>
      <c r="F63" s="242">
        <v>10471</v>
      </c>
      <c r="G63" s="301">
        <v>775</v>
      </c>
      <c r="H63" s="4"/>
    </row>
    <row r="64" spans="1:8" ht="15" customHeight="1">
      <c r="A64" s="242">
        <v>75701</v>
      </c>
      <c r="B64" s="242">
        <v>54516</v>
      </c>
      <c r="C64" s="242">
        <v>11510</v>
      </c>
      <c r="D64" s="242">
        <v>5274</v>
      </c>
      <c r="E64" s="242">
        <v>2800</v>
      </c>
      <c r="F64" s="242">
        <v>3436</v>
      </c>
      <c r="G64" s="301">
        <v>776</v>
      </c>
      <c r="H64" s="4"/>
    </row>
    <row r="65" spans="1:8" ht="15" customHeight="1">
      <c r="A65" s="242">
        <v>126077</v>
      </c>
      <c r="B65" s="242">
        <v>80472</v>
      </c>
      <c r="C65" s="242">
        <v>20494</v>
      </c>
      <c r="D65" s="242">
        <v>10811</v>
      </c>
      <c r="E65" s="242">
        <v>2768</v>
      </c>
      <c r="F65" s="242">
        <v>6915</v>
      </c>
      <c r="G65" s="301">
        <v>777</v>
      </c>
      <c r="H65" s="4"/>
    </row>
    <row r="66" spans="1:8" ht="15" customHeight="1">
      <c r="A66" s="242">
        <v>178610</v>
      </c>
      <c r="B66" s="242">
        <v>124065</v>
      </c>
      <c r="C66" s="242">
        <v>24863</v>
      </c>
      <c r="D66" s="242">
        <v>13995</v>
      </c>
      <c r="E66" s="242">
        <v>3849</v>
      </c>
      <c r="F66" s="242">
        <v>7019</v>
      </c>
      <c r="G66" s="301">
        <v>778</v>
      </c>
      <c r="H66" s="4"/>
    </row>
    <row r="67" spans="1:8" ht="15" customHeight="1">
      <c r="A67" s="242">
        <v>131812</v>
      </c>
      <c r="B67" s="242">
        <v>30086</v>
      </c>
      <c r="C67" s="242">
        <v>15428</v>
      </c>
      <c r="D67" s="242">
        <v>8218</v>
      </c>
      <c r="E67" s="242">
        <v>2375</v>
      </c>
      <c r="F67" s="242">
        <v>4835</v>
      </c>
      <c r="G67" s="301">
        <v>779</v>
      </c>
      <c r="H67" s="4"/>
    </row>
    <row r="68" spans="1:8" ht="15" customHeight="1">
      <c r="A68" s="242">
        <v>203940</v>
      </c>
      <c r="B68" s="242">
        <v>265701</v>
      </c>
      <c r="C68" s="242">
        <v>34924</v>
      </c>
      <c r="D68" s="242">
        <v>18126</v>
      </c>
      <c r="E68" s="242">
        <v>5523</v>
      </c>
      <c r="F68" s="242">
        <v>11275</v>
      </c>
      <c r="G68" s="301">
        <v>780</v>
      </c>
      <c r="H68" s="4"/>
    </row>
    <row r="69" spans="1:8" ht="15" customHeight="1">
      <c r="A69" s="248">
        <v>2044515</v>
      </c>
      <c r="B69" s="248">
        <v>1170180</v>
      </c>
      <c r="C69" s="248">
        <v>274868</v>
      </c>
      <c r="D69" s="248">
        <v>163582</v>
      </c>
      <c r="E69" s="248">
        <v>39590</v>
      </c>
      <c r="F69" s="248">
        <v>71696</v>
      </c>
      <c r="G69" s="302">
        <v>7</v>
      </c>
      <c r="H69" s="4"/>
    </row>
    <row r="70" spans="1:8" ht="15" customHeight="1">
      <c r="A70" s="248">
        <v>12922146</v>
      </c>
      <c r="B70" s="248">
        <v>6217149</v>
      </c>
      <c r="C70" s="248">
        <v>1687415</v>
      </c>
      <c r="D70" s="248">
        <v>952198</v>
      </c>
      <c r="E70" s="248">
        <v>286742</v>
      </c>
      <c r="F70" s="248">
        <v>448475</v>
      </c>
      <c r="G70" s="301"/>
      <c r="H70" s="4"/>
    </row>
    <row r="71" spans="1:8" ht="15" customHeight="1">
      <c r="A71" s="299"/>
      <c r="B71" s="299"/>
      <c r="C71" s="299"/>
      <c r="D71" s="299"/>
      <c r="E71" s="299"/>
      <c r="F71" s="299"/>
      <c r="G71" s="238"/>
      <c r="H71" s="4"/>
    </row>
    <row r="72" spans="1:8" ht="15" customHeight="1">
      <c r="A72" s="238" t="s">
        <v>530</v>
      </c>
      <c r="B72" s="299"/>
      <c r="C72" s="299"/>
      <c r="D72" s="299"/>
      <c r="E72" s="299"/>
      <c r="F72" s="299"/>
      <c r="G72" s="238"/>
      <c r="H72" s="4"/>
    </row>
    <row r="73" spans="7:8" ht="15" customHeight="1">
      <c r="G73" s="4"/>
      <c r="H73" s="4"/>
    </row>
    <row r="74" spans="7:8" ht="12.75">
      <c r="G74" s="4"/>
      <c r="H74" s="4"/>
    </row>
    <row r="75" spans="7:8" ht="12.75">
      <c r="G75" s="4"/>
      <c r="H75" s="4"/>
    </row>
    <row r="76" spans="7:8" ht="12.75">
      <c r="G76" s="4"/>
      <c r="H76" s="4"/>
    </row>
    <row r="77" spans="7:8" ht="12.75">
      <c r="G77" s="4"/>
      <c r="H77" s="4"/>
    </row>
    <row r="78" spans="7:8" ht="12.75">
      <c r="G78" s="4"/>
      <c r="H78" s="4"/>
    </row>
    <row r="79" spans="7:8" ht="12.75">
      <c r="G79" s="4"/>
      <c r="H79" s="4"/>
    </row>
    <row r="80" spans="7:8" ht="12.75">
      <c r="G80" s="4"/>
      <c r="H80" s="4"/>
    </row>
    <row r="81" spans="7:8" ht="12.75">
      <c r="G81" s="4"/>
      <c r="H81" s="4"/>
    </row>
    <row r="82" spans="7:8" ht="12.75">
      <c r="G82" s="4"/>
      <c r="H82" s="4"/>
    </row>
    <row r="83" spans="7:8" ht="12.75">
      <c r="G83" s="4"/>
      <c r="H83" s="4"/>
    </row>
  </sheetData>
  <mergeCells count="13">
    <mergeCell ref="A1:G1"/>
    <mergeCell ref="A2:G2"/>
    <mergeCell ref="A4:B4"/>
    <mergeCell ref="C4:C7"/>
    <mergeCell ref="D4:F4"/>
    <mergeCell ref="G4:G8"/>
    <mergeCell ref="A5:A7"/>
    <mergeCell ref="B5:B7"/>
    <mergeCell ref="D5:D7"/>
    <mergeCell ref="E5:E7"/>
    <mergeCell ref="F5:F7"/>
    <mergeCell ref="A8:B8"/>
    <mergeCell ref="C8:F8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0.39998000860214233"/>
  </sheetPr>
  <dimension ref="A1:I73"/>
  <sheetViews>
    <sheetView workbookViewId="0" topLeftCell="A1">
      <selection activeCell="I1" sqref="I1"/>
    </sheetView>
  </sheetViews>
  <sheetFormatPr defaultColWidth="11.421875" defaultRowHeight="12.75"/>
  <cols>
    <col min="1" max="1" width="8.140625" style="191" customWidth="1"/>
    <col min="2" max="2" width="26.00390625" style="191" customWidth="1"/>
    <col min="3" max="3" width="8.421875" style="191" customWidth="1"/>
    <col min="4" max="4" width="11.8515625" style="191" customWidth="1"/>
    <col min="5" max="5" width="12.7109375" style="191" customWidth="1"/>
    <col min="6" max="6" width="7.57421875" style="191" customWidth="1"/>
    <col min="7" max="7" width="11.140625" style="191" customWidth="1"/>
    <col min="8" max="8" width="15.421875" style="191" customWidth="1"/>
    <col min="9" max="16384" width="11.421875" style="191" customWidth="1"/>
  </cols>
  <sheetData>
    <row r="1" spans="2:9" s="250" customFormat="1" ht="15" customHeight="1">
      <c r="B1" s="523" t="s">
        <v>531</v>
      </c>
      <c r="C1" s="523"/>
      <c r="D1" s="523"/>
      <c r="E1" s="523"/>
      <c r="F1" s="523"/>
      <c r="G1" s="523"/>
      <c r="H1" s="523"/>
      <c r="I1" s="308"/>
    </row>
    <row r="2" spans="4:9" s="250" customFormat="1" ht="15" customHeight="1">
      <c r="D2" s="309"/>
      <c r="E2" s="309"/>
      <c r="F2" s="309"/>
      <c r="G2" s="309"/>
      <c r="H2" s="309"/>
      <c r="I2" s="309"/>
    </row>
    <row r="3" spans="1:8" ht="14.1" customHeight="1">
      <c r="A3" s="409" t="s">
        <v>532</v>
      </c>
      <c r="B3" s="404" t="s">
        <v>250</v>
      </c>
      <c r="C3" s="404" t="s">
        <v>533</v>
      </c>
      <c r="D3" s="404" t="s">
        <v>534</v>
      </c>
      <c r="E3" s="404" t="s">
        <v>535</v>
      </c>
      <c r="F3" s="427" t="s">
        <v>536</v>
      </c>
      <c r="G3" s="419"/>
      <c r="H3" s="419"/>
    </row>
    <row r="4" spans="1:8" ht="14.1" customHeight="1">
      <c r="A4" s="406"/>
      <c r="B4" s="426"/>
      <c r="C4" s="426"/>
      <c r="D4" s="426"/>
      <c r="E4" s="426"/>
      <c r="F4" s="392" t="s">
        <v>537</v>
      </c>
      <c r="G4" s="401"/>
      <c r="H4" s="401"/>
    </row>
    <row r="5" spans="1:8" ht="14.1" customHeight="1">
      <c r="A5" s="406"/>
      <c r="B5" s="426"/>
      <c r="C5" s="426"/>
      <c r="D5" s="426"/>
      <c r="E5" s="426"/>
      <c r="F5" s="394"/>
      <c r="G5" s="403"/>
      <c r="H5" s="403"/>
    </row>
    <row r="6" spans="1:8" ht="14.1" customHeight="1">
      <c r="A6" s="406"/>
      <c r="B6" s="426"/>
      <c r="C6" s="426"/>
      <c r="D6" s="426"/>
      <c r="E6" s="426"/>
      <c r="F6" s="404" t="s">
        <v>487</v>
      </c>
      <c r="G6" s="404" t="s">
        <v>538</v>
      </c>
      <c r="H6" s="392" t="s">
        <v>539</v>
      </c>
    </row>
    <row r="7" spans="1:8" ht="14.1" customHeight="1">
      <c r="A7" s="406"/>
      <c r="B7" s="426"/>
      <c r="C7" s="416"/>
      <c r="D7" s="416"/>
      <c r="E7" s="416"/>
      <c r="F7" s="416"/>
      <c r="G7" s="416"/>
      <c r="H7" s="394"/>
    </row>
    <row r="8" spans="1:8" ht="14.1" customHeight="1">
      <c r="A8" s="421"/>
      <c r="B8" s="416"/>
      <c r="C8" s="365" t="s">
        <v>18</v>
      </c>
      <c r="D8" s="399"/>
      <c r="E8" s="399"/>
      <c r="F8" s="363"/>
      <c r="G8" s="87" t="s">
        <v>24</v>
      </c>
      <c r="H8" s="90" t="s">
        <v>18</v>
      </c>
    </row>
    <row r="9" spans="1:9" s="250" customFormat="1" ht="15" customHeight="1">
      <c r="A9" s="310"/>
      <c r="B9" s="311" t="s">
        <v>78</v>
      </c>
      <c r="C9" s="312"/>
      <c r="D9" s="313"/>
      <c r="E9" s="313"/>
      <c r="F9" s="313"/>
      <c r="G9" s="313"/>
      <c r="H9" s="313"/>
      <c r="I9" s="313"/>
    </row>
    <row r="10" spans="1:9" s="250" customFormat="1" ht="15" customHeight="1">
      <c r="A10" s="310">
        <v>161</v>
      </c>
      <c r="B10" s="314" t="s">
        <v>96</v>
      </c>
      <c r="C10" s="315">
        <v>1</v>
      </c>
      <c r="D10" s="316">
        <v>21105</v>
      </c>
      <c r="E10" s="316">
        <v>234922</v>
      </c>
      <c r="F10" s="316">
        <v>0</v>
      </c>
      <c r="G10" s="316">
        <v>0</v>
      </c>
      <c r="H10" s="316">
        <v>0</v>
      </c>
      <c r="I10" s="316"/>
    </row>
    <row r="11" spans="1:9" s="250" customFormat="1" ht="15" customHeight="1">
      <c r="A11" s="310">
        <v>162</v>
      </c>
      <c r="B11" s="314" t="s">
        <v>90</v>
      </c>
      <c r="C11" s="315">
        <v>1</v>
      </c>
      <c r="D11" s="316">
        <v>114177</v>
      </c>
      <c r="E11" s="316">
        <v>1536517</v>
      </c>
      <c r="F11" s="316">
        <v>0</v>
      </c>
      <c r="G11" s="316">
        <v>0</v>
      </c>
      <c r="H11" s="316">
        <v>0</v>
      </c>
      <c r="I11" s="316"/>
    </row>
    <row r="12" spans="1:9" s="250" customFormat="1" ht="15" customHeight="1">
      <c r="A12" s="310">
        <v>163</v>
      </c>
      <c r="B12" s="314" t="s">
        <v>92</v>
      </c>
      <c r="C12" s="315">
        <v>1</v>
      </c>
      <c r="D12" s="316">
        <v>9832</v>
      </c>
      <c r="E12" s="316">
        <v>255078</v>
      </c>
      <c r="F12" s="316">
        <v>0</v>
      </c>
      <c r="G12" s="316">
        <v>0</v>
      </c>
      <c r="H12" s="316">
        <v>0</v>
      </c>
      <c r="I12" s="316"/>
    </row>
    <row r="13" spans="1:9" s="250" customFormat="1" ht="15" customHeight="1">
      <c r="A13" s="310"/>
      <c r="B13" s="317" t="s">
        <v>95</v>
      </c>
      <c r="C13" s="318"/>
      <c r="D13" s="316"/>
      <c r="E13" s="316"/>
      <c r="F13" s="316"/>
      <c r="G13" s="316"/>
      <c r="H13" s="316"/>
      <c r="I13" s="316"/>
    </row>
    <row r="14" spans="1:9" s="250" customFormat="1" ht="15" customHeight="1">
      <c r="A14" s="310">
        <v>171</v>
      </c>
      <c r="B14" s="314" t="s">
        <v>79</v>
      </c>
      <c r="C14" s="315">
        <v>14</v>
      </c>
      <c r="D14" s="316">
        <v>5952</v>
      </c>
      <c r="E14" s="316">
        <v>86474</v>
      </c>
      <c r="F14" s="316">
        <v>0</v>
      </c>
      <c r="G14" s="316">
        <v>0</v>
      </c>
      <c r="H14" s="316">
        <v>0</v>
      </c>
      <c r="I14" s="316"/>
    </row>
    <row r="15" spans="1:9" s="250" customFormat="1" ht="15" customHeight="1">
      <c r="A15" s="310">
        <v>172</v>
      </c>
      <c r="B15" s="314" t="s">
        <v>80</v>
      </c>
      <c r="C15" s="315">
        <v>10</v>
      </c>
      <c r="D15" s="316">
        <v>13886</v>
      </c>
      <c r="E15" s="316">
        <v>137466</v>
      </c>
      <c r="F15" s="316">
        <v>0</v>
      </c>
      <c r="G15" s="316">
        <v>0</v>
      </c>
      <c r="H15" s="316">
        <v>0</v>
      </c>
      <c r="I15" s="316"/>
    </row>
    <row r="16" spans="1:9" s="250" customFormat="1" ht="15" customHeight="1">
      <c r="A16" s="310">
        <v>173</v>
      </c>
      <c r="B16" s="314" t="s">
        <v>210</v>
      </c>
      <c r="C16" s="315">
        <v>11</v>
      </c>
      <c r="D16" s="316">
        <v>14482</v>
      </c>
      <c r="E16" s="316">
        <v>165800</v>
      </c>
      <c r="F16" s="316">
        <v>0</v>
      </c>
      <c r="G16" s="316">
        <v>0</v>
      </c>
      <c r="H16" s="316">
        <v>0</v>
      </c>
      <c r="I16" s="316"/>
    </row>
    <row r="17" spans="1:9" s="250" customFormat="1" ht="15" customHeight="1">
      <c r="A17" s="310">
        <v>174</v>
      </c>
      <c r="B17" s="314" t="s">
        <v>81</v>
      </c>
      <c r="C17" s="315">
        <v>21</v>
      </c>
      <c r="D17" s="316">
        <v>14780</v>
      </c>
      <c r="E17" s="316">
        <v>176793</v>
      </c>
      <c r="F17" s="316">
        <v>0</v>
      </c>
      <c r="G17" s="316">
        <v>0</v>
      </c>
      <c r="H17" s="316">
        <v>0</v>
      </c>
      <c r="I17" s="316"/>
    </row>
    <row r="18" spans="1:9" s="250" customFormat="1" ht="15" customHeight="1">
      <c r="A18" s="310">
        <v>175</v>
      </c>
      <c r="B18" s="314" t="s">
        <v>82</v>
      </c>
      <c r="C18" s="315">
        <v>11</v>
      </c>
      <c r="D18" s="316">
        <v>5380</v>
      </c>
      <c r="E18" s="316">
        <v>47018</v>
      </c>
      <c r="F18" s="316">
        <v>0</v>
      </c>
      <c r="G18" s="316">
        <v>0</v>
      </c>
      <c r="H18" s="316">
        <v>0</v>
      </c>
      <c r="I18" s="316"/>
    </row>
    <row r="19" spans="1:9" s="250" customFormat="1" ht="15" customHeight="1">
      <c r="A19" s="310">
        <v>176</v>
      </c>
      <c r="B19" s="314" t="s">
        <v>83</v>
      </c>
      <c r="C19" s="315">
        <v>36</v>
      </c>
      <c r="D19" s="316">
        <v>9647</v>
      </c>
      <c r="E19" s="316">
        <v>107051</v>
      </c>
      <c r="F19" s="316">
        <v>0</v>
      </c>
      <c r="G19" s="316">
        <v>0</v>
      </c>
      <c r="H19" s="316">
        <v>0</v>
      </c>
      <c r="I19" s="316"/>
    </row>
    <row r="20" spans="1:9" s="250" customFormat="1" ht="15" customHeight="1">
      <c r="A20" s="310">
        <v>177</v>
      </c>
      <c r="B20" s="314" t="s">
        <v>84</v>
      </c>
      <c r="C20" s="315">
        <v>17</v>
      </c>
      <c r="D20" s="316">
        <v>25738</v>
      </c>
      <c r="E20" s="316">
        <v>352658</v>
      </c>
      <c r="F20" s="316">
        <v>0</v>
      </c>
      <c r="G20" s="316">
        <v>0</v>
      </c>
      <c r="H20" s="316">
        <v>0</v>
      </c>
      <c r="I20" s="316"/>
    </row>
    <row r="21" spans="1:9" s="250" customFormat="1" ht="15" customHeight="1">
      <c r="A21" s="310">
        <v>178</v>
      </c>
      <c r="B21" s="314" t="s">
        <v>85</v>
      </c>
      <c r="C21" s="315">
        <v>25</v>
      </c>
      <c r="D21" s="316">
        <v>74282</v>
      </c>
      <c r="E21" s="316">
        <v>1177322</v>
      </c>
      <c r="F21" s="319">
        <v>0</v>
      </c>
      <c r="G21" s="316">
        <v>0</v>
      </c>
      <c r="H21" s="316">
        <v>0</v>
      </c>
      <c r="I21" s="316"/>
    </row>
    <row r="22" spans="1:9" s="250" customFormat="1" ht="15" customHeight="1">
      <c r="A22" s="310">
        <v>179</v>
      </c>
      <c r="B22" s="314" t="s">
        <v>86</v>
      </c>
      <c r="C22" s="315">
        <v>12</v>
      </c>
      <c r="D22" s="316">
        <v>20686</v>
      </c>
      <c r="E22" s="316">
        <v>267855</v>
      </c>
      <c r="F22" s="316">
        <v>0</v>
      </c>
      <c r="G22" s="316">
        <v>0</v>
      </c>
      <c r="H22" s="316">
        <v>0</v>
      </c>
      <c r="I22" s="316"/>
    </row>
    <row r="23" spans="1:9" s="250" customFormat="1" ht="15" customHeight="1">
      <c r="A23" s="310">
        <v>180</v>
      </c>
      <c r="B23" s="314" t="s">
        <v>211</v>
      </c>
      <c r="C23" s="315">
        <v>16</v>
      </c>
      <c r="D23" s="316">
        <v>13075</v>
      </c>
      <c r="E23" s="316">
        <v>136542</v>
      </c>
      <c r="F23" s="316">
        <v>0</v>
      </c>
      <c r="G23" s="316">
        <v>0</v>
      </c>
      <c r="H23" s="316">
        <v>0</v>
      </c>
      <c r="I23" s="316"/>
    </row>
    <row r="24" spans="1:9" s="250" customFormat="1" ht="15" customHeight="1">
      <c r="A24" s="310">
        <v>181</v>
      </c>
      <c r="B24" s="314" t="s">
        <v>87</v>
      </c>
      <c r="C24" s="315">
        <v>9</v>
      </c>
      <c r="D24" s="316">
        <v>14054</v>
      </c>
      <c r="E24" s="316">
        <v>161836</v>
      </c>
      <c r="F24" s="316">
        <v>0</v>
      </c>
      <c r="G24" s="316">
        <v>0</v>
      </c>
      <c r="H24" s="316">
        <v>0</v>
      </c>
      <c r="I24" s="316"/>
    </row>
    <row r="25" spans="1:9" s="250" customFormat="1" ht="15" customHeight="1">
      <c r="A25" s="310">
        <v>182</v>
      </c>
      <c r="B25" s="314" t="s">
        <v>88</v>
      </c>
      <c r="C25" s="315">
        <v>10</v>
      </c>
      <c r="D25" s="316">
        <v>10276</v>
      </c>
      <c r="E25" s="316">
        <v>145505</v>
      </c>
      <c r="F25" s="316">
        <v>0</v>
      </c>
      <c r="G25" s="316">
        <v>0</v>
      </c>
      <c r="H25" s="316">
        <v>0</v>
      </c>
      <c r="I25" s="316"/>
    </row>
    <row r="26" spans="1:9" s="250" customFormat="1" ht="15" customHeight="1">
      <c r="A26" s="310">
        <v>183</v>
      </c>
      <c r="B26" s="314" t="s">
        <v>89</v>
      </c>
      <c r="C26" s="315">
        <v>33</v>
      </c>
      <c r="D26" s="316">
        <v>9476</v>
      </c>
      <c r="E26" s="316">
        <v>151365</v>
      </c>
      <c r="F26" s="316">
        <v>0</v>
      </c>
      <c r="G26" s="316">
        <v>0</v>
      </c>
      <c r="H26" s="316">
        <v>0</v>
      </c>
      <c r="I26" s="316"/>
    </row>
    <row r="27" spans="1:9" s="250" customFormat="1" ht="15" customHeight="1">
      <c r="A27" s="310">
        <v>184</v>
      </c>
      <c r="B27" s="314" t="s">
        <v>90</v>
      </c>
      <c r="C27" s="315">
        <v>5</v>
      </c>
      <c r="D27" s="316">
        <v>5261</v>
      </c>
      <c r="E27" s="316">
        <v>85990</v>
      </c>
      <c r="F27" s="316">
        <v>0</v>
      </c>
      <c r="G27" s="316">
        <v>0</v>
      </c>
      <c r="H27" s="316">
        <v>0</v>
      </c>
      <c r="I27" s="316"/>
    </row>
    <row r="28" spans="1:9" s="250" customFormat="1" ht="15" customHeight="1">
      <c r="A28" s="310">
        <v>185</v>
      </c>
      <c r="B28" s="314" t="s">
        <v>212</v>
      </c>
      <c r="C28" s="315">
        <v>49</v>
      </c>
      <c r="D28" s="316">
        <v>9336</v>
      </c>
      <c r="E28" s="316">
        <v>126230</v>
      </c>
      <c r="F28" s="316">
        <v>1</v>
      </c>
      <c r="G28" s="316">
        <v>2</v>
      </c>
      <c r="H28" s="316">
        <v>37</v>
      </c>
      <c r="I28" s="316"/>
    </row>
    <row r="29" spans="1:9" s="250" customFormat="1" ht="15" customHeight="1">
      <c r="A29" s="310">
        <v>186</v>
      </c>
      <c r="B29" s="314" t="s">
        <v>240</v>
      </c>
      <c r="C29" s="315">
        <v>27</v>
      </c>
      <c r="D29" s="316">
        <v>14782</v>
      </c>
      <c r="E29" s="316">
        <v>144284</v>
      </c>
      <c r="F29" s="316">
        <v>0</v>
      </c>
      <c r="G29" s="316">
        <v>0</v>
      </c>
      <c r="H29" s="316">
        <v>0</v>
      </c>
      <c r="I29" s="316"/>
    </row>
    <row r="30" spans="1:9" s="250" customFormat="1" ht="15" customHeight="1">
      <c r="A30" s="310">
        <v>187</v>
      </c>
      <c r="B30" s="314" t="s">
        <v>92</v>
      </c>
      <c r="C30" s="315">
        <v>38</v>
      </c>
      <c r="D30" s="316">
        <v>22398</v>
      </c>
      <c r="E30" s="316">
        <v>312756</v>
      </c>
      <c r="F30" s="316">
        <v>1</v>
      </c>
      <c r="G30" s="316">
        <v>4</v>
      </c>
      <c r="H30" s="316">
        <v>89</v>
      </c>
      <c r="I30" s="316"/>
    </row>
    <row r="31" spans="1:9" s="250" customFormat="1" ht="15" customHeight="1">
      <c r="A31" s="310">
        <v>188</v>
      </c>
      <c r="B31" s="314" t="s">
        <v>93</v>
      </c>
      <c r="C31" s="315">
        <v>1</v>
      </c>
      <c r="D31" s="316">
        <v>6916</v>
      </c>
      <c r="E31" s="316">
        <v>97534</v>
      </c>
      <c r="F31" s="319">
        <v>0</v>
      </c>
      <c r="G31" s="316">
        <v>0</v>
      </c>
      <c r="H31" s="316">
        <v>0</v>
      </c>
      <c r="I31" s="316"/>
    </row>
    <row r="32" spans="1:9" s="250" customFormat="1" ht="15" customHeight="1">
      <c r="A32" s="310">
        <v>189</v>
      </c>
      <c r="B32" s="314" t="s">
        <v>94</v>
      </c>
      <c r="C32" s="315">
        <v>19</v>
      </c>
      <c r="D32" s="316">
        <v>18148</v>
      </c>
      <c r="E32" s="316">
        <v>233178</v>
      </c>
      <c r="F32" s="316">
        <v>0</v>
      </c>
      <c r="G32" s="316">
        <v>0</v>
      </c>
      <c r="H32" s="316">
        <v>0</v>
      </c>
      <c r="I32" s="316"/>
    </row>
    <row r="33" spans="1:9" s="250" customFormat="1" ht="15" customHeight="1">
      <c r="A33" s="310">
        <v>190</v>
      </c>
      <c r="B33" s="314" t="s">
        <v>213</v>
      </c>
      <c r="C33" s="315">
        <v>20</v>
      </c>
      <c r="D33" s="316">
        <v>14880</v>
      </c>
      <c r="E33" s="316">
        <v>133999</v>
      </c>
      <c r="F33" s="316">
        <v>0</v>
      </c>
      <c r="G33" s="316">
        <v>0</v>
      </c>
      <c r="H33" s="316">
        <v>0</v>
      </c>
      <c r="I33" s="316"/>
    </row>
    <row r="34" spans="1:9" s="250" customFormat="1" ht="15" customHeight="1">
      <c r="A34" s="320">
        <v>1</v>
      </c>
      <c r="B34" s="321" t="s">
        <v>203</v>
      </c>
      <c r="C34" s="322">
        <v>387</v>
      </c>
      <c r="D34" s="323">
        <v>468549</v>
      </c>
      <c r="E34" s="323">
        <v>6274173</v>
      </c>
      <c r="F34" s="323">
        <v>2</v>
      </c>
      <c r="G34" s="323">
        <v>6</v>
      </c>
      <c r="H34" s="323">
        <v>126</v>
      </c>
      <c r="I34" s="323"/>
    </row>
    <row r="35" spans="1:9" s="250" customFormat="1" ht="15" customHeight="1">
      <c r="A35" s="310"/>
      <c r="B35" s="324"/>
      <c r="C35" s="325"/>
      <c r="D35" s="316"/>
      <c r="E35" s="316"/>
      <c r="F35" s="316"/>
      <c r="G35" s="316"/>
      <c r="H35" s="316"/>
      <c r="I35" s="316"/>
    </row>
    <row r="36" spans="1:9" s="250" customFormat="1" ht="15" customHeight="1">
      <c r="A36" s="310"/>
      <c r="B36" s="317" t="s">
        <v>78</v>
      </c>
      <c r="C36" s="318"/>
      <c r="D36" s="316"/>
      <c r="E36" s="316"/>
      <c r="F36" s="316"/>
      <c r="G36" s="316"/>
      <c r="H36" s="316"/>
      <c r="I36" s="316"/>
    </row>
    <row r="37" spans="1:9" s="250" customFormat="1" ht="15" customHeight="1">
      <c r="A37" s="310">
        <v>261</v>
      </c>
      <c r="B37" s="314" t="s">
        <v>97</v>
      </c>
      <c r="C37" s="315">
        <v>1</v>
      </c>
      <c r="D37" s="316">
        <v>11611</v>
      </c>
      <c r="E37" s="316">
        <v>134537</v>
      </c>
      <c r="F37" s="316">
        <v>0</v>
      </c>
      <c r="G37" s="316">
        <v>0</v>
      </c>
      <c r="H37" s="316">
        <v>0</v>
      </c>
      <c r="I37" s="316"/>
    </row>
    <row r="38" spans="1:9" s="250" customFormat="1" ht="15" customHeight="1">
      <c r="A38" s="310">
        <v>262</v>
      </c>
      <c r="B38" s="314" t="s">
        <v>98</v>
      </c>
      <c r="C38" s="315">
        <v>1</v>
      </c>
      <c r="D38" s="316">
        <v>7374</v>
      </c>
      <c r="E38" s="316">
        <v>85132</v>
      </c>
      <c r="F38" s="316">
        <v>0</v>
      </c>
      <c r="G38" s="316">
        <v>0</v>
      </c>
      <c r="H38" s="316">
        <v>0</v>
      </c>
      <c r="I38" s="316"/>
    </row>
    <row r="39" spans="1:9" s="250" customFormat="1" ht="15" customHeight="1">
      <c r="A39" s="310">
        <v>263</v>
      </c>
      <c r="B39" s="314" t="s">
        <v>99</v>
      </c>
      <c r="C39" s="315">
        <v>1</v>
      </c>
      <c r="D39" s="316">
        <v>6274</v>
      </c>
      <c r="E39" s="316">
        <v>83430</v>
      </c>
      <c r="F39" s="316">
        <v>0</v>
      </c>
      <c r="G39" s="316">
        <v>0</v>
      </c>
      <c r="H39" s="316">
        <v>0</v>
      </c>
      <c r="I39" s="316"/>
    </row>
    <row r="40" spans="1:9" s="250" customFormat="1" ht="15" customHeight="1">
      <c r="A40" s="310"/>
      <c r="B40" s="317" t="s">
        <v>95</v>
      </c>
      <c r="C40" s="318"/>
      <c r="D40" s="316"/>
      <c r="E40" s="316"/>
      <c r="F40" s="316"/>
      <c r="G40" s="316"/>
      <c r="H40" s="316"/>
      <c r="I40" s="316"/>
    </row>
    <row r="41" spans="1:9" s="250" customFormat="1" ht="15" customHeight="1">
      <c r="A41" s="310">
        <v>271</v>
      </c>
      <c r="B41" s="314" t="s">
        <v>100</v>
      </c>
      <c r="C41" s="315">
        <v>28</v>
      </c>
      <c r="D41" s="316">
        <v>15477</v>
      </c>
      <c r="E41" s="316">
        <v>164823</v>
      </c>
      <c r="F41" s="316">
        <v>0</v>
      </c>
      <c r="G41" s="316">
        <v>0</v>
      </c>
      <c r="H41" s="316">
        <v>0</v>
      </c>
      <c r="I41" s="316"/>
    </row>
    <row r="42" spans="1:9" s="250" customFormat="1" ht="15" customHeight="1">
      <c r="A42" s="310">
        <v>272</v>
      </c>
      <c r="B42" s="314" t="s">
        <v>214</v>
      </c>
      <c r="C42" s="315">
        <v>57</v>
      </c>
      <c r="D42" s="316">
        <v>12364</v>
      </c>
      <c r="E42" s="316">
        <v>108401</v>
      </c>
      <c r="F42" s="316">
        <v>0</v>
      </c>
      <c r="G42" s="316">
        <v>0</v>
      </c>
      <c r="H42" s="316">
        <v>0</v>
      </c>
      <c r="I42" s="316"/>
    </row>
    <row r="43" spans="1:9" s="250" customFormat="1" ht="15" customHeight="1">
      <c r="A43" s="310">
        <v>273</v>
      </c>
      <c r="B43" s="314" t="s">
        <v>101</v>
      </c>
      <c r="C43" s="315">
        <v>24</v>
      </c>
      <c r="D43" s="316">
        <v>11461</v>
      </c>
      <c r="E43" s="316">
        <v>146168</v>
      </c>
      <c r="F43" s="316">
        <v>0</v>
      </c>
      <c r="G43" s="316">
        <v>0</v>
      </c>
      <c r="H43" s="316">
        <v>0</v>
      </c>
      <c r="I43" s="316"/>
    </row>
    <row r="44" spans="1:9" s="250" customFormat="1" ht="15" customHeight="1">
      <c r="A44" s="310">
        <v>274</v>
      </c>
      <c r="B44" s="314" t="s">
        <v>97</v>
      </c>
      <c r="C44" s="315">
        <v>55</v>
      </c>
      <c r="D44" s="316">
        <v>11687</v>
      </c>
      <c r="E44" s="316">
        <v>139683</v>
      </c>
      <c r="F44" s="316">
        <v>0</v>
      </c>
      <c r="G44" s="316">
        <v>0</v>
      </c>
      <c r="H44" s="316">
        <v>0</v>
      </c>
      <c r="I44" s="316"/>
    </row>
    <row r="45" spans="1:9" s="250" customFormat="1" ht="15" customHeight="1">
      <c r="A45" s="310">
        <v>275</v>
      </c>
      <c r="B45" s="314" t="s">
        <v>98</v>
      </c>
      <c r="C45" s="315">
        <v>60</v>
      </c>
      <c r="D45" s="316">
        <v>22050</v>
      </c>
      <c r="E45" s="316">
        <v>291276</v>
      </c>
      <c r="F45" s="316">
        <v>0</v>
      </c>
      <c r="G45" s="316">
        <v>0</v>
      </c>
      <c r="H45" s="316">
        <v>0</v>
      </c>
      <c r="I45" s="316"/>
    </row>
    <row r="46" spans="1:9" s="250" customFormat="1" ht="15" customHeight="1">
      <c r="A46" s="310">
        <v>276</v>
      </c>
      <c r="B46" s="314" t="s">
        <v>102</v>
      </c>
      <c r="C46" s="315">
        <v>29</v>
      </c>
      <c r="D46" s="316">
        <v>14792</v>
      </c>
      <c r="E46" s="316">
        <v>136863</v>
      </c>
      <c r="F46" s="316">
        <v>0</v>
      </c>
      <c r="G46" s="316">
        <v>0</v>
      </c>
      <c r="H46" s="316">
        <v>0</v>
      </c>
      <c r="I46" s="316"/>
    </row>
    <row r="47" spans="1:9" s="250" customFormat="1" ht="15" customHeight="1">
      <c r="A47" s="310">
        <v>277</v>
      </c>
      <c r="B47" s="314" t="s">
        <v>217</v>
      </c>
      <c r="C47" s="315">
        <v>55</v>
      </c>
      <c r="D47" s="316">
        <v>12933</v>
      </c>
      <c r="E47" s="316">
        <v>143150</v>
      </c>
      <c r="F47" s="316">
        <v>0</v>
      </c>
      <c r="G47" s="316">
        <v>0</v>
      </c>
      <c r="H47" s="316">
        <v>0</v>
      </c>
      <c r="I47" s="316"/>
    </row>
    <row r="48" spans="1:9" s="250" customFormat="1" ht="15" customHeight="1">
      <c r="A48" s="310">
        <v>278</v>
      </c>
      <c r="B48" s="314" t="s">
        <v>215</v>
      </c>
      <c r="C48" s="315">
        <v>50</v>
      </c>
      <c r="D48" s="316">
        <v>9499</v>
      </c>
      <c r="E48" s="316">
        <v>107675</v>
      </c>
      <c r="F48" s="316">
        <v>0</v>
      </c>
      <c r="G48" s="316">
        <v>0</v>
      </c>
      <c r="H48" s="316">
        <v>0</v>
      </c>
      <c r="I48" s="316"/>
    </row>
    <row r="49" spans="1:9" s="250" customFormat="1" ht="15" customHeight="1">
      <c r="A49" s="310">
        <v>279</v>
      </c>
      <c r="B49" s="314" t="s">
        <v>216</v>
      </c>
      <c r="C49" s="315">
        <v>17</v>
      </c>
      <c r="D49" s="316">
        <v>11185</v>
      </c>
      <c r="E49" s="316">
        <v>170295</v>
      </c>
      <c r="F49" s="316">
        <v>0</v>
      </c>
      <c r="G49" s="316">
        <v>0</v>
      </c>
      <c r="H49" s="316">
        <v>0</v>
      </c>
      <c r="I49" s="316"/>
    </row>
    <row r="50" spans="1:9" s="250" customFormat="1" ht="15" customHeight="1">
      <c r="A50" s="320">
        <v>2</v>
      </c>
      <c r="B50" s="321" t="s">
        <v>204</v>
      </c>
      <c r="C50" s="322">
        <v>378</v>
      </c>
      <c r="D50" s="323">
        <v>146707</v>
      </c>
      <c r="E50" s="323">
        <v>1711433</v>
      </c>
      <c r="F50" s="323">
        <v>0</v>
      </c>
      <c r="G50" s="323">
        <v>0</v>
      </c>
      <c r="H50" s="323">
        <v>0</v>
      </c>
      <c r="I50" s="323"/>
    </row>
    <row r="51" spans="1:9" s="250" customFormat="1" ht="15" customHeight="1">
      <c r="A51" s="310"/>
      <c r="B51" s="324"/>
      <c r="C51" s="325"/>
      <c r="D51" s="316"/>
      <c r="E51" s="316"/>
      <c r="F51" s="316"/>
      <c r="G51" s="316"/>
      <c r="H51" s="316"/>
      <c r="I51" s="316"/>
    </row>
    <row r="52" spans="1:9" s="250" customFormat="1" ht="15" customHeight="1">
      <c r="A52" s="310"/>
      <c r="B52" s="317" t="s">
        <v>78</v>
      </c>
      <c r="C52" s="318"/>
      <c r="D52" s="326"/>
      <c r="E52" s="316"/>
      <c r="F52" s="326"/>
      <c r="G52" s="316"/>
      <c r="H52" s="316"/>
      <c r="I52" s="316"/>
    </row>
    <row r="53" spans="1:9" s="250" customFormat="1" ht="15" customHeight="1">
      <c r="A53" s="310">
        <v>361</v>
      </c>
      <c r="B53" s="314" t="s">
        <v>103</v>
      </c>
      <c r="C53" s="315">
        <v>0</v>
      </c>
      <c r="D53" s="316">
        <v>0</v>
      </c>
      <c r="E53" s="316">
        <v>0</v>
      </c>
      <c r="F53" s="316">
        <v>0</v>
      </c>
      <c r="G53" s="316">
        <v>0</v>
      </c>
      <c r="H53" s="316">
        <v>0</v>
      </c>
      <c r="I53" s="316"/>
    </row>
    <row r="54" spans="1:9" s="250" customFormat="1" ht="15" customHeight="1">
      <c r="A54" s="310">
        <v>362</v>
      </c>
      <c r="B54" s="314" t="s">
        <v>104</v>
      </c>
      <c r="C54" s="315">
        <v>1</v>
      </c>
      <c r="D54" s="316">
        <v>28756</v>
      </c>
      <c r="E54" s="316">
        <v>287190</v>
      </c>
      <c r="F54" s="316">
        <v>0</v>
      </c>
      <c r="G54" s="316">
        <v>0</v>
      </c>
      <c r="H54" s="316">
        <v>0</v>
      </c>
      <c r="I54" s="316"/>
    </row>
    <row r="55" spans="1:9" s="250" customFormat="1" ht="15" customHeight="1">
      <c r="A55" s="310">
        <v>363</v>
      </c>
      <c r="B55" s="314" t="s">
        <v>226</v>
      </c>
      <c r="C55" s="315">
        <v>1</v>
      </c>
      <c r="D55" s="316">
        <v>8372</v>
      </c>
      <c r="E55" s="316">
        <v>83716</v>
      </c>
      <c r="F55" s="316">
        <v>0</v>
      </c>
      <c r="G55" s="316">
        <v>0</v>
      </c>
      <c r="H55" s="316">
        <v>0</v>
      </c>
      <c r="I55" s="316"/>
    </row>
    <row r="56" spans="1:9" s="250" customFormat="1" ht="15" customHeight="1">
      <c r="A56" s="310"/>
      <c r="B56" s="317" t="s">
        <v>95</v>
      </c>
      <c r="C56" s="318"/>
      <c r="D56" s="316"/>
      <c r="E56" s="316"/>
      <c r="F56" s="316"/>
      <c r="G56" s="316"/>
      <c r="H56" s="316"/>
      <c r="I56" s="316"/>
    </row>
    <row r="57" spans="1:9" s="250" customFormat="1" ht="15" customHeight="1">
      <c r="A57" s="310">
        <v>371</v>
      </c>
      <c r="B57" s="314" t="s">
        <v>218</v>
      </c>
      <c r="C57" s="315">
        <v>46</v>
      </c>
      <c r="D57" s="316">
        <v>18899</v>
      </c>
      <c r="E57" s="316">
        <v>248120</v>
      </c>
      <c r="F57" s="316">
        <v>0</v>
      </c>
      <c r="G57" s="316">
        <v>0</v>
      </c>
      <c r="H57" s="316">
        <v>0</v>
      </c>
      <c r="I57" s="316"/>
    </row>
    <row r="58" spans="1:9" s="250" customFormat="1" ht="15" customHeight="1">
      <c r="A58" s="310">
        <v>372</v>
      </c>
      <c r="B58" s="314" t="s">
        <v>105</v>
      </c>
      <c r="C58" s="315">
        <v>60</v>
      </c>
      <c r="D58" s="316">
        <v>18651</v>
      </c>
      <c r="E58" s="316">
        <v>194811</v>
      </c>
      <c r="F58" s="316">
        <v>0</v>
      </c>
      <c r="G58" s="316">
        <v>0</v>
      </c>
      <c r="H58" s="316">
        <v>0</v>
      </c>
      <c r="I58" s="316"/>
    </row>
    <row r="59" spans="1:9" s="250" customFormat="1" ht="15" customHeight="1">
      <c r="A59" s="310">
        <v>373</v>
      </c>
      <c r="B59" s="314" t="s">
        <v>230</v>
      </c>
      <c r="C59" s="315">
        <v>31</v>
      </c>
      <c r="D59" s="316">
        <v>20841</v>
      </c>
      <c r="E59" s="316">
        <v>205096</v>
      </c>
      <c r="F59" s="316">
        <v>0</v>
      </c>
      <c r="G59" s="316">
        <v>0</v>
      </c>
      <c r="H59" s="316">
        <v>0</v>
      </c>
      <c r="I59" s="316"/>
    </row>
    <row r="60" spans="1:9" s="250" customFormat="1" ht="15" customHeight="1">
      <c r="A60" s="310">
        <v>374</v>
      </c>
      <c r="B60" s="314" t="s">
        <v>227</v>
      </c>
      <c r="C60" s="315">
        <v>51</v>
      </c>
      <c r="D60" s="316">
        <v>13686</v>
      </c>
      <c r="E60" s="316">
        <v>119428</v>
      </c>
      <c r="F60" s="316">
        <v>0</v>
      </c>
      <c r="G60" s="316">
        <v>0</v>
      </c>
      <c r="H60" s="316">
        <v>0</v>
      </c>
      <c r="I60" s="316"/>
    </row>
    <row r="61" spans="1:9" s="250" customFormat="1" ht="15" customHeight="1">
      <c r="A61" s="310">
        <v>375</v>
      </c>
      <c r="B61" s="314" t="s">
        <v>104</v>
      </c>
      <c r="C61" s="315">
        <v>29</v>
      </c>
      <c r="D61" s="316">
        <v>8641</v>
      </c>
      <c r="E61" s="316">
        <v>112065</v>
      </c>
      <c r="F61" s="316">
        <v>0</v>
      </c>
      <c r="G61" s="316">
        <v>0</v>
      </c>
      <c r="H61" s="316">
        <v>0</v>
      </c>
      <c r="I61" s="316"/>
    </row>
    <row r="62" spans="1:9" s="250" customFormat="1" ht="15" customHeight="1">
      <c r="A62" s="310">
        <v>376</v>
      </c>
      <c r="B62" s="314" t="s">
        <v>106</v>
      </c>
      <c r="C62" s="315">
        <v>60</v>
      </c>
      <c r="D62" s="316">
        <v>18250</v>
      </c>
      <c r="E62" s="316">
        <v>203555</v>
      </c>
      <c r="F62" s="316">
        <v>0</v>
      </c>
      <c r="G62" s="316">
        <v>0</v>
      </c>
      <c r="H62" s="316">
        <v>0</v>
      </c>
      <c r="I62" s="316"/>
    </row>
    <row r="63" spans="1:9" s="250" customFormat="1" ht="15" customHeight="1">
      <c r="A63" s="310">
        <v>377</v>
      </c>
      <c r="B63" s="314" t="s">
        <v>107</v>
      </c>
      <c r="C63" s="315">
        <v>25</v>
      </c>
      <c r="D63" s="316">
        <v>11733</v>
      </c>
      <c r="E63" s="316">
        <v>105488</v>
      </c>
      <c r="F63" s="316">
        <v>0</v>
      </c>
      <c r="G63" s="316">
        <v>0</v>
      </c>
      <c r="H63" s="316">
        <v>0</v>
      </c>
      <c r="I63" s="316"/>
    </row>
    <row r="64" spans="1:9" s="250" customFormat="1" ht="15" customHeight="1">
      <c r="A64" s="320">
        <v>3</v>
      </c>
      <c r="B64" s="321" t="s">
        <v>205</v>
      </c>
      <c r="C64" s="322">
        <v>304</v>
      </c>
      <c r="D64" s="323">
        <v>147829</v>
      </c>
      <c r="E64" s="323">
        <v>1559469</v>
      </c>
      <c r="F64" s="323">
        <v>0</v>
      </c>
      <c r="G64" s="323">
        <v>0</v>
      </c>
      <c r="H64" s="323">
        <v>0</v>
      </c>
      <c r="I64" s="323"/>
    </row>
    <row r="65" spans="1:9" s="250" customFormat="1" ht="15" customHeight="1">
      <c r="A65" s="310"/>
      <c r="B65" s="324"/>
      <c r="C65" s="325"/>
      <c r="D65" s="316"/>
      <c r="E65" s="316"/>
      <c r="F65" s="316"/>
      <c r="G65" s="316"/>
      <c r="H65" s="316"/>
      <c r="I65" s="316"/>
    </row>
    <row r="66" spans="1:9" s="250" customFormat="1" ht="15" customHeight="1">
      <c r="A66" s="310"/>
      <c r="B66" s="317" t="s">
        <v>78</v>
      </c>
      <c r="C66" s="318"/>
      <c r="D66" s="316"/>
      <c r="E66" s="316"/>
      <c r="F66" s="316"/>
      <c r="G66" s="316"/>
      <c r="H66" s="316"/>
      <c r="I66" s="316"/>
    </row>
    <row r="67" spans="1:9" s="250" customFormat="1" ht="15" customHeight="1">
      <c r="A67" s="310">
        <v>461</v>
      </c>
      <c r="B67" s="314" t="s">
        <v>108</v>
      </c>
      <c r="C67" s="315">
        <v>1</v>
      </c>
      <c r="D67" s="316">
        <v>11130</v>
      </c>
      <c r="E67" s="316">
        <v>184364</v>
      </c>
      <c r="F67" s="316">
        <v>0</v>
      </c>
      <c r="G67" s="316">
        <v>0</v>
      </c>
      <c r="H67" s="316">
        <v>0</v>
      </c>
      <c r="I67" s="316"/>
    </row>
    <row r="68" spans="1:9" s="250" customFormat="1" ht="15" customHeight="1">
      <c r="A68" s="310">
        <v>462</v>
      </c>
      <c r="B68" s="314" t="s">
        <v>109</v>
      </c>
      <c r="C68" s="315">
        <v>1</v>
      </c>
      <c r="D68" s="316">
        <v>11554</v>
      </c>
      <c r="E68" s="316">
        <v>250068</v>
      </c>
      <c r="F68" s="316">
        <v>0</v>
      </c>
      <c r="G68" s="316">
        <v>0</v>
      </c>
      <c r="H68" s="316">
        <v>0</v>
      </c>
      <c r="I68" s="316"/>
    </row>
    <row r="69" spans="1:9" s="250" customFormat="1" ht="15" customHeight="1">
      <c r="A69" s="310">
        <v>463</v>
      </c>
      <c r="B69" s="314" t="s">
        <v>110</v>
      </c>
      <c r="C69" s="315">
        <v>1</v>
      </c>
      <c r="D69" s="316">
        <v>4842</v>
      </c>
      <c r="E69" s="316">
        <v>118919</v>
      </c>
      <c r="F69" s="316">
        <v>0</v>
      </c>
      <c r="G69" s="316">
        <v>0</v>
      </c>
      <c r="H69" s="316">
        <v>0</v>
      </c>
      <c r="I69" s="316"/>
    </row>
    <row r="70" spans="1:9" s="250" customFormat="1" ht="15" customHeight="1">
      <c r="A70" s="310">
        <v>464</v>
      </c>
      <c r="B70" s="314" t="s">
        <v>111</v>
      </c>
      <c r="C70" s="315">
        <v>1</v>
      </c>
      <c r="D70" s="316">
        <v>17979</v>
      </c>
      <c r="E70" s="316">
        <v>236328</v>
      </c>
      <c r="F70" s="316">
        <v>0</v>
      </c>
      <c r="G70" s="316">
        <v>0</v>
      </c>
      <c r="H70" s="316">
        <v>0</v>
      </c>
      <c r="I70" s="316"/>
    </row>
    <row r="71" spans="1:9" s="250" customFormat="1" ht="15" customHeight="1">
      <c r="A71" s="213" t="s">
        <v>63</v>
      </c>
      <c r="B71" s="213"/>
      <c r="C71" s="213"/>
      <c r="D71" s="213"/>
      <c r="E71" s="213"/>
      <c r="F71" s="213"/>
      <c r="G71" s="213"/>
      <c r="H71" s="213"/>
      <c r="I71" s="213"/>
    </row>
    <row r="72" spans="1:9" s="250" customFormat="1" ht="15" customHeight="1">
      <c r="A72" s="327" t="s">
        <v>540</v>
      </c>
      <c r="B72" s="213"/>
      <c r="C72" s="213"/>
      <c r="D72" s="213"/>
      <c r="E72" s="213"/>
      <c r="F72" s="213"/>
      <c r="G72" s="213"/>
      <c r="H72" s="213"/>
      <c r="I72" s="213"/>
    </row>
    <row r="73" spans="1:9" s="250" customFormat="1" ht="15" customHeight="1">
      <c r="A73" s="213" t="s">
        <v>541</v>
      </c>
      <c r="B73" s="213"/>
      <c r="C73" s="213"/>
      <c r="D73" s="213"/>
      <c r="E73" s="213"/>
      <c r="F73" s="213"/>
      <c r="G73" s="213"/>
      <c r="H73" s="213"/>
      <c r="I73" s="213"/>
    </row>
  </sheetData>
  <mergeCells count="12">
    <mergeCell ref="A3:A8"/>
    <mergeCell ref="B3:B8"/>
    <mergeCell ref="C3:C7"/>
    <mergeCell ref="D3:D7"/>
    <mergeCell ref="E3:E7"/>
    <mergeCell ref="F6:F7"/>
    <mergeCell ref="G6:G7"/>
    <mergeCell ref="H6:H7"/>
    <mergeCell ref="C8:F8"/>
    <mergeCell ref="B1:H1"/>
    <mergeCell ref="F3:H3"/>
    <mergeCell ref="F4:H5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0.39998000860214233"/>
  </sheetPr>
  <dimension ref="A1:G71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250" customWidth="1"/>
    <col min="2" max="2" width="15.421875" style="250" customWidth="1"/>
    <col min="3" max="3" width="18.28125" style="250" customWidth="1"/>
    <col min="4" max="4" width="11.421875" style="250" customWidth="1"/>
    <col min="5" max="5" width="13.421875" style="250" customWidth="1"/>
    <col min="6" max="6" width="14.8515625" style="250" customWidth="1"/>
    <col min="7" max="16384" width="11.421875" style="250" customWidth="1"/>
  </cols>
  <sheetData>
    <row r="1" spans="1:7" ht="15" customHeight="1">
      <c r="A1" s="530" t="s">
        <v>542</v>
      </c>
      <c r="B1" s="530"/>
      <c r="C1" s="530"/>
      <c r="D1" s="530"/>
      <c r="E1" s="530"/>
      <c r="F1" s="530"/>
      <c r="G1" s="530"/>
    </row>
    <row r="2" spans="3:6" ht="15" customHeight="1">
      <c r="C2" s="328"/>
      <c r="F2" s="328"/>
    </row>
    <row r="3" spans="1:7" ht="14.1" customHeight="1">
      <c r="A3" s="531" t="s">
        <v>536</v>
      </c>
      <c r="B3" s="531"/>
      <c r="C3" s="531"/>
      <c r="D3" s="531"/>
      <c r="E3" s="531"/>
      <c r="F3" s="532"/>
      <c r="G3" s="533" t="s">
        <v>146</v>
      </c>
    </row>
    <row r="4" spans="1:7" ht="14.1" customHeight="1">
      <c r="A4" s="536" t="s">
        <v>543</v>
      </c>
      <c r="B4" s="536"/>
      <c r="C4" s="524"/>
      <c r="D4" s="533" t="s">
        <v>544</v>
      </c>
      <c r="E4" s="536"/>
      <c r="F4" s="524"/>
      <c r="G4" s="534"/>
    </row>
    <row r="5" spans="1:7" ht="14.1" customHeight="1">
      <c r="A5" s="537"/>
      <c r="B5" s="537"/>
      <c r="C5" s="525"/>
      <c r="D5" s="535"/>
      <c r="E5" s="537"/>
      <c r="F5" s="525"/>
      <c r="G5" s="534"/>
    </row>
    <row r="6" spans="1:7" ht="14.1" customHeight="1">
      <c r="A6" s="524" t="s">
        <v>487</v>
      </c>
      <c r="B6" s="526" t="s">
        <v>538</v>
      </c>
      <c r="C6" s="528" t="s">
        <v>539</v>
      </c>
      <c r="D6" s="526" t="s">
        <v>487</v>
      </c>
      <c r="E6" s="526" t="s">
        <v>538</v>
      </c>
      <c r="F6" s="528" t="s">
        <v>539</v>
      </c>
      <c r="G6" s="534"/>
    </row>
    <row r="7" spans="1:7" ht="14.1" customHeight="1">
      <c r="A7" s="525"/>
      <c r="B7" s="527"/>
      <c r="C7" s="529"/>
      <c r="D7" s="527"/>
      <c r="E7" s="527"/>
      <c r="F7" s="529"/>
      <c r="G7" s="534"/>
    </row>
    <row r="8" spans="1:7" ht="14.1" customHeight="1">
      <c r="A8" s="329" t="s">
        <v>18</v>
      </c>
      <c r="B8" s="330" t="s">
        <v>24</v>
      </c>
      <c r="C8" s="331" t="s">
        <v>18</v>
      </c>
      <c r="D8" s="330" t="s">
        <v>18</v>
      </c>
      <c r="E8" s="330" t="s">
        <v>24</v>
      </c>
      <c r="F8" s="331" t="s">
        <v>18</v>
      </c>
      <c r="G8" s="535"/>
    </row>
    <row r="9" spans="1:7" ht="15" customHeight="1">
      <c r="A9" s="313"/>
      <c r="B9" s="313"/>
      <c r="C9" s="332"/>
      <c r="D9" s="316"/>
      <c r="E9" s="316"/>
      <c r="F9" s="319"/>
      <c r="G9" s="333"/>
    </row>
    <row r="10" spans="1:7" ht="15" customHeight="1">
      <c r="A10" s="316">
        <v>1</v>
      </c>
      <c r="B10" s="316">
        <v>21105</v>
      </c>
      <c r="C10" s="319">
        <v>234922</v>
      </c>
      <c r="D10" s="316">
        <v>0</v>
      </c>
      <c r="E10" s="316">
        <v>0</v>
      </c>
      <c r="F10" s="316">
        <v>0</v>
      </c>
      <c r="G10" s="334">
        <v>161</v>
      </c>
    </row>
    <row r="11" spans="1:7" ht="15" customHeight="1">
      <c r="A11" s="316">
        <v>1</v>
      </c>
      <c r="B11" s="316">
        <v>114177</v>
      </c>
      <c r="C11" s="319">
        <v>1536517</v>
      </c>
      <c r="D11" s="316">
        <v>0</v>
      </c>
      <c r="E11" s="316">
        <v>0</v>
      </c>
      <c r="F11" s="319">
        <v>0</v>
      </c>
      <c r="G11" s="334">
        <v>162</v>
      </c>
    </row>
    <row r="12" spans="1:7" ht="15" customHeight="1">
      <c r="A12" s="316">
        <v>1</v>
      </c>
      <c r="B12" s="316">
        <v>9832</v>
      </c>
      <c r="C12" s="319">
        <v>255078</v>
      </c>
      <c r="D12" s="316">
        <v>0</v>
      </c>
      <c r="E12" s="316">
        <v>0</v>
      </c>
      <c r="F12" s="319">
        <v>0</v>
      </c>
      <c r="G12" s="334">
        <v>163</v>
      </c>
    </row>
    <row r="13" spans="1:7" ht="15" customHeight="1">
      <c r="A13" s="213"/>
      <c r="B13" s="213"/>
      <c r="C13" s="335"/>
      <c r="D13" s="213"/>
      <c r="E13" s="213"/>
      <c r="F13" s="335"/>
      <c r="G13" s="334"/>
    </row>
    <row r="14" spans="1:7" ht="15" customHeight="1">
      <c r="A14" s="316">
        <v>12</v>
      </c>
      <c r="B14" s="316">
        <v>5924</v>
      </c>
      <c r="C14" s="319">
        <v>86078</v>
      </c>
      <c r="D14" s="316">
        <v>2</v>
      </c>
      <c r="E14" s="316">
        <v>28</v>
      </c>
      <c r="F14" s="319">
        <v>396</v>
      </c>
      <c r="G14" s="334">
        <v>171</v>
      </c>
    </row>
    <row r="15" spans="1:7" ht="15" customHeight="1">
      <c r="A15" s="316">
        <v>9</v>
      </c>
      <c r="B15" s="316">
        <v>13791</v>
      </c>
      <c r="C15" s="319">
        <v>136091</v>
      </c>
      <c r="D15" s="316">
        <v>1</v>
      </c>
      <c r="E15" s="316">
        <v>95</v>
      </c>
      <c r="F15" s="319">
        <v>1375</v>
      </c>
      <c r="G15" s="334">
        <v>172</v>
      </c>
    </row>
    <row r="16" spans="1:7" ht="15" customHeight="1">
      <c r="A16" s="316">
        <v>11</v>
      </c>
      <c r="B16" s="316">
        <v>14482</v>
      </c>
      <c r="C16" s="319">
        <v>165800</v>
      </c>
      <c r="D16" s="316">
        <v>0</v>
      </c>
      <c r="E16" s="316">
        <v>0</v>
      </c>
      <c r="F16" s="316">
        <v>0</v>
      </c>
      <c r="G16" s="334">
        <v>173</v>
      </c>
    </row>
    <row r="17" spans="1:7" ht="15" customHeight="1">
      <c r="A17" s="316">
        <v>17</v>
      </c>
      <c r="B17" s="316">
        <v>14471</v>
      </c>
      <c r="C17" s="319">
        <v>173377</v>
      </c>
      <c r="D17" s="316">
        <v>4</v>
      </c>
      <c r="E17" s="316">
        <v>309</v>
      </c>
      <c r="F17" s="319">
        <v>3416</v>
      </c>
      <c r="G17" s="334">
        <v>174</v>
      </c>
    </row>
    <row r="18" spans="1:7" ht="15" customHeight="1">
      <c r="A18" s="316">
        <v>9</v>
      </c>
      <c r="B18" s="316">
        <v>5229</v>
      </c>
      <c r="C18" s="319">
        <v>44556</v>
      </c>
      <c r="D18" s="316">
        <v>2</v>
      </c>
      <c r="E18" s="316">
        <v>151</v>
      </c>
      <c r="F18" s="319">
        <v>2462</v>
      </c>
      <c r="G18" s="334">
        <v>175</v>
      </c>
    </row>
    <row r="19" spans="1:7" ht="15" customHeight="1">
      <c r="A19" s="316">
        <v>30</v>
      </c>
      <c r="B19" s="316">
        <v>9303</v>
      </c>
      <c r="C19" s="319">
        <v>102801</v>
      </c>
      <c r="D19" s="316">
        <v>6</v>
      </c>
      <c r="E19" s="316">
        <v>344</v>
      </c>
      <c r="F19" s="319">
        <v>4250</v>
      </c>
      <c r="G19" s="334">
        <v>176</v>
      </c>
    </row>
    <row r="20" spans="1:7" ht="15" customHeight="1">
      <c r="A20" s="316">
        <v>15</v>
      </c>
      <c r="B20" s="316">
        <v>25676</v>
      </c>
      <c r="C20" s="319">
        <v>351443</v>
      </c>
      <c r="D20" s="316">
        <v>2</v>
      </c>
      <c r="E20" s="316">
        <v>62</v>
      </c>
      <c r="F20" s="319">
        <v>1215</v>
      </c>
      <c r="G20" s="334">
        <v>177</v>
      </c>
    </row>
    <row r="21" spans="1:7" ht="15" customHeight="1">
      <c r="A21" s="316">
        <v>24</v>
      </c>
      <c r="B21" s="316">
        <v>74200</v>
      </c>
      <c r="C21" s="319">
        <v>1176212</v>
      </c>
      <c r="D21" s="316">
        <v>1</v>
      </c>
      <c r="E21" s="316">
        <v>82</v>
      </c>
      <c r="F21" s="319">
        <v>1110</v>
      </c>
      <c r="G21" s="334">
        <v>178</v>
      </c>
    </row>
    <row r="22" spans="1:7" ht="15" customHeight="1">
      <c r="A22" s="316">
        <v>9</v>
      </c>
      <c r="B22" s="316">
        <v>20422</v>
      </c>
      <c r="C22" s="319">
        <v>265027</v>
      </c>
      <c r="D22" s="316">
        <v>3</v>
      </c>
      <c r="E22" s="316">
        <v>264</v>
      </c>
      <c r="F22" s="319">
        <v>2828</v>
      </c>
      <c r="G22" s="334">
        <v>179</v>
      </c>
    </row>
    <row r="23" spans="1:7" ht="15" customHeight="1">
      <c r="A23" s="316">
        <v>16</v>
      </c>
      <c r="B23" s="316">
        <v>13075</v>
      </c>
      <c r="C23" s="319">
        <v>136542</v>
      </c>
      <c r="D23" s="316">
        <v>0</v>
      </c>
      <c r="E23" s="316">
        <v>0</v>
      </c>
      <c r="F23" s="319">
        <v>0</v>
      </c>
      <c r="G23" s="334">
        <v>180</v>
      </c>
    </row>
    <row r="24" spans="1:7" ht="15" customHeight="1">
      <c r="A24" s="316">
        <v>9</v>
      </c>
      <c r="B24" s="316">
        <v>14054</v>
      </c>
      <c r="C24" s="319">
        <v>161836</v>
      </c>
      <c r="D24" s="316">
        <v>0</v>
      </c>
      <c r="E24" s="316">
        <v>0</v>
      </c>
      <c r="F24" s="316">
        <v>0</v>
      </c>
      <c r="G24" s="334">
        <v>181</v>
      </c>
    </row>
    <row r="25" spans="1:7" ht="15" customHeight="1">
      <c r="A25" s="316">
        <v>10</v>
      </c>
      <c r="B25" s="316">
        <v>10276</v>
      </c>
      <c r="C25" s="319">
        <v>145505</v>
      </c>
      <c r="D25" s="316">
        <v>0</v>
      </c>
      <c r="E25" s="316">
        <v>0</v>
      </c>
      <c r="F25" s="319">
        <v>0</v>
      </c>
      <c r="G25" s="334">
        <v>182</v>
      </c>
    </row>
    <row r="26" spans="1:7" ht="15" customHeight="1">
      <c r="A26" s="316">
        <v>27</v>
      </c>
      <c r="B26" s="316">
        <v>9337</v>
      </c>
      <c r="C26" s="319">
        <v>148681</v>
      </c>
      <c r="D26" s="316">
        <v>6</v>
      </c>
      <c r="E26" s="316">
        <v>139</v>
      </c>
      <c r="F26" s="319">
        <v>2684</v>
      </c>
      <c r="G26" s="334">
        <v>183</v>
      </c>
    </row>
    <row r="27" spans="1:7" ht="15" customHeight="1">
      <c r="A27" s="316">
        <v>5</v>
      </c>
      <c r="B27" s="316">
        <v>5261</v>
      </c>
      <c r="C27" s="319">
        <v>85990</v>
      </c>
      <c r="D27" s="316">
        <v>0</v>
      </c>
      <c r="E27" s="316">
        <v>0</v>
      </c>
      <c r="F27" s="319">
        <v>0</v>
      </c>
      <c r="G27" s="334">
        <v>184</v>
      </c>
    </row>
    <row r="28" spans="1:7" ht="15" customHeight="1">
      <c r="A28" s="316">
        <v>20</v>
      </c>
      <c r="B28" s="316">
        <v>8314</v>
      </c>
      <c r="C28" s="319">
        <v>112465</v>
      </c>
      <c r="D28" s="316">
        <v>28</v>
      </c>
      <c r="E28" s="316">
        <v>1020</v>
      </c>
      <c r="F28" s="319">
        <v>13728</v>
      </c>
      <c r="G28" s="334">
        <v>185</v>
      </c>
    </row>
    <row r="29" spans="1:7" ht="15" customHeight="1">
      <c r="A29" s="316">
        <v>18</v>
      </c>
      <c r="B29" s="316">
        <v>14380</v>
      </c>
      <c r="C29" s="319">
        <v>139881</v>
      </c>
      <c r="D29" s="316">
        <v>9</v>
      </c>
      <c r="E29" s="316">
        <v>402</v>
      </c>
      <c r="F29" s="319">
        <v>4403</v>
      </c>
      <c r="G29" s="334">
        <v>186</v>
      </c>
    </row>
    <row r="30" spans="1:7" ht="15" customHeight="1">
      <c r="A30" s="316">
        <v>32</v>
      </c>
      <c r="B30" s="316">
        <v>22331</v>
      </c>
      <c r="C30" s="319">
        <v>310600</v>
      </c>
      <c r="D30" s="316">
        <v>5</v>
      </c>
      <c r="E30" s="316">
        <v>63</v>
      </c>
      <c r="F30" s="319">
        <v>2067</v>
      </c>
      <c r="G30" s="334">
        <v>187</v>
      </c>
    </row>
    <row r="31" spans="1:7" ht="15" customHeight="1">
      <c r="A31" s="316">
        <v>1</v>
      </c>
      <c r="B31" s="316">
        <v>6916</v>
      </c>
      <c r="C31" s="319">
        <v>97534</v>
      </c>
      <c r="D31" s="316">
        <v>0</v>
      </c>
      <c r="E31" s="316">
        <v>0</v>
      </c>
      <c r="F31" s="319">
        <v>0</v>
      </c>
      <c r="G31" s="334">
        <v>188</v>
      </c>
    </row>
    <row r="32" spans="1:7" ht="15" customHeight="1">
      <c r="A32" s="316">
        <v>17</v>
      </c>
      <c r="B32" s="316">
        <v>18134</v>
      </c>
      <c r="C32" s="319">
        <v>232828</v>
      </c>
      <c r="D32" s="316">
        <v>2</v>
      </c>
      <c r="E32" s="316">
        <v>14</v>
      </c>
      <c r="F32" s="319">
        <v>350</v>
      </c>
      <c r="G32" s="334">
        <v>189</v>
      </c>
    </row>
    <row r="33" spans="1:7" ht="15" customHeight="1">
      <c r="A33" s="316">
        <v>16</v>
      </c>
      <c r="B33" s="316">
        <v>14515</v>
      </c>
      <c r="C33" s="319">
        <v>130992</v>
      </c>
      <c r="D33" s="316">
        <v>4</v>
      </c>
      <c r="E33" s="316">
        <v>365</v>
      </c>
      <c r="F33" s="319">
        <v>3007</v>
      </c>
      <c r="G33" s="334">
        <v>190</v>
      </c>
    </row>
    <row r="34" spans="1:7" ht="15" customHeight="1">
      <c r="A34" s="323">
        <v>310</v>
      </c>
      <c r="B34" s="323">
        <v>465205</v>
      </c>
      <c r="C34" s="336">
        <v>6230756</v>
      </c>
      <c r="D34" s="323">
        <v>75</v>
      </c>
      <c r="E34" s="323">
        <v>3338</v>
      </c>
      <c r="F34" s="336">
        <v>43291</v>
      </c>
      <c r="G34" s="337">
        <v>1</v>
      </c>
    </row>
    <row r="35" spans="1:7" ht="15" customHeight="1">
      <c r="A35" s="316"/>
      <c r="B35" s="316"/>
      <c r="C35" s="319"/>
      <c r="D35" s="213"/>
      <c r="E35" s="213"/>
      <c r="F35" s="335"/>
      <c r="G35" s="334"/>
    </row>
    <row r="36" spans="1:7" ht="15" customHeight="1">
      <c r="A36" s="316"/>
      <c r="B36" s="316"/>
      <c r="C36" s="319"/>
      <c r="D36" s="213"/>
      <c r="E36" s="213"/>
      <c r="F36" s="335"/>
      <c r="G36" s="334"/>
    </row>
    <row r="37" spans="1:7" ht="15" customHeight="1">
      <c r="A37" s="316">
        <v>1</v>
      </c>
      <c r="B37" s="316">
        <v>11611</v>
      </c>
      <c r="C37" s="319">
        <v>134537</v>
      </c>
      <c r="D37" s="316">
        <v>0</v>
      </c>
      <c r="E37" s="316">
        <v>0</v>
      </c>
      <c r="F37" s="319">
        <v>0</v>
      </c>
      <c r="G37" s="334">
        <v>261</v>
      </c>
    </row>
    <row r="38" spans="1:7" ht="15" customHeight="1">
      <c r="A38" s="316">
        <v>1</v>
      </c>
      <c r="B38" s="316">
        <v>7374</v>
      </c>
      <c r="C38" s="319">
        <v>85132</v>
      </c>
      <c r="D38" s="316">
        <v>0</v>
      </c>
      <c r="E38" s="316">
        <v>0</v>
      </c>
      <c r="F38" s="319">
        <v>0</v>
      </c>
      <c r="G38" s="334">
        <v>262</v>
      </c>
    </row>
    <row r="39" spans="1:7" ht="15" customHeight="1">
      <c r="A39" s="316">
        <v>1</v>
      </c>
      <c r="B39" s="316">
        <v>6274</v>
      </c>
      <c r="C39" s="319">
        <v>83430</v>
      </c>
      <c r="D39" s="316">
        <v>0</v>
      </c>
      <c r="E39" s="316">
        <v>0</v>
      </c>
      <c r="F39" s="319">
        <v>0</v>
      </c>
      <c r="G39" s="334">
        <v>263</v>
      </c>
    </row>
    <row r="40" spans="1:7" ht="15" customHeight="1">
      <c r="A40" s="316"/>
      <c r="B40" s="316"/>
      <c r="C40" s="319"/>
      <c r="D40" s="213"/>
      <c r="E40" s="213"/>
      <c r="F40" s="335"/>
      <c r="G40" s="334"/>
    </row>
    <row r="41" spans="1:7" ht="15" customHeight="1">
      <c r="A41" s="316">
        <v>21</v>
      </c>
      <c r="B41" s="316">
        <v>14778</v>
      </c>
      <c r="C41" s="319">
        <v>157513</v>
      </c>
      <c r="D41" s="316">
        <v>7</v>
      </c>
      <c r="E41" s="316">
        <v>699</v>
      </c>
      <c r="F41" s="319">
        <v>7310</v>
      </c>
      <c r="G41" s="334">
        <v>271</v>
      </c>
    </row>
    <row r="42" spans="1:7" ht="15" customHeight="1">
      <c r="A42" s="316">
        <v>40</v>
      </c>
      <c r="B42" s="316">
        <v>11626</v>
      </c>
      <c r="C42" s="319">
        <v>103010</v>
      </c>
      <c r="D42" s="316">
        <v>17</v>
      </c>
      <c r="E42" s="316">
        <v>738</v>
      </c>
      <c r="F42" s="319">
        <v>5391</v>
      </c>
      <c r="G42" s="334">
        <v>272</v>
      </c>
    </row>
    <row r="43" spans="1:7" ht="15" customHeight="1">
      <c r="A43" s="316">
        <v>18</v>
      </c>
      <c r="B43" s="316">
        <v>11170</v>
      </c>
      <c r="C43" s="319">
        <v>142908</v>
      </c>
      <c r="D43" s="316">
        <v>6</v>
      </c>
      <c r="E43" s="316">
        <v>291</v>
      </c>
      <c r="F43" s="319">
        <v>3260</v>
      </c>
      <c r="G43" s="334">
        <v>273</v>
      </c>
    </row>
    <row r="44" spans="1:7" ht="15" customHeight="1">
      <c r="A44" s="316">
        <v>43</v>
      </c>
      <c r="B44" s="316">
        <v>11020</v>
      </c>
      <c r="C44" s="319">
        <v>132322</v>
      </c>
      <c r="D44" s="316">
        <v>12</v>
      </c>
      <c r="E44" s="316">
        <v>667</v>
      </c>
      <c r="F44" s="319">
        <v>7361</v>
      </c>
      <c r="G44" s="334">
        <v>274</v>
      </c>
    </row>
    <row r="45" spans="1:7" ht="15" customHeight="1">
      <c r="A45" s="316">
        <v>48</v>
      </c>
      <c r="B45" s="316">
        <v>21395</v>
      </c>
      <c r="C45" s="319">
        <v>285186</v>
      </c>
      <c r="D45" s="316">
        <v>12</v>
      </c>
      <c r="E45" s="316">
        <v>655</v>
      </c>
      <c r="F45" s="319">
        <v>6090</v>
      </c>
      <c r="G45" s="334">
        <v>275</v>
      </c>
    </row>
    <row r="46" spans="1:7" ht="15" customHeight="1">
      <c r="A46" s="316">
        <v>28</v>
      </c>
      <c r="B46" s="316">
        <v>14774</v>
      </c>
      <c r="C46" s="319">
        <v>136488</v>
      </c>
      <c r="D46" s="316">
        <v>1</v>
      </c>
      <c r="E46" s="316">
        <v>18</v>
      </c>
      <c r="F46" s="319">
        <v>375</v>
      </c>
      <c r="G46" s="334">
        <v>276</v>
      </c>
    </row>
    <row r="47" spans="1:7" ht="15" customHeight="1">
      <c r="A47" s="316">
        <v>33</v>
      </c>
      <c r="B47" s="316">
        <v>12308</v>
      </c>
      <c r="C47" s="319">
        <v>132686</v>
      </c>
      <c r="D47" s="316">
        <v>22</v>
      </c>
      <c r="E47" s="316">
        <v>625</v>
      </c>
      <c r="F47" s="319">
        <v>10464</v>
      </c>
      <c r="G47" s="334">
        <v>277</v>
      </c>
    </row>
    <row r="48" spans="1:7" ht="15" customHeight="1">
      <c r="A48" s="316">
        <v>42</v>
      </c>
      <c r="B48" s="316">
        <v>8849</v>
      </c>
      <c r="C48" s="319">
        <v>99860</v>
      </c>
      <c r="D48" s="316">
        <v>8</v>
      </c>
      <c r="E48" s="316">
        <v>650</v>
      </c>
      <c r="F48" s="319">
        <v>7815</v>
      </c>
      <c r="G48" s="334">
        <v>278</v>
      </c>
    </row>
    <row r="49" spans="1:7" ht="15" customHeight="1">
      <c r="A49" s="316">
        <v>15</v>
      </c>
      <c r="B49" s="316">
        <v>11051</v>
      </c>
      <c r="C49" s="319">
        <v>169283</v>
      </c>
      <c r="D49" s="316">
        <v>2</v>
      </c>
      <c r="E49" s="316">
        <v>134</v>
      </c>
      <c r="F49" s="319">
        <v>1012</v>
      </c>
      <c r="G49" s="334">
        <v>279</v>
      </c>
    </row>
    <row r="50" spans="1:7" ht="15" customHeight="1">
      <c r="A50" s="323">
        <v>291</v>
      </c>
      <c r="B50" s="323">
        <v>142230</v>
      </c>
      <c r="C50" s="336">
        <v>1662355</v>
      </c>
      <c r="D50" s="323">
        <v>87</v>
      </c>
      <c r="E50" s="323">
        <v>4477</v>
      </c>
      <c r="F50" s="336">
        <v>49078</v>
      </c>
      <c r="G50" s="337">
        <v>2</v>
      </c>
    </row>
    <row r="51" spans="1:7" ht="15" customHeight="1">
      <c r="A51" s="316"/>
      <c r="B51" s="316"/>
      <c r="C51" s="319"/>
      <c r="D51" s="213"/>
      <c r="E51" s="213"/>
      <c r="F51" s="335"/>
      <c r="G51" s="334"/>
    </row>
    <row r="52" spans="1:7" ht="15" customHeight="1">
      <c r="A52" s="316"/>
      <c r="B52" s="316"/>
      <c r="C52" s="319"/>
      <c r="D52" s="213"/>
      <c r="E52" s="213"/>
      <c r="F52" s="335"/>
      <c r="G52" s="334"/>
    </row>
    <row r="53" spans="1:7" ht="15" customHeight="1">
      <c r="A53" s="316">
        <v>0</v>
      </c>
      <c r="B53" s="316">
        <v>0</v>
      </c>
      <c r="C53" s="319">
        <v>0</v>
      </c>
      <c r="D53" s="316">
        <v>0</v>
      </c>
      <c r="E53" s="316">
        <v>0</v>
      </c>
      <c r="F53" s="319">
        <v>0</v>
      </c>
      <c r="G53" s="334">
        <v>361</v>
      </c>
    </row>
    <row r="54" spans="1:7" ht="15" customHeight="1">
      <c r="A54" s="316">
        <v>1</v>
      </c>
      <c r="B54" s="316">
        <v>28756</v>
      </c>
      <c r="C54" s="319">
        <v>287190</v>
      </c>
      <c r="D54" s="316">
        <v>0</v>
      </c>
      <c r="E54" s="316">
        <v>0</v>
      </c>
      <c r="F54" s="319">
        <v>0</v>
      </c>
      <c r="G54" s="334">
        <v>362</v>
      </c>
    </row>
    <row r="55" spans="1:7" ht="15" customHeight="1">
      <c r="A55" s="316">
        <v>1</v>
      </c>
      <c r="B55" s="316">
        <v>8372</v>
      </c>
      <c r="C55" s="319">
        <v>83716</v>
      </c>
      <c r="D55" s="316">
        <v>0</v>
      </c>
      <c r="E55" s="316">
        <v>0</v>
      </c>
      <c r="F55" s="319">
        <v>0</v>
      </c>
      <c r="G55" s="334">
        <v>363</v>
      </c>
    </row>
    <row r="56" spans="1:7" ht="15" customHeight="1">
      <c r="A56" s="316"/>
      <c r="B56" s="316"/>
      <c r="C56" s="319"/>
      <c r="D56" s="213"/>
      <c r="E56" s="213"/>
      <c r="F56" s="335"/>
      <c r="G56" s="334"/>
    </row>
    <row r="57" spans="1:7" ht="15" customHeight="1">
      <c r="A57" s="316">
        <v>27</v>
      </c>
      <c r="B57" s="316">
        <v>18203</v>
      </c>
      <c r="C57" s="319">
        <v>241328</v>
      </c>
      <c r="D57" s="316">
        <v>19</v>
      </c>
      <c r="E57" s="316">
        <v>696</v>
      </c>
      <c r="F57" s="319">
        <v>6792</v>
      </c>
      <c r="G57" s="334">
        <v>371</v>
      </c>
    </row>
    <row r="58" spans="1:7" ht="15" customHeight="1">
      <c r="A58" s="316">
        <v>47</v>
      </c>
      <c r="B58" s="316">
        <v>18233</v>
      </c>
      <c r="C58" s="319">
        <v>190352</v>
      </c>
      <c r="D58" s="316">
        <v>13</v>
      </c>
      <c r="E58" s="316">
        <v>418</v>
      </c>
      <c r="F58" s="319">
        <v>4459</v>
      </c>
      <c r="G58" s="334">
        <v>372</v>
      </c>
    </row>
    <row r="59" spans="1:7" ht="15" customHeight="1">
      <c r="A59" s="316">
        <v>26</v>
      </c>
      <c r="B59" s="316">
        <v>20661</v>
      </c>
      <c r="C59" s="319">
        <v>203260</v>
      </c>
      <c r="D59" s="316">
        <v>5</v>
      </c>
      <c r="E59" s="316">
        <v>180</v>
      </c>
      <c r="F59" s="319">
        <v>1836</v>
      </c>
      <c r="G59" s="334">
        <v>373</v>
      </c>
    </row>
    <row r="60" spans="1:7" ht="15" customHeight="1">
      <c r="A60" s="316">
        <v>42</v>
      </c>
      <c r="B60" s="316">
        <v>13553</v>
      </c>
      <c r="C60" s="319">
        <v>117946</v>
      </c>
      <c r="D60" s="316">
        <v>9</v>
      </c>
      <c r="E60" s="316">
        <v>133</v>
      </c>
      <c r="F60" s="319">
        <v>1482</v>
      </c>
      <c r="G60" s="334">
        <v>374</v>
      </c>
    </row>
    <row r="61" spans="1:7" ht="15" customHeight="1">
      <c r="A61" s="316">
        <v>27</v>
      </c>
      <c r="B61" s="316">
        <v>8531</v>
      </c>
      <c r="C61" s="319">
        <v>110445</v>
      </c>
      <c r="D61" s="316">
        <v>2</v>
      </c>
      <c r="E61" s="316">
        <v>110</v>
      </c>
      <c r="F61" s="319">
        <v>1620</v>
      </c>
      <c r="G61" s="334">
        <v>375</v>
      </c>
    </row>
    <row r="62" spans="1:7" ht="15" customHeight="1">
      <c r="A62" s="316">
        <v>42</v>
      </c>
      <c r="B62" s="316">
        <v>17885</v>
      </c>
      <c r="C62" s="319">
        <v>198502</v>
      </c>
      <c r="D62" s="316">
        <v>18</v>
      </c>
      <c r="E62" s="316">
        <v>365</v>
      </c>
      <c r="F62" s="319">
        <v>5053</v>
      </c>
      <c r="G62" s="334">
        <v>376</v>
      </c>
    </row>
    <row r="63" spans="1:7" ht="15" customHeight="1">
      <c r="A63" s="316">
        <v>21</v>
      </c>
      <c r="B63" s="316">
        <v>11300</v>
      </c>
      <c r="C63" s="319">
        <v>101043</v>
      </c>
      <c r="D63" s="316">
        <v>4</v>
      </c>
      <c r="E63" s="316">
        <v>433</v>
      </c>
      <c r="F63" s="319">
        <v>4445</v>
      </c>
      <c r="G63" s="334">
        <v>377</v>
      </c>
    </row>
    <row r="64" spans="1:7" ht="15" customHeight="1">
      <c r="A64" s="323">
        <v>234</v>
      </c>
      <c r="B64" s="323">
        <v>145494</v>
      </c>
      <c r="C64" s="336">
        <v>1533782</v>
      </c>
      <c r="D64" s="323">
        <v>70</v>
      </c>
      <c r="E64" s="323">
        <v>2335</v>
      </c>
      <c r="F64" s="336">
        <v>25687</v>
      </c>
      <c r="G64" s="337">
        <v>3</v>
      </c>
    </row>
    <row r="65" spans="1:7" ht="15" customHeight="1">
      <c r="A65" s="316"/>
      <c r="B65" s="316"/>
      <c r="C65" s="319"/>
      <c r="D65" s="213"/>
      <c r="E65" s="213"/>
      <c r="F65" s="335"/>
      <c r="G65" s="334"/>
    </row>
    <row r="66" spans="1:7" ht="15" customHeight="1">
      <c r="A66" s="316"/>
      <c r="B66" s="316"/>
      <c r="C66" s="319"/>
      <c r="D66" s="213"/>
      <c r="E66" s="213"/>
      <c r="F66" s="335"/>
      <c r="G66" s="334"/>
    </row>
    <row r="67" spans="1:7" ht="15" customHeight="1">
      <c r="A67" s="316">
        <v>1</v>
      </c>
      <c r="B67" s="316">
        <v>11130</v>
      </c>
      <c r="C67" s="319">
        <v>184364</v>
      </c>
      <c r="D67" s="316">
        <v>0</v>
      </c>
      <c r="E67" s="316">
        <v>0</v>
      </c>
      <c r="F67" s="319">
        <v>0</v>
      </c>
      <c r="G67" s="334">
        <v>461</v>
      </c>
    </row>
    <row r="68" spans="1:7" ht="15" customHeight="1">
      <c r="A68" s="316">
        <v>1</v>
      </c>
      <c r="B68" s="316">
        <v>11554</v>
      </c>
      <c r="C68" s="319">
        <v>250068</v>
      </c>
      <c r="D68" s="316">
        <v>0</v>
      </c>
      <c r="E68" s="316">
        <v>0</v>
      </c>
      <c r="F68" s="319">
        <v>0</v>
      </c>
      <c r="G68" s="334">
        <v>462</v>
      </c>
    </row>
    <row r="69" spans="1:7" ht="15" customHeight="1">
      <c r="A69" s="316">
        <v>1</v>
      </c>
      <c r="B69" s="316">
        <v>4842</v>
      </c>
      <c r="C69" s="319">
        <v>118919</v>
      </c>
      <c r="D69" s="316">
        <v>0</v>
      </c>
      <c r="E69" s="316">
        <v>0</v>
      </c>
      <c r="F69" s="319">
        <v>0</v>
      </c>
      <c r="G69" s="334">
        <v>463</v>
      </c>
    </row>
    <row r="70" spans="1:7" ht="15" customHeight="1">
      <c r="A70" s="316">
        <v>1</v>
      </c>
      <c r="B70" s="316">
        <v>17979</v>
      </c>
      <c r="C70" s="319">
        <v>236328</v>
      </c>
      <c r="D70" s="316">
        <v>0</v>
      </c>
      <c r="E70" s="316">
        <v>0</v>
      </c>
      <c r="F70" s="319">
        <v>0</v>
      </c>
      <c r="G70" s="334">
        <v>464</v>
      </c>
    </row>
    <row r="71" spans="1:7" ht="15" customHeight="1">
      <c r="A71" s="213"/>
      <c r="B71" s="213"/>
      <c r="C71" s="335"/>
      <c r="D71" s="213"/>
      <c r="E71" s="213"/>
      <c r="F71" s="335"/>
      <c r="G71" s="310"/>
    </row>
    <row r="72" ht="15" customHeight="1"/>
    <row r="73" ht="15" customHeight="1"/>
  </sheetData>
  <mergeCells count="11">
    <mergeCell ref="F6:F7"/>
    <mergeCell ref="A1:G1"/>
    <mergeCell ref="A3:F3"/>
    <mergeCell ref="G3:G8"/>
    <mergeCell ref="A4:C5"/>
    <mergeCell ref="D4:F5"/>
    <mergeCell ref="A6:A7"/>
    <mergeCell ref="B6:B7"/>
    <mergeCell ref="C6:C7"/>
    <mergeCell ref="D6:D7"/>
    <mergeCell ref="E6:E7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0.39998000860214233"/>
  </sheetPr>
  <dimension ref="A1:H74"/>
  <sheetViews>
    <sheetView workbookViewId="0" topLeftCell="A1">
      <selection activeCell="I1" sqref="I1"/>
    </sheetView>
  </sheetViews>
  <sheetFormatPr defaultColWidth="11.421875" defaultRowHeight="12.75"/>
  <cols>
    <col min="1" max="1" width="8.140625" style="191" customWidth="1"/>
    <col min="2" max="2" width="26.00390625" style="191" customWidth="1"/>
    <col min="3" max="3" width="8.421875" style="191" customWidth="1"/>
    <col min="4" max="4" width="11.8515625" style="191" customWidth="1"/>
    <col min="5" max="5" width="12.7109375" style="191" customWidth="1"/>
    <col min="6" max="6" width="7.57421875" style="191" customWidth="1"/>
    <col min="7" max="7" width="11.140625" style="191" customWidth="1"/>
    <col min="8" max="8" width="15.421875" style="191" customWidth="1"/>
    <col min="9" max="16384" width="11.421875" style="191" customWidth="1"/>
  </cols>
  <sheetData>
    <row r="1" spans="1:8" ht="15" customHeight="1">
      <c r="A1" s="2"/>
      <c r="B1" s="2"/>
      <c r="C1" s="422" t="s">
        <v>545</v>
      </c>
      <c r="D1" s="422"/>
      <c r="E1" s="422"/>
      <c r="F1" s="422"/>
      <c r="G1" s="422"/>
      <c r="H1" s="422"/>
    </row>
    <row r="2" spans="1:8" ht="15" customHeight="1">
      <c r="A2" s="4"/>
      <c r="B2" s="4"/>
      <c r="C2" s="4"/>
      <c r="D2" s="4"/>
      <c r="E2" s="4"/>
      <c r="F2" s="4"/>
      <c r="G2" s="4"/>
      <c r="H2" s="4"/>
    </row>
    <row r="3" spans="1:8" ht="14.1" customHeight="1">
      <c r="A3" s="409" t="s">
        <v>532</v>
      </c>
      <c r="B3" s="404" t="s">
        <v>250</v>
      </c>
      <c r="C3" s="404" t="s">
        <v>533</v>
      </c>
      <c r="D3" s="404" t="s">
        <v>534</v>
      </c>
      <c r="E3" s="404" t="s">
        <v>535</v>
      </c>
      <c r="F3" s="427" t="s">
        <v>536</v>
      </c>
      <c r="G3" s="419"/>
      <c r="H3" s="419"/>
    </row>
    <row r="4" spans="1:8" ht="14.1" customHeight="1">
      <c r="A4" s="406"/>
      <c r="B4" s="426"/>
      <c r="C4" s="426"/>
      <c r="D4" s="426"/>
      <c r="E4" s="426"/>
      <c r="F4" s="392" t="s">
        <v>537</v>
      </c>
      <c r="G4" s="401"/>
      <c r="H4" s="401"/>
    </row>
    <row r="5" spans="1:8" ht="14.1" customHeight="1">
      <c r="A5" s="406"/>
      <c r="B5" s="426"/>
      <c r="C5" s="426"/>
      <c r="D5" s="426"/>
      <c r="E5" s="426"/>
      <c r="F5" s="394"/>
      <c r="G5" s="403"/>
      <c r="H5" s="403"/>
    </row>
    <row r="6" spans="1:8" ht="14.1" customHeight="1">
      <c r="A6" s="406"/>
      <c r="B6" s="426"/>
      <c r="C6" s="426"/>
      <c r="D6" s="426"/>
      <c r="E6" s="426"/>
      <c r="F6" s="404" t="s">
        <v>487</v>
      </c>
      <c r="G6" s="404" t="s">
        <v>538</v>
      </c>
      <c r="H6" s="392" t="s">
        <v>539</v>
      </c>
    </row>
    <row r="7" spans="1:8" ht="14.1" customHeight="1">
      <c r="A7" s="406"/>
      <c r="B7" s="426"/>
      <c r="C7" s="416"/>
      <c r="D7" s="416"/>
      <c r="E7" s="416"/>
      <c r="F7" s="416"/>
      <c r="G7" s="416"/>
      <c r="H7" s="394"/>
    </row>
    <row r="8" spans="1:8" ht="14.1" customHeight="1">
      <c r="A8" s="421"/>
      <c r="B8" s="416"/>
      <c r="C8" s="365" t="s">
        <v>18</v>
      </c>
      <c r="D8" s="399"/>
      <c r="E8" s="399"/>
      <c r="F8" s="363"/>
      <c r="G8" s="87" t="s">
        <v>24</v>
      </c>
      <c r="H8" s="90" t="s">
        <v>18</v>
      </c>
    </row>
    <row r="9" spans="1:8" ht="15" customHeight="1">
      <c r="A9" s="64"/>
      <c r="B9" s="338" t="s">
        <v>95</v>
      </c>
      <c r="C9" s="53"/>
      <c r="D9" s="53"/>
      <c r="E9" s="53"/>
      <c r="F9" s="53"/>
      <c r="G9" s="4"/>
      <c r="H9" s="4"/>
    </row>
    <row r="10" spans="1:8" ht="15" customHeight="1">
      <c r="A10" s="64">
        <v>471</v>
      </c>
      <c r="B10" s="339" t="s">
        <v>108</v>
      </c>
      <c r="C10" s="53">
        <v>47</v>
      </c>
      <c r="D10" s="53">
        <v>13306</v>
      </c>
      <c r="E10" s="53">
        <v>167224</v>
      </c>
      <c r="F10" s="54">
        <v>0</v>
      </c>
      <c r="G10" s="54">
        <v>0</v>
      </c>
      <c r="H10" s="54">
        <v>0</v>
      </c>
    </row>
    <row r="11" spans="1:8" ht="15" customHeight="1">
      <c r="A11" s="64">
        <v>472</v>
      </c>
      <c r="B11" s="339" t="s">
        <v>109</v>
      </c>
      <c r="C11" s="53">
        <v>42</v>
      </c>
      <c r="D11" s="53">
        <v>14509</v>
      </c>
      <c r="E11" s="53">
        <v>116388</v>
      </c>
      <c r="F11" s="54">
        <v>0</v>
      </c>
      <c r="G11" s="54">
        <v>0</v>
      </c>
      <c r="H11" s="54">
        <v>0</v>
      </c>
    </row>
    <row r="12" spans="1:8" ht="15" customHeight="1">
      <c r="A12" s="64">
        <v>473</v>
      </c>
      <c r="B12" s="339" t="s">
        <v>110</v>
      </c>
      <c r="C12" s="53">
        <v>18</v>
      </c>
      <c r="D12" s="53">
        <v>10717</v>
      </c>
      <c r="E12" s="53">
        <v>100078</v>
      </c>
      <c r="F12" s="54">
        <v>0</v>
      </c>
      <c r="G12" s="54">
        <v>0</v>
      </c>
      <c r="H12" s="54">
        <v>0</v>
      </c>
    </row>
    <row r="13" spans="1:8" ht="15" customHeight="1">
      <c r="A13" s="64">
        <v>474</v>
      </c>
      <c r="B13" s="339" t="s">
        <v>113</v>
      </c>
      <c r="C13" s="53">
        <v>11</v>
      </c>
      <c r="D13" s="53">
        <v>13151</v>
      </c>
      <c r="E13" s="53">
        <v>147939</v>
      </c>
      <c r="F13" s="54">
        <v>0</v>
      </c>
      <c r="G13" s="54">
        <v>0</v>
      </c>
      <c r="H13" s="54">
        <v>0</v>
      </c>
    </row>
    <row r="14" spans="1:8" ht="15" customHeight="1">
      <c r="A14" s="64">
        <v>475</v>
      </c>
      <c r="B14" s="339" t="s">
        <v>111</v>
      </c>
      <c r="C14" s="53">
        <v>29</v>
      </c>
      <c r="D14" s="53">
        <v>11909</v>
      </c>
      <c r="E14" s="53">
        <v>52758</v>
      </c>
      <c r="F14" s="54">
        <v>0</v>
      </c>
      <c r="G14" s="54">
        <v>0</v>
      </c>
      <c r="H14" s="54">
        <v>0</v>
      </c>
    </row>
    <row r="15" spans="1:8" ht="15" customHeight="1">
      <c r="A15" s="64">
        <v>476</v>
      </c>
      <c r="B15" s="339" t="s">
        <v>114</v>
      </c>
      <c r="C15" s="53">
        <v>25</v>
      </c>
      <c r="D15" s="53">
        <v>19309</v>
      </c>
      <c r="E15" s="53">
        <v>106613</v>
      </c>
      <c r="F15" s="54">
        <v>0</v>
      </c>
      <c r="G15" s="54">
        <v>0</v>
      </c>
      <c r="H15" s="54">
        <v>0</v>
      </c>
    </row>
    <row r="16" spans="1:8" ht="15" customHeight="1">
      <c r="A16" s="64">
        <v>477</v>
      </c>
      <c r="B16" s="339" t="s">
        <v>115</v>
      </c>
      <c r="C16" s="53">
        <v>34</v>
      </c>
      <c r="D16" s="53">
        <v>13976</v>
      </c>
      <c r="E16" s="53">
        <v>173368</v>
      </c>
      <c r="F16" s="53">
        <v>1</v>
      </c>
      <c r="G16" s="53">
        <v>5</v>
      </c>
      <c r="H16" s="53">
        <v>60</v>
      </c>
    </row>
    <row r="17" spans="1:8" ht="15" customHeight="1">
      <c r="A17" s="64">
        <v>478</v>
      </c>
      <c r="B17" s="339" t="s">
        <v>116</v>
      </c>
      <c r="C17" s="53">
        <v>16</v>
      </c>
      <c r="D17" s="53">
        <v>9020</v>
      </c>
      <c r="E17" s="53">
        <v>95145</v>
      </c>
      <c r="F17" s="54">
        <v>0</v>
      </c>
      <c r="G17" s="54">
        <v>0</v>
      </c>
      <c r="H17" s="54">
        <v>0</v>
      </c>
    </row>
    <row r="18" spans="1:8" ht="15" customHeight="1">
      <c r="A18" s="64">
        <v>479</v>
      </c>
      <c r="B18" s="339" t="s">
        <v>117</v>
      </c>
      <c r="C18" s="53">
        <v>16</v>
      </c>
      <c r="D18" s="53">
        <v>14880</v>
      </c>
      <c r="E18" s="53">
        <v>123713</v>
      </c>
      <c r="F18" s="53">
        <v>1</v>
      </c>
      <c r="G18" s="53">
        <v>1</v>
      </c>
      <c r="H18" s="53">
        <v>38</v>
      </c>
    </row>
    <row r="19" spans="1:8" ht="15" customHeight="1">
      <c r="A19" s="95">
        <v>4</v>
      </c>
      <c r="B19" s="340" t="s">
        <v>206</v>
      </c>
      <c r="C19" s="98">
        <v>242</v>
      </c>
      <c r="D19" s="98">
        <v>166282</v>
      </c>
      <c r="E19" s="98">
        <v>1872905</v>
      </c>
      <c r="F19" s="98">
        <v>2</v>
      </c>
      <c r="G19" s="98">
        <v>6</v>
      </c>
      <c r="H19" s="98">
        <v>98</v>
      </c>
    </row>
    <row r="20" spans="1:8" ht="15" customHeight="1">
      <c r="A20" s="64"/>
      <c r="B20" s="11"/>
      <c r="C20" s="53"/>
      <c r="D20" s="53"/>
      <c r="E20" s="53"/>
      <c r="F20" s="53"/>
      <c r="G20" s="53"/>
      <c r="H20" s="53"/>
    </row>
    <row r="21" spans="1:8" ht="15" customHeight="1">
      <c r="A21" s="64"/>
      <c r="B21" s="338" t="s">
        <v>78</v>
      </c>
      <c r="C21" s="53"/>
      <c r="D21" s="53"/>
      <c r="E21" s="53"/>
      <c r="F21" s="53"/>
      <c r="G21" s="53"/>
      <c r="H21" s="53"/>
    </row>
    <row r="22" spans="1:8" ht="15" customHeight="1">
      <c r="A22" s="64">
        <v>561</v>
      </c>
      <c r="B22" s="339" t="s">
        <v>118</v>
      </c>
      <c r="C22" s="53">
        <v>9</v>
      </c>
      <c r="D22" s="53">
        <v>5914</v>
      </c>
      <c r="E22" s="53">
        <v>47268</v>
      </c>
      <c r="F22" s="54">
        <v>0</v>
      </c>
      <c r="G22" s="54">
        <v>0</v>
      </c>
      <c r="H22" s="54">
        <v>0</v>
      </c>
    </row>
    <row r="23" spans="1:8" ht="15" customHeight="1">
      <c r="A23" s="64">
        <v>562</v>
      </c>
      <c r="B23" s="339" t="s">
        <v>119</v>
      </c>
      <c r="C23" s="53">
        <v>1</v>
      </c>
      <c r="D23" s="53">
        <v>20110</v>
      </c>
      <c r="E23" s="53">
        <v>319266</v>
      </c>
      <c r="F23" s="54">
        <v>0</v>
      </c>
      <c r="G23" s="54">
        <v>0</v>
      </c>
      <c r="H23" s="54">
        <v>0</v>
      </c>
    </row>
    <row r="24" spans="1:8" ht="15" customHeight="1">
      <c r="A24" s="64">
        <v>563</v>
      </c>
      <c r="B24" s="339" t="s">
        <v>120</v>
      </c>
      <c r="C24" s="53">
        <v>1</v>
      </c>
      <c r="D24" s="53">
        <v>13384</v>
      </c>
      <c r="E24" s="53">
        <v>189057</v>
      </c>
      <c r="F24" s="54">
        <v>0</v>
      </c>
      <c r="G24" s="54">
        <v>0</v>
      </c>
      <c r="H24" s="54">
        <v>0</v>
      </c>
    </row>
    <row r="25" spans="1:8" ht="15" customHeight="1">
      <c r="A25" s="64">
        <v>564</v>
      </c>
      <c r="B25" s="339" t="s">
        <v>121</v>
      </c>
      <c r="C25" s="53">
        <v>2</v>
      </c>
      <c r="D25" s="53">
        <v>60095</v>
      </c>
      <c r="E25" s="53">
        <v>962237</v>
      </c>
      <c r="F25" s="54">
        <v>0</v>
      </c>
      <c r="G25" s="54">
        <v>0</v>
      </c>
      <c r="H25" s="54">
        <v>0</v>
      </c>
    </row>
    <row r="26" spans="1:8" ht="15" customHeight="1">
      <c r="A26" s="64">
        <v>565</v>
      </c>
      <c r="B26" s="339" t="s">
        <v>122</v>
      </c>
      <c r="C26" s="53">
        <v>1</v>
      </c>
      <c r="D26" s="53">
        <v>3791</v>
      </c>
      <c r="E26" s="53">
        <v>51400</v>
      </c>
      <c r="F26" s="54">
        <v>0</v>
      </c>
      <c r="G26" s="54">
        <v>0</v>
      </c>
      <c r="H26" s="54">
        <v>0</v>
      </c>
    </row>
    <row r="27" spans="1:8" ht="15" customHeight="1">
      <c r="A27" s="64"/>
      <c r="B27" s="338" t="s">
        <v>95</v>
      </c>
      <c r="C27" s="53"/>
      <c r="D27" s="53"/>
      <c r="E27" s="53"/>
      <c r="F27" s="53"/>
      <c r="G27" s="53"/>
      <c r="H27" s="53"/>
    </row>
    <row r="28" spans="1:8" ht="15" customHeight="1">
      <c r="A28" s="64">
        <v>571</v>
      </c>
      <c r="B28" s="339" t="s">
        <v>118</v>
      </c>
      <c r="C28" s="53">
        <v>141</v>
      </c>
      <c r="D28" s="53">
        <v>122448</v>
      </c>
      <c r="E28" s="53">
        <v>232643</v>
      </c>
      <c r="F28" s="53">
        <v>11</v>
      </c>
      <c r="G28" s="53">
        <v>285</v>
      </c>
      <c r="H28" s="53">
        <v>2059</v>
      </c>
    </row>
    <row r="29" spans="1:8" ht="15" customHeight="1">
      <c r="A29" s="64">
        <v>572</v>
      </c>
      <c r="B29" s="339" t="s">
        <v>219</v>
      </c>
      <c r="C29" s="53">
        <v>16</v>
      </c>
      <c r="D29" s="53">
        <v>10586</v>
      </c>
      <c r="E29" s="53">
        <v>107205</v>
      </c>
      <c r="F29" s="54">
        <v>0</v>
      </c>
      <c r="G29" s="54">
        <v>0</v>
      </c>
      <c r="H29" s="54">
        <v>0</v>
      </c>
    </row>
    <row r="30" spans="1:8" ht="15" customHeight="1">
      <c r="A30" s="64">
        <v>573</v>
      </c>
      <c r="B30" s="339" t="s">
        <v>120</v>
      </c>
      <c r="C30" s="53">
        <v>25</v>
      </c>
      <c r="D30" s="53">
        <v>4753</v>
      </c>
      <c r="E30" s="53">
        <v>63707</v>
      </c>
      <c r="F30" s="54">
        <v>0</v>
      </c>
      <c r="G30" s="54">
        <v>0</v>
      </c>
      <c r="H30" s="54">
        <v>0</v>
      </c>
    </row>
    <row r="31" spans="1:8" ht="15" customHeight="1">
      <c r="A31" s="64">
        <v>574</v>
      </c>
      <c r="B31" s="339" t="s">
        <v>139</v>
      </c>
      <c r="C31" s="53">
        <v>34</v>
      </c>
      <c r="D31" s="53">
        <v>21575</v>
      </c>
      <c r="E31" s="53">
        <v>196360</v>
      </c>
      <c r="F31" s="53">
        <v>1</v>
      </c>
      <c r="G31" s="53">
        <v>2</v>
      </c>
      <c r="H31" s="53">
        <v>26</v>
      </c>
    </row>
    <row r="32" spans="1:8" ht="15" customHeight="1">
      <c r="A32" s="64">
        <v>575</v>
      </c>
      <c r="B32" s="339" t="s">
        <v>546</v>
      </c>
      <c r="C32" s="53">
        <v>126</v>
      </c>
      <c r="D32" s="53">
        <v>11639</v>
      </c>
      <c r="E32" s="53">
        <v>134581</v>
      </c>
      <c r="F32" s="53">
        <v>3</v>
      </c>
      <c r="G32" s="53">
        <v>53</v>
      </c>
      <c r="H32" s="53">
        <v>444</v>
      </c>
    </row>
    <row r="33" spans="1:8" ht="15" customHeight="1">
      <c r="A33" s="64">
        <v>576</v>
      </c>
      <c r="B33" s="339" t="s">
        <v>140</v>
      </c>
      <c r="C33" s="53">
        <v>49</v>
      </c>
      <c r="D33" s="53">
        <v>15358</v>
      </c>
      <c r="E33" s="53">
        <v>156150</v>
      </c>
      <c r="F33" s="53">
        <v>1</v>
      </c>
      <c r="G33" s="53">
        <v>10</v>
      </c>
      <c r="H33" s="53">
        <v>185</v>
      </c>
    </row>
    <row r="34" spans="1:8" ht="15" customHeight="1">
      <c r="A34" s="64">
        <v>577</v>
      </c>
      <c r="B34" s="339" t="s">
        <v>547</v>
      </c>
      <c r="C34" s="53">
        <v>71</v>
      </c>
      <c r="D34" s="53">
        <v>13986</v>
      </c>
      <c r="E34" s="53">
        <v>125824</v>
      </c>
      <c r="F34" s="53">
        <v>1</v>
      </c>
      <c r="G34" s="53">
        <v>4</v>
      </c>
      <c r="H34" s="53">
        <v>41</v>
      </c>
    </row>
    <row r="35" spans="1:8" ht="15" customHeight="1">
      <c r="A35" s="95">
        <v>5</v>
      </c>
      <c r="B35" s="340" t="s">
        <v>207</v>
      </c>
      <c r="C35" s="98">
        <v>476</v>
      </c>
      <c r="D35" s="98">
        <v>303639</v>
      </c>
      <c r="E35" s="98">
        <v>2585698</v>
      </c>
      <c r="F35" s="98">
        <v>17</v>
      </c>
      <c r="G35" s="98">
        <v>354</v>
      </c>
      <c r="H35" s="98">
        <v>2755</v>
      </c>
    </row>
    <row r="36" spans="1:8" ht="15" customHeight="1">
      <c r="A36" s="64"/>
      <c r="B36" s="11"/>
      <c r="C36" s="53"/>
      <c r="D36" s="53"/>
      <c r="E36" s="53"/>
      <c r="F36" s="53"/>
      <c r="G36" s="53"/>
      <c r="H36" s="53"/>
    </row>
    <row r="37" spans="1:8" ht="15" customHeight="1">
      <c r="A37" s="64"/>
      <c r="B37" s="338" t="s">
        <v>78</v>
      </c>
      <c r="C37" s="53"/>
      <c r="D37" s="53"/>
      <c r="E37" s="53"/>
      <c r="F37" s="53"/>
      <c r="G37" s="53"/>
      <c r="H37" s="53"/>
    </row>
    <row r="38" spans="1:8" ht="15" customHeight="1">
      <c r="A38" s="64">
        <v>661</v>
      </c>
      <c r="B38" s="339" t="s">
        <v>123</v>
      </c>
      <c r="C38" s="53">
        <v>1</v>
      </c>
      <c r="D38" s="53">
        <v>11652</v>
      </c>
      <c r="E38" s="53">
        <v>165292</v>
      </c>
      <c r="F38" s="54">
        <v>0</v>
      </c>
      <c r="G38" s="54">
        <v>0</v>
      </c>
      <c r="H38" s="54">
        <v>0</v>
      </c>
    </row>
    <row r="39" spans="1:8" ht="15" customHeight="1">
      <c r="A39" s="64">
        <v>662</v>
      </c>
      <c r="B39" s="339" t="s">
        <v>124</v>
      </c>
      <c r="C39" s="53">
        <v>1</v>
      </c>
      <c r="D39" s="53">
        <v>9107</v>
      </c>
      <c r="E39" s="53">
        <v>239920</v>
      </c>
      <c r="F39" s="54">
        <v>0</v>
      </c>
      <c r="G39" s="54">
        <v>0</v>
      </c>
      <c r="H39" s="54">
        <v>0</v>
      </c>
    </row>
    <row r="40" spans="1:8" ht="15" customHeight="1">
      <c r="A40" s="64">
        <v>663</v>
      </c>
      <c r="B40" s="339" t="s">
        <v>125</v>
      </c>
      <c r="C40" s="53">
        <v>1</v>
      </c>
      <c r="D40" s="53">
        <v>18343</v>
      </c>
      <c r="E40" s="53">
        <v>203388</v>
      </c>
      <c r="F40" s="54">
        <v>0</v>
      </c>
      <c r="G40" s="54">
        <v>0</v>
      </c>
      <c r="H40" s="54">
        <v>0</v>
      </c>
    </row>
    <row r="41" spans="1:8" ht="15" customHeight="1">
      <c r="A41" s="64"/>
      <c r="B41" s="338" t="s">
        <v>95</v>
      </c>
      <c r="C41" s="53"/>
      <c r="D41" s="53"/>
      <c r="E41" s="53"/>
      <c r="F41" s="53"/>
      <c r="G41" s="53"/>
      <c r="H41" s="53"/>
    </row>
    <row r="42" spans="1:8" ht="15" customHeight="1">
      <c r="A42" s="64">
        <v>671</v>
      </c>
      <c r="B42" s="339" t="s">
        <v>123</v>
      </c>
      <c r="C42" s="53">
        <v>14</v>
      </c>
      <c r="D42" s="53">
        <v>19466</v>
      </c>
      <c r="E42" s="53">
        <v>188708</v>
      </c>
      <c r="F42" s="54">
        <v>0</v>
      </c>
      <c r="G42" s="54">
        <v>0</v>
      </c>
      <c r="H42" s="54">
        <v>0</v>
      </c>
    </row>
    <row r="43" spans="1:8" ht="15" customHeight="1">
      <c r="A43" s="64">
        <v>672</v>
      </c>
      <c r="B43" s="339" t="s">
        <v>126</v>
      </c>
      <c r="C43" s="53">
        <v>33</v>
      </c>
      <c r="D43" s="53">
        <v>19793</v>
      </c>
      <c r="E43" s="53">
        <v>134663</v>
      </c>
      <c r="F43" s="54">
        <v>0</v>
      </c>
      <c r="G43" s="54">
        <v>0</v>
      </c>
      <c r="H43" s="54">
        <v>0</v>
      </c>
    </row>
    <row r="44" spans="1:8" ht="15" customHeight="1">
      <c r="A44" s="64">
        <v>673</v>
      </c>
      <c r="B44" s="339" t="s">
        <v>225</v>
      </c>
      <c r="C44" s="53">
        <v>34</v>
      </c>
      <c r="D44" s="53">
        <v>13559</v>
      </c>
      <c r="E44" s="53">
        <v>104344</v>
      </c>
      <c r="F44" s="54">
        <v>0</v>
      </c>
      <c r="G44" s="54">
        <v>0</v>
      </c>
      <c r="H44" s="54">
        <v>0</v>
      </c>
    </row>
    <row r="45" spans="1:8" ht="15" customHeight="1">
      <c r="A45" s="64">
        <v>674</v>
      </c>
      <c r="B45" s="339" t="s">
        <v>127</v>
      </c>
      <c r="C45" s="53">
        <v>48</v>
      </c>
      <c r="D45" s="53">
        <v>11303</v>
      </c>
      <c r="E45" s="53">
        <v>117041</v>
      </c>
      <c r="F45" s="54">
        <v>0</v>
      </c>
      <c r="G45" s="54">
        <v>0</v>
      </c>
      <c r="H45" s="54">
        <v>0</v>
      </c>
    </row>
    <row r="46" spans="1:8" ht="15" customHeight="1">
      <c r="A46" s="64">
        <v>675</v>
      </c>
      <c r="B46" s="339" t="s">
        <v>128</v>
      </c>
      <c r="C46" s="53">
        <v>37</v>
      </c>
      <c r="D46" s="53">
        <v>10033</v>
      </c>
      <c r="E46" s="53">
        <v>126428</v>
      </c>
      <c r="F46" s="54">
        <v>0</v>
      </c>
      <c r="G46" s="54">
        <v>0</v>
      </c>
      <c r="H46" s="54">
        <v>0</v>
      </c>
    </row>
    <row r="47" spans="1:8" ht="15" customHeight="1">
      <c r="A47" s="64">
        <v>676</v>
      </c>
      <c r="B47" s="339" t="s">
        <v>129</v>
      </c>
      <c r="C47" s="53">
        <v>12</v>
      </c>
      <c r="D47" s="53">
        <v>26820</v>
      </c>
      <c r="E47" s="53">
        <v>218781</v>
      </c>
      <c r="F47" s="54">
        <v>0</v>
      </c>
      <c r="G47" s="54">
        <v>0</v>
      </c>
      <c r="H47" s="54">
        <v>0</v>
      </c>
    </row>
    <row r="48" spans="1:8" ht="15" customHeight="1">
      <c r="A48" s="64">
        <v>677</v>
      </c>
      <c r="B48" s="339" t="s">
        <v>224</v>
      </c>
      <c r="C48" s="53">
        <v>39</v>
      </c>
      <c r="D48" s="53">
        <v>19372</v>
      </c>
      <c r="E48" s="53">
        <v>188375</v>
      </c>
      <c r="F48" s="54">
        <v>0</v>
      </c>
      <c r="G48" s="54">
        <v>0</v>
      </c>
      <c r="H48" s="54">
        <v>0</v>
      </c>
    </row>
    <row r="49" spans="1:8" ht="15" customHeight="1">
      <c r="A49" s="64">
        <v>678</v>
      </c>
      <c r="B49" s="339" t="s">
        <v>124</v>
      </c>
      <c r="C49" s="53">
        <v>33</v>
      </c>
      <c r="D49" s="53">
        <v>9920</v>
      </c>
      <c r="E49" s="53">
        <v>99850</v>
      </c>
      <c r="F49" s="54">
        <v>0</v>
      </c>
      <c r="G49" s="54">
        <v>0</v>
      </c>
      <c r="H49" s="54">
        <v>0</v>
      </c>
    </row>
    <row r="50" spans="1:8" ht="15" customHeight="1">
      <c r="A50" s="64">
        <v>679</v>
      </c>
      <c r="B50" s="339" t="s">
        <v>125</v>
      </c>
      <c r="C50" s="53">
        <v>33</v>
      </c>
      <c r="D50" s="53">
        <v>10173</v>
      </c>
      <c r="E50" s="53">
        <v>134132</v>
      </c>
      <c r="F50" s="54">
        <v>0</v>
      </c>
      <c r="G50" s="54">
        <v>0</v>
      </c>
      <c r="H50" s="54">
        <v>0</v>
      </c>
    </row>
    <row r="51" spans="1:8" ht="15" customHeight="1">
      <c r="A51" s="95">
        <v>6</v>
      </c>
      <c r="B51" s="340" t="s">
        <v>208</v>
      </c>
      <c r="C51" s="98">
        <v>286</v>
      </c>
      <c r="D51" s="98">
        <v>179541</v>
      </c>
      <c r="E51" s="98">
        <v>1920922</v>
      </c>
      <c r="F51" s="55">
        <v>0</v>
      </c>
      <c r="G51" s="55">
        <v>0</v>
      </c>
      <c r="H51" s="55">
        <v>0</v>
      </c>
    </row>
    <row r="52" spans="1:8" ht="15" customHeight="1">
      <c r="A52" s="64"/>
      <c r="B52" s="11"/>
      <c r="C52" s="53"/>
      <c r="D52" s="53"/>
      <c r="E52" s="53"/>
      <c r="F52" s="53"/>
      <c r="G52" s="53"/>
      <c r="H52" s="53"/>
    </row>
    <row r="53" spans="1:8" ht="15" customHeight="1">
      <c r="A53" s="64"/>
      <c r="B53" s="338" t="s">
        <v>78</v>
      </c>
      <c r="C53" s="53"/>
      <c r="D53" s="53"/>
      <c r="E53" s="53"/>
      <c r="F53" s="53"/>
      <c r="G53" s="53"/>
      <c r="H53" s="53"/>
    </row>
    <row r="54" spans="1:8" ht="15" customHeight="1">
      <c r="A54" s="64">
        <v>761</v>
      </c>
      <c r="B54" s="339" t="s">
        <v>130</v>
      </c>
      <c r="C54" s="53">
        <v>1</v>
      </c>
      <c r="D54" s="53">
        <v>51425</v>
      </c>
      <c r="E54" s="53">
        <v>589901</v>
      </c>
      <c r="F54" s="54">
        <v>0</v>
      </c>
      <c r="G54" s="54">
        <v>0</v>
      </c>
      <c r="H54" s="54">
        <v>0</v>
      </c>
    </row>
    <row r="55" spans="1:8" ht="15" customHeight="1">
      <c r="A55" s="64">
        <v>762</v>
      </c>
      <c r="B55" s="339" t="s">
        <v>131</v>
      </c>
      <c r="C55" s="53">
        <v>1</v>
      </c>
      <c r="D55" s="53">
        <v>5731</v>
      </c>
      <c r="E55" s="53">
        <v>45522</v>
      </c>
      <c r="F55" s="54">
        <v>0</v>
      </c>
      <c r="G55" s="54">
        <v>0</v>
      </c>
      <c r="H55" s="54">
        <v>0</v>
      </c>
    </row>
    <row r="56" spans="1:8" ht="15" customHeight="1">
      <c r="A56" s="64">
        <v>763</v>
      </c>
      <c r="B56" s="339" t="s">
        <v>132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</row>
    <row r="57" spans="1:8" ht="15" customHeight="1">
      <c r="A57" s="64">
        <v>764</v>
      </c>
      <c r="B57" s="339" t="s">
        <v>133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</row>
    <row r="58" spans="1:8" ht="15" customHeight="1">
      <c r="A58" s="64"/>
      <c r="B58" s="338" t="s">
        <v>95</v>
      </c>
      <c r="C58" s="4"/>
      <c r="D58" s="53"/>
      <c r="E58" s="53"/>
      <c r="F58" s="53"/>
      <c r="G58" s="53"/>
      <c r="H58" s="53"/>
    </row>
    <row r="59" spans="1:8" ht="15" customHeight="1">
      <c r="A59" s="64">
        <v>771</v>
      </c>
      <c r="B59" s="339" t="s">
        <v>221</v>
      </c>
      <c r="C59" s="53">
        <v>23</v>
      </c>
      <c r="D59" s="53">
        <v>10114</v>
      </c>
      <c r="E59" s="53">
        <v>121328</v>
      </c>
      <c r="F59" s="54">
        <v>0</v>
      </c>
      <c r="G59" s="54">
        <v>0</v>
      </c>
      <c r="H59" s="54">
        <v>0</v>
      </c>
    </row>
    <row r="60" spans="1:8" ht="15" customHeight="1">
      <c r="A60" s="64">
        <v>772</v>
      </c>
      <c r="B60" s="339" t="s">
        <v>130</v>
      </c>
      <c r="C60" s="53">
        <v>39</v>
      </c>
      <c r="D60" s="53">
        <v>21392</v>
      </c>
      <c r="E60" s="53">
        <v>281183</v>
      </c>
      <c r="F60" s="54">
        <v>0</v>
      </c>
      <c r="G60" s="54">
        <v>0</v>
      </c>
      <c r="H60" s="54">
        <v>0</v>
      </c>
    </row>
    <row r="61" spans="1:8" ht="15" customHeight="1">
      <c r="A61" s="64">
        <v>773</v>
      </c>
      <c r="B61" s="339" t="s">
        <v>548</v>
      </c>
      <c r="C61" s="53">
        <v>20</v>
      </c>
      <c r="D61" s="53">
        <v>14539</v>
      </c>
      <c r="E61" s="53">
        <v>135483</v>
      </c>
      <c r="F61" s="54">
        <v>0</v>
      </c>
      <c r="G61" s="54">
        <v>0</v>
      </c>
      <c r="H61" s="54">
        <v>0</v>
      </c>
    </row>
    <row r="62" spans="1:8" ht="15" customHeight="1">
      <c r="A62" s="64">
        <v>774</v>
      </c>
      <c r="B62" s="339" t="s">
        <v>134</v>
      </c>
      <c r="C62" s="53">
        <v>15</v>
      </c>
      <c r="D62" s="53">
        <v>16753</v>
      </c>
      <c r="E62" s="53">
        <v>216388</v>
      </c>
      <c r="F62" s="54">
        <v>0</v>
      </c>
      <c r="G62" s="54">
        <v>0</v>
      </c>
      <c r="H62" s="54">
        <v>0</v>
      </c>
    </row>
    <row r="63" spans="1:8" ht="15" customHeight="1">
      <c r="A63" s="64">
        <v>775</v>
      </c>
      <c r="B63" s="339" t="s">
        <v>549</v>
      </c>
      <c r="C63" s="53">
        <v>16</v>
      </c>
      <c r="D63" s="53">
        <v>47695</v>
      </c>
      <c r="E63" s="53">
        <v>553910</v>
      </c>
      <c r="F63" s="54">
        <v>0</v>
      </c>
      <c r="G63" s="54">
        <v>0</v>
      </c>
      <c r="H63" s="54">
        <v>0</v>
      </c>
    </row>
    <row r="64" spans="1:8" ht="15" customHeight="1">
      <c r="A64" s="64">
        <v>776</v>
      </c>
      <c r="B64" s="339" t="s">
        <v>135</v>
      </c>
      <c r="C64" s="53">
        <v>12</v>
      </c>
      <c r="D64" s="53">
        <v>11510</v>
      </c>
      <c r="E64" s="53">
        <v>130217</v>
      </c>
      <c r="F64" s="54">
        <v>0</v>
      </c>
      <c r="G64" s="54">
        <v>0</v>
      </c>
      <c r="H64" s="54">
        <v>0</v>
      </c>
    </row>
    <row r="65" spans="1:8" ht="15" customHeight="1">
      <c r="A65" s="64">
        <v>777</v>
      </c>
      <c r="B65" s="339" t="s">
        <v>136</v>
      </c>
      <c r="C65" s="53">
        <v>37</v>
      </c>
      <c r="D65" s="53">
        <v>20494</v>
      </c>
      <c r="E65" s="53">
        <v>206549</v>
      </c>
      <c r="F65" s="54">
        <v>0</v>
      </c>
      <c r="G65" s="54">
        <v>0</v>
      </c>
      <c r="H65" s="54">
        <v>0</v>
      </c>
    </row>
    <row r="66" spans="1:8" ht="15" customHeight="1">
      <c r="A66" s="64">
        <v>778</v>
      </c>
      <c r="B66" s="339" t="s">
        <v>137</v>
      </c>
      <c r="C66" s="53">
        <v>27</v>
      </c>
      <c r="D66" s="53">
        <v>24863</v>
      </c>
      <c r="E66" s="53">
        <v>302675</v>
      </c>
      <c r="F66" s="54">
        <v>0</v>
      </c>
      <c r="G66" s="54">
        <v>0</v>
      </c>
      <c r="H66" s="54">
        <v>0</v>
      </c>
    </row>
    <row r="67" spans="1:8" ht="15" customHeight="1">
      <c r="A67" s="64">
        <v>779</v>
      </c>
      <c r="B67" s="339" t="s">
        <v>550</v>
      </c>
      <c r="C67" s="53">
        <v>43</v>
      </c>
      <c r="D67" s="53">
        <v>15428</v>
      </c>
      <c r="E67" s="53">
        <v>161898</v>
      </c>
      <c r="F67" s="54">
        <v>0</v>
      </c>
      <c r="G67" s="54">
        <v>0</v>
      </c>
      <c r="H67" s="54">
        <v>0</v>
      </c>
    </row>
    <row r="68" spans="1:8" ht="15" customHeight="1">
      <c r="A68" s="64">
        <v>780</v>
      </c>
      <c r="B68" s="339" t="s">
        <v>138</v>
      </c>
      <c r="C68" s="53">
        <v>17</v>
      </c>
      <c r="D68" s="53">
        <v>34924</v>
      </c>
      <c r="E68" s="53">
        <v>469641</v>
      </c>
      <c r="F68" s="54">
        <v>0</v>
      </c>
      <c r="G68" s="54">
        <v>0</v>
      </c>
      <c r="H68" s="54">
        <v>0</v>
      </c>
    </row>
    <row r="69" spans="1:8" ht="15" customHeight="1">
      <c r="A69" s="95">
        <v>7</v>
      </c>
      <c r="B69" s="340" t="s">
        <v>209</v>
      </c>
      <c r="C69" s="98">
        <v>251</v>
      </c>
      <c r="D69" s="98">
        <v>274868</v>
      </c>
      <c r="E69" s="98">
        <v>3214695</v>
      </c>
      <c r="F69" s="55">
        <v>0</v>
      </c>
      <c r="G69" s="55">
        <v>0</v>
      </c>
      <c r="H69" s="55">
        <v>0</v>
      </c>
    </row>
    <row r="70" spans="1:8" ht="15" customHeight="1">
      <c r="A70" s="95"/>
      <c r="B70" s="341" t="s">
        <v>197</v>
      </c>
      <c r="C70" s="177">
        <v>2324</v>
      </c>
      <c r="D70" s="177">
        <v>1687415</v>
      </c>
      <c r="E70" s="177">
        <v>19139295</v>
      </c>
      <c r="F70" s="177">
        <v>21</v>
      </c>
      <c r="G70" s="177">
        <v>366</v>
      </c>
      <c r="H70" s="177">
        <v>2979</v>
      </c>
    </row>
    <row r="71" spans="1:8" ht="15" customHeight="1">
      <c r="A71" s="4" t="s">
        <v>63</v>
      </c>
      <c r="B71" s="4"/>
      <c r="C71" s="4"/>
      <c r="D71" s="4"/>
      <c r="E71" s="4"/>
      <c r="F71" s="4"/>
      <c r="G71" s="4"/>
      <c r="H71" s="4"/>
    </row>
    <row r="72" spans="1:8" ht="15" customHeight="1">
      <c r="A72" s="12" t="s">
        <v>551</v>
      </c>
      <c r="B72" s="4"/>
      <c r="C72" s="4"/>
      <c r="D72" s="4"/>
      <c r="E72" s="4"/>
      <c r="F72" s="4"/>
      <c r="G72" s="4"/>
      <c r="H72" s="4"/>
    </row>
    <row r="73" spans="1:8" ht="15" customHeight="1">
      <c r="A73" s="4" t="s">
        <v>552</v>
      </c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</sheetData>
  <mergeCells count="12">
    <mergeCell ref="A3:A8"/>
    <mergeCell ref="B3:B8"/>
    <mergeCell ref="C3:C7"/>
    <mergeCell ref="D3:D7"/>
    <mergeCell ref="E3:E7"/>
    <mergeCell ref="F6:F7"/>
    <mergeCell ref="G6:G7"/>
    <mergeCell ref="H6:H7"/>
    <mergeCell ref="C8:F8"/>
    <mergeCell ref="C1:H1"/>
    <mergeCell ref="F3:H3"/>
    <mergeCell ref="F4:H5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  <pageSetUpPr fitToPage="1"/>
  </sheetPr>
  <dimension ref="A1:L583"/>
  <sheetViews>
    <sheetView workbookViewId="0" topLeftCell="A1">
      <selection activeCell="K1" sqref="K1"/>
    </sheetView>
  </sheetViews>
  <sheetFormatPr defaultColWidth="10.8515625" defaultRowHeight="12.75"/>
  <cols>
    <col min="1" max="1" width="6.421875" style="2" customWidth="1"/>
    <col min="2" max="2" width="26.7109375" style="2" customWidth="1"/>
    <col min="3" max="3" width="0.9921875" style="2" customWidth="1"/>
    <col min="4" max="10" width="11.140625" style="56" customWidth="1"/>
    <col min="11" max="16384" width="10.8515625" style="2" customWidth="1"/>
  </cols>
  <sheetData>
    <row r="1" spans="1:10" s="4" customFormat="1" ht="12.75">
      <c r="A1" s="398" t="s">
        <v>392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s="4" customFormat="1" ht="12.75">
      <c r="A2" s="398" t="s">
        <v>141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4" customFormat="1" ht="6.75" customHeight="1">
      <c r="A3" s="2"/>
      <c r="B3" s="2"/>
      <c r="C3" s="2"/>
      <c r="D3" s="56"/>
      <c r="E3" s="56"/>
      <c r="F3" s="56"/>
      <c r="G3" s="56"/>
      <c r="H3" s="56"/>
      <c r="I3" s="56"/>
      <c r="J3" s="56"/>
    </row>
    <row r="4" spans="1:10" s="4" customFormat="1" ht="14.25" customHeight="1">
      <c r="A4" s="389" t="s">
        <v>73</v>
      </c>
      <c r="B4" s="392" t="s">
        <v>72</v>
      </c>
      <c r="C4" s="136"/>
      <c r="D4" s="383" t="s">
        <v>391</v>
      </c>
      <c r="E4" s="374" t="s">
        <v>14</v>
      </c>
      <c r="F4" s="397"/>
      <c r="G4" s="374" t="s">
        <v>271</v>
      </c>
      <c r="H4" s="375"/>
      <c r="I4" s="375"/>
      <c r="J4" s="375"/>
    </row>
    <row r="5" spans="1:10" s="4" customFormat="1" ht="11.25" customHeight="1">
      <c r="A5" s="390"/>
      <c r="B5" s="393"/>
      <c r="C5" s="135"/>
      <c r="D5" s="395"/>
      <c r="E5" s="383" t="s">
        <v>74</v>
      </c>
      <c r="F5" s="383" t="s">
        <v>257</v>
      </c>
      <c r="G5" s="376" t="s">
        <v>75</v>
      </c>
      <c r="H5" s="386"/>
      <c r="I5" s="376" t="s">
        <v>333</v>
      </c>
      <c r="J5" s="377"/>
    </row>
    <row r="6" spans="1:10" s="4" customFormat="1" ht="10.2">
      <c r="A6" s="390"/>
      <c r="B6" s="393"/>
      <c r="C6" s="135"/>
      <c r="D6" s="395"/>
      <c r="E6" s="384"/>
      <c r="F6" s="384"/>
      <c r="G6" s="378"/>
      <c r="H6" s="387"/>
      <c r="I6" s="378"/>
      <c r="J6" s="379"/>
    </row>
    <row r="7" spans="1:10" s="4" customFormat="1" ht="10.2">
      <c r="A7" s="390"/>
      <c r="B7" s="393"/>
      <c r="C7" s="135"/>
      <c r="D7" s="395"/>
      <c r="E7" s="384"/>
      <c r="F7" s="384"/>
      <c r="G7" s="378"/>
      <c r="H7" s="387"/>
      <c r="I7" s="378"/>
      <c r="J7" s="379"/>
    </row>
    <row r="8" spans="1:10" s="4" customFormat="1" ht="10.2">
      <c r="A8" s="390"/>
      <c r="B8" s="393"/>
      <c r="C8" s="135"/>
      <c r="D8" s="395"/>
      <c r="E8" s="384"/>
      <c r="F8" s="384"/>
      <c r="G8" s="378"/>
      <c r="H8" s="387"/>
      <c r="I8" s="378"/>
      <c r="J8" s="379"/>
    </row>
    <row r="9" spans="1:10" s="4" customFormat="1" ht="10.5" customHeight="1">
      <c r="A9" s="390"/>
      <c r="B9" s="393"/>
      <c r="C9" s="135"/>
      <c r="D9" s="395"/>
      <c r="E9" s="385"/>
      <c r="F9" s="385"/>
      <c r="G9" s="380"/>
      <c r="H9" s="388"/>
      <c r="I9" s="380"/>
      <c r="J9" s="381"/>
    </row>
    <row r="10" spans="1:10" s="4" customFormat="1" ht="15" customHeight="1">
      <c r="A10" s="391"/>
      <c r="B10" s="394"/>
      <c r="C10" s="88"/>
      <c r="D10" s="396"/>
      <c r="E10" s="78" t="s">
        <v>18</v>
      </c>
      <c r="F10" s="38" t="s">
        <v>16</v>
      </c>
      <c r="G10" s="78" t="s">
        <v>18</v>
      </c>
      <c r="H10" s="38" t="s">
        <v>16</v>
      </c>
      <c r="I10" s="38" t="s">
        <v>18</v>
      </c>
      <c r="J10" s="77" t="s">
        <v>16</v>
      </c>
    </row>
    <row r="11" spans="1:10" s="4" customFormat="1" ht="15" customHeight="1">
      <c r="A11" s="64"/>
      <c r="B11" s="99" t="s">
        <v>95</v>
      </c>
      <c r="C11" s="138"/>
      <c r="D11" s="96"/>
      <c r="E11" s="44"/>
      <c r="F11" s="40"/>
      <c r="G11" s="40"/>
      <c r="H11" s="41"/>
      <c r="I11" s="97"/>
      <c r="J11" s="97"/>
    </row>
    <row r="12" spans="1:10" s="4" customFormat="1" ht="10.2">
      <c r="A12" s="64">
        <v>471</v>
      </c>
      <c r="B12" s="100" t="s">
        <v>108</v>
      </c>
      <c r="C12" s="139"/>
      <c r="D12" s="54">
        <v>147352</v>
      </c>
      <c r="E12" s="54">
        <v>146760</v>
      </c>
      <c r="F12" s="68">
        <v>99.59824094684836</v>
      </c>
      <c r="G12" s="54">
        <v>144702</v>
      </c>
      <c r="H12" s="68">
        <v>98.20158531950703</v>
      </c>
      <c r="I12" s="54">
        <v>144669</v>
      </c>
      <c r="J12" s="170">
        <v>98.17918996688202</v>
      </c>
    </row>
    <row r="13" spans="1:10" s="4" customFormat="1" ht="10.2">
      <c r="A13" s="64">
        <v>472</v>
      </c>
      <c r="B13" s="100" t="s">
        <v>109</v>
      </c>
      <c r="C13" s="139"/>
      <c r="D13" s="54">
        <v>103674</v>
      </c>
      <c r="E13" s="54">
        <v>102398</v>
      </c>
      <c r="F13" s="68">
        <v>98.76921889769855</v>
      </c>
      <c r="G13" s="54">
        <v>98793</v>
      </c>
      <c r="H13" s="68">
        <v>95.29197291509925</v>
      </c>
      <c r="I13" s="54">
        <v>97400</v>
      </c>
      <c r="J13" s="170">
        <v>93.94833805968709</v>
      </c>
    </row>
    <row r="14" spans="1:10" s="4" customFormat="1" ht="10.2">
      <c r="A14" s="64">
        <v>473</v>
      </c>
      <c r="B14" s="100" t="s">
        <v>110</v>
      </c>
      <c r="C14" s="139"/>
      <c r="D14" s="54">
        <v>86805</v>
      </c>
      <c r="E14" s="54">
        <v>86752</v>
      </c>
      <c r="F14" s="68">
        <v>99.9389436092391</v>
      </c>
      <c r="G14" s="54">
        <v>86387</v>
      </c>
      <c r="H14" s="68">
        <v>99.51846091814988</v>
      </c>
      <c r="I14" s="54">
        <v>86342</v>
      </c>
      <c r="J14" s="170">
        <v>99.46662058637176</v>
      </c>
    </row>
    <row r="15" spans="1:10" s="4" customFormat="1" ht="10.2">
      <c r="A15" s="64">
        <v>474</v>
      </c>
      <c r="B15" s="100" t="s">
        <v>113</v>
      </c>
      <c r="C15" s="139"/>
      <c r="D15" s="54">
        <v>116109</v>
      </c>
      <c r="E15" s="54">
        <v>115746</v>
      </c>
      <c r="F15" s="68">
        <v>99.68736273673876</v>
      </c>
      <c r="G15" s="54">
        <v>113468</v>
      </c>
      <c r="H15" s="68">
        <v>97.72541318933072</v>
      </c>
      <c r="I15" s="54">
        <v>113468</v>
      </c>
      <c r="J15" s="170">
        <v>97.72541318933072</v>
      </c>
    </row>
    <row r="16" spans="1:12" s="4" customFormat="1" ht="10.2">
      <c r="A16" s="64">
        <v>475</v>
      </c>
      <c r="B16" s="100" t="s">
        <v>111</v>
      </c>
      <c r="C16" s="139"/>
      <c r="D16" s="54">
        <v>95106</v>
      </c>
      <c r="E16" s="54">
        <v>94712</v>
      </c>
      <c r="F16" s="68">
        <v>99.58572540113137</v>
      </c>
      <c r="G16" s="54">
        <v>90589</v>
      </c>
      <c r="H16" s="68">
        <v>95.25056253022943</v>
      </c>
      <c r="I16" s="54">
        <v>89069</v>
      </c>
      <c r="J16" s="170">
        <v>93.65234580362964</v>
      </c>
      <c r="L16" s="4" t="s">
        <v>341</v>
      </c>
    </row>
    <row r="17" spans="1:12" s="4" customFormat="1" ht="10.2">
      <c r="A17" s="64">
        <v>476</v>
      </c>
      <c r="B17" s="100" t="s">
        <v>114</v>
      </c>
      <c r="C17" s="139"/>
      <c r="D17" s="54">
        <v>66953</v>
      </c>
      <c r="E17" s="54">
        <v>66821</v>
      </c>
      <c r="F17" s="68">
        <v>99.8028467731095</v>
      </c>
      <c r="G17" s="54">
        <v>65057</v>
      </c>
      <c r="H17" s="68">
        <v>97.16816274102729</v>
      </c>
      <c r="I17" s="54">
        <v>64881</v>
      </c>
      <c r="J17" s="170">
        <v>96.90529177183996</v>
      </c>
      <c r="L17" s="4" t="s">
        <v>341</v>
      </c>
    </row>
    <row r="18" spans="1:10" s="4" customFormat="1" ht="10.2">
      <c r="A18" s="64">
        <v>477</v>
      </c>
      <c r="B18" s="100" t="s">
        <v>115</v>
      </c>
      <c r="C18" s="139"/>
      <c r="D18" s="54">
        <v>71699</v>
      </c>
      <c r="E18" s="54">
        <v>69732</v>
      </c>
      <c r="F18" s="68">
        <v>97.25658656327145</v>
      </c>
      <c r="G18" s="54">
        <v>68471</v>
      </c>
      <c r="H18" s="68">
        <v>95.49784515823093</v>
      </c>
      <c r="I18" s="54">
        <v>68199</v>
      </c>
      <c r="J18" s="170">
        <v>95.11848142930863</v>
      </c>
    </row>
    <row r="19" spans="1:10" s="4" customFormat="1" ht="10.2">
      <c r="A19" s="64">
        <v>478</v>
      </c>
      <c r="B19" s="100" t="s">
        <v>116</v>
      </c>
      <c r="C19" s="139"/>
      <c r="D19" s="54">
        <v>66806</v>
      </c>
      <c r="E19" s="54">
        <v>66619</v>
      </c>
      <c r="F19" s="68">
        <v>99.7200850223034</v>
      </c>
      <c r="G19" s="54">
        <v>66320</v>
      </c>
      <c r="H19" s="68">
        <v>99.2725204322965</v>
      </c>
      <c r="I19" s="54">
        <v>66038</v>
      </c>
      <c r="J19" s="170">
        <v>98.85040265844385</v>
      </c>
    </row>
    <row r="20" spans="1:10" s="4" customFormat="1" ht="10.2">
      <c r="A20" s="64">
        <v>479</v>
      </c>
      <c r="B20" s="100" t="s">
        <v>117</v>
      </c>
      <c r="C20" s="139"/>
      <c r="D20" s="54">
        <v>73019</v>
      </c>
      <c r="E20" s="54">
        <v>72795</v>
      </c>
      <c r="F20" s="68">
        <v>99.69323052904038</v>
      </c>
      <c r="G20" s="54">
        <v>70714</v>
      </c>
      <c r="H20" s="68">
        <v>96.84328736356291</v>
      </c>
      <c r="I20" s="54">
        <v>70660</v>
      </c>
      <c r="J20" s="170">
        <v>96.76933400895656</v>
      </c>
    </row>
    <row r="21" spans="1:10" s="4" customFormat="1" ht="13.5" customHeight="1">
      <c r="A21" s="95">
        <v>4</v>
      </c>
      <c r="B21" s="103" t="s">
        <v>206</v>
      </c>
      <c r="C21" s="126"/>
      <c r="D21" s="55">
        <v>1066522</v>
      </c>
      <c r="E21" s="55">
        <v>1061031</v>
      </c>
      <c r="F21" s="164">
        <v>99.48514892332273</v>
      </c>
      <c r="G21" s="55">
        <v>1043081</v>
      </c>
      <c r="H21" s="164">
        <v>97.80210816091933</v>
      </c>
      <c r="I21" s="55">
        <v>1039306</v>
      </c>
      <c r="J21" s="171">
        <v>97.4481539058735</v>
      </c>
    </row>
    <row r="22" spans="1:10" s="4" customFormat="1" ht="6.75" customHeight="1">
      <c r="A22" s="64"/>
      <c r="B22" s="20"/>
      <c r="C22" s="21"/>
      <c r="D22" s="54"/>
      <c r="E22" s="54"/>
      <c r="F22" s="68"/>
      <c r="G22" s="54"/>
      <c r="H22" s="68"/>
      <c r="I22" s="54"/>
      <c r="J22" s="170"/>
    </row>
    <row r="23" spans="1:10" s="4" customFormat="1" ht="13.5" customHeight="1">
      <c r="A23" s="64"/>
      <c r="B23" s="102" t="s">
        <v>78</v>
      </c>
      <c r="C23" s="127"/>
      <c r="D23" s="54"/>
      <c r="E23" s="54"/>
      <c r="F23" s="68"/>
      <c r="G23" s="54"/>
      <c r="H23" s="68"/>
      <c r="I23" s="54"/>
      <c r="J23" s="170"/>
    </row>
    <row r="24" spans="1:10" s="4" customFormat="1" ht="10.2">
      <c r="A24" s="64">
        <v>561</v>
      </c>
      <c r="B24" s="100" t="s">
        <v>118</v>
      </c>
      <c r="C24" s="139"/>
      <c r="D24" s="54">
        <v>41768</v>
      </c>
      <c r="E24" s="54">
        <v>41713</v>
      </c>
      <c r="F24" s="68">
        <v>99.86832024516376</v>
      </c>
      <c r="G24" s="54">
        <v>41600</v>
      </c>
      <c r="H24" s="68">
        <v>99.5977782034093</v>
      </c>
      <c r="I24" s="54">
        <v>41507</v>
      </c>
      <c r="J24" s="170">
        <v>99.37511970886803</v>
      </c>
    </row>
    <row r="25" spans="1:10" s="4" customFormat="1" ht="10.2">
      <c r="A25" s="64">
        <v>562</v>
      </c>
      <c r="B25" s="100" t="s">
        <v>119</v>
      </c>
      <c r="C25" s="139"/>
      <c r="D25" s="54">
        <v>112039</v>
      </c>
      <c r="E25" s="54">
        <v>112029</v>
      </c>
      <c r="F25" s="68">
        <v>99.9910745365453</v>
      </c>
      <c r="G25" s="54">
        <v>112012</v>
      </c>
      <c r="H25" s="68">
        <v>99.97590124867233</v>
      </c>
      <c r="I25" s="54">
        <v>112012</v>
      </c>
      <c r="J25" s="170">
        <v>99.97590124867233</v>
      </c>
    </row>
    <row r="26" spans="1:10" s="4" customFormat="1" ht="10.2">
      <c r="A26" s="64">
        <v>563</v>
      </c>
      <c r="B26" s="100" t="s">
        <v>120</v>
      </c>
      <c r="C26" s="139"/>
      <c r="D26" s="54">
        <v>128076</v>
      </c>
      <c r="E26" s="54">
        <v>128076</v>
      </c>
      <c r="F26" s="68">
        <v>100</v>
      </c>
      <c r="G26" s="54">
        <v>127892</v>
      </c>
      <c r="H26" s="68">
        <v>99.85633530091508</v>
      </c>
      <c r="I26" s="54">
        <v>127892</v>
      </c>
      <c r="J26" s="170">
        <v>99.85633530091508</v>
      </c>
    </row>
    <row r="27" spans="1:10" s="4" customFormat="1" ht="10.2">
      <c r="A27" s="64">
        <v>564</v>
      </c>
      <c r="B27" s="100" t="s">
        <v>121</v>
      </c>
      <c r="C27" s="139"/>
      <c r="D27" s="54">
        <v>519114</v>
      </c>
      <c r="E27" s="54">
        <v>519114</v>
      </c>
      <c r="F27" s="68">
        <v>100</v>
      </c>
      <c r="G27" s="54">
        <v>518651</v>
      </c>
      <c r="H27" s="68">
        <v>99.9108095716933</v>
      </c>
      <c r="I27" s="54">
        <v>518651</v>
      </c>
      <c r="J27" s="170">
        <v>99.9108095716933</v>
      </c>
    </row>
    <row r="28" spans="1:10" s="4" customFormat="1" ht="10.2">
      <c r="A28" s="64">
        <v>565</v>
      </c>
      <c r="B28" s="100" t="s">
        <v>122</v>
      </c>
      <c r="C28" s="139"/>
      <c r="D28" s="54">
        <v>40984</v>
      </c>
      <c r="E28" s="54">
        <v>40969</v>
      </c>
      <c r="F28" s="68">
        <v>99.96340035135664</v>
      </c>
      <c r="G28" s="54">
        <v>40841</v>
      </c>
      <c r="H28" s="68">
        <v>99.65108334959984</v>
      </c>
      <c r="I28" s="54">
        <v>40841</v>
      </c>
      <c r="J28" s="170">
        <v>99.65108334959984</v>
      </c>
    </row>
    <row r="29" spans="1:10" s="4" customFormat="1" ht="13.5" customHeight="1">
      <c r="A29" s="64"/>
      <c r="B29" s="102" t="s">
        <v>95</v>
      </c>
      <c r="C29" s="127"/>
      <c r="D29" s="54"/>
      <c r="E29" s="54"/>
      <c r="F29" s="68"/>
      <c r="G29" s="54"/>
      <c r="H29" s="68"/>
      <c r="I29" s="54"/>
      <c r="J29" s="170"/>
    </row>
    <row r="30" spans="1:12" s="4" customFormat="1" ht="10.2">
      <c r="A30" s="64">
        <v>571</v>
      </c>
      <c r="B30" s="100" t="s">
        <v>118</v>
      </c>
      <c r="C30" s="139"/>
      <c r="D30" s="54">
        <v>184293</v>
      </c>
      <c r="E30" s="54">
        <v>181333</v>
      </c>
      <c r="F30" s="68">
        <v>98.39386194809352</v>
      </c>
      <c r="G30" s="54">
        <v>181139</v>
      </c>
      <c r="H30" s="68">
        <v>98.28859479198884</v>
      </c>
      <c r="I30" s="54">
        <v>180716</v>
      </c>
      <c r="J30" s="170">
        <v>98.0590689825441</v>
      </c>
      <c r="L30" s="4" t="s">
        <v>341</v>
      </c>
    </row>
    <row r="31" spans="1:10" s="4" customFormat="1" ht="10.2">
      <c r="A31" s="64">
        <v>572</v>
      </c>
      <c r="B31" s="100" t="s">
        <v>219</v>
      </c>
      <c r="C31" s="139"/>
      <c r="D31" s="54">
        <v>136780</v>
      </c>
      <c r="E31" s="54">
        <v>136669</v>
      </c>
      <c r="F31" s="68">
        <v>99.91884778476386</v>
      </c>
      <c r="G31" s="54">
        <v>136473</v>
      </c>
      <c r="H31" s="68">
        <v>99.77555198128381</v>
      </c>
      <c r="I31" s="54">
        <v>136473</v>
      </c>
      <c r="J31" s="170">
        <v>99.77555198128381</v>
      </c>
    </row>
    <row r="32" spans="1:12" s="4" customFormat="1" ht="10.2">
      <c r="A32" s="64">
        <v>573</v>
      </c>
      <c r="B32" s="100" t="s">
        <v>120</v>
      </c>
      <c r="C32" s="139"/>
      <c r="D32" s="54">
        <v>117644</v>
      </c>
      <c r="E32" s="54">
        <v>117587</v>
      </c>
      <c r="F32" s="68">
        <v>99.95154874026724</v>
      </c>
      <c r="G32" s="54">
        <v>117146</v>
      </c>
      <c r="H32" s="68">
        <v>99.57668899391383</v>
      </c>
      <c r="I32" s="54">
        <v>117136</v>
      </c>
      <c r="J32" s="170">
        <v>99.56818877290809</v>
      </c>
      <c r="L32" s="4" t="s">
        <v>341</v>
      </c>
    </row>
    <row r="33" spans="1:10" s="4" customFormat="1" ht="10.2">
      <c r="A33" s="64">
        <v>574</v>
      </c>
      <c r="B33" s="100" t="s">
        <v>139</v>
      </c>
      <c r="C33" s="139"/>
      <c r="D33" s="54">
        <v>170624</v>
      </c>
      <c r="E33" s="54">
        <v>170333</v>
      </c>
      <c r="F33" s="68">
        <v>99.82944954988747</v>
      </c>
      <c r="G33" s="54">
        <v>168415</v>
      </c>
      <c r="H33" s="68">
        <v>98.7053403975994</v>
      </c>
      <c r="I33" s="54">
        <v>168280</v>
      </c>
      <c r="J33" s="170">
        <v>98.6262190547637</v>
      </c>
    </row>
    <row r="34" spans="1:10" s="4" customFormat="1" ht="10.2">
      <c r="A34" s="64">
        <v>575</v>
      </c>
      <c r="B34" s="100" t="s">
        <v>232</v>
      </c>
      <c r="C34" s="139"/>
      <c r="D34" s="54">
        <v>100734</v>
      </c>
      <c r="E34" s="54">
        <v>97897</v>
      </c>
      <c r="F34" s="68">
        <v>97.18367184863105</v>
      </c>
      <c r="G34" s="54">
        <v>97999</v>
      </c>
      <c r="H34" s="68">
        <v>97.28492862390057</v>
      </c>
      <c r="I34" s="54">
        <v>97868</v>
      </c>
      <c r="J34" s="170">
        <v>97.15488315762305</v>
      </c>
    </row>
    <row r="35" spans="1:10" s="4" customFormat="1" ht="10.2">
      <c r="A35" s="64">
        <v>576</v>
      </c>
      <c r="B35" s="100" t="s">
        <v>140</v>
      </c>
      <c r="C35" s="139"/>
      <c r="D35" s="54">
        <v>127044</v>
      </c>
      <c r="E35" s="54">
        <v>126870</v>
      </c>
      <c r="F35" s="68">
        <v>99.86303957683951</v>
      </c>
      <c r="G35" s="54">
        <v>125652</v>
      </c>
      <c r="H35" s="68">
        <v>98.90431661471615</v>
      </c>
      <c r="I35" s="54">
        <v>125638</v>
      </c>
      <c r="J35" s="170">
        <v>98.89329681055382</v>
      </c>
    </row>
    <row r="36" spans="1:12" s="4" customFormat="1" ht="10.2">
      <c r="A36" s="64">
        <v>577</v>
      </c>
      <c r="B36" s="100" t="s">
        <v>220</v>
      </c>
      <c r="C36" s="139"/>
      <c r="D36" s="54">
        <v>94530</v>
      </c>
      <c r="E36" s="54">
        <v>94354</v>
      </c>
      <c r="F36" s="68">
        <v>99.8138157198773</v>
      </c>
      <c r="G36" s="54">
        <v>93503</v>
      </c>
      <c r="H36" s="68">
        <v>98.91357241087486</v>
      </c>
      <c r="I36" s="54">
        <v>93415</v>
      </c>
      <c r="J36" s="170">
        <v>98.8204802708135</v>
      </c>
      <c r="L36" s="4" t="s">
        <v>341</v>
      </c>
    </row>
    <row r="37" spans="1:12" s="4" customFormat="1" ht="13.5" customHeight="1">
      <c r="A37" s="95">
        <v>5</v>
      </c>
      <c r="B37" s="103" t="s">
        <v>207</v>
      </c>
      <c r="C37" s="126"/>
      <c r="D37" s="55">
        <v>1773630</v>
      </c>
      <c r="E37" s="55">
        <v>1766944</v>
      </c>
      <c r="F37" s="164">
        <v>99.6230329888421</v>
      </c>
      <c r="G37" s="55">
        <v>1761323</v>
      </c>
      <c r="H37" s="164">
        <v>99.30611232331434</v>
      </c>
      <c r="I37" s="55">
        <v>1760429</v>
      </c>
      <c r="J37" s="171">
        <v>99.25570722191213</v>
      </c>
      <c r="L37" s="4" t="s">
        <v>341</v>
      </c>
    </row>
    <row r="38" spans="1:10" s="4" customFormat="1" ht="6.75" customHeight="1">
      <c r="A38" s="64"/>
      <c r="B38" s="20"/>
      <c r="C38" s="21"/>
      <c r="D38" s="54"/>
      <c r="E38" s="54"/>
      <c r="F38" s="68"/>
      <c r="G38" s="54"/>
      <c r="H38" s="68"/>
      <c r="I38" s="54"/>
      <c r="J38" s="170"/>
    </row>
    <row r="39" spans="1:10" s="4" customFormat="1" ht="13.5" customHeight="1">
      <c r="A39" s="64"/>
      <c r="B39" s="102" t="s">
        <v>78</v>
      </c>
      <c r="C39" s="127"/>
      <c r="D39" s="54"/>
      <c r="E39" s="54"/>
      <c r="F39" s="68"/>
      <c r="G39" s="54"/>
      <c r="H39" s="68"/>
      <c r="I39" s="54"/>
      <c r="J39" s="170"/>
    </row>
    <row r="40" spans="1:10" s="4" customFormat="1" ht="10.2">
      <c r="A40" s="64">
        <v>661</v>
      </c>
      <c r="B40" s="100" t="s">
        <v>123</v>
      </c>
      <c r="C40" s="139"/>
      <c r="D40" s="54">
        <v>70768</v>
      </c>
      <c r="E40" s="54">
        <v>70750</v>
      </c>
      <c r="F40" s="68">
        <v>99.97456477503957</v>
      </c>
      <c r="G40" s="54">
        <v>70698</v>
      </c>
      <c r="H40" s="68">
        <v>99.90108523626499</v>
      </c>
      <c r="I40" s="54">
        <v>70698</v>
      </c>
      <c r="J40" s="170">
        <v>99.90108523626499</v>
      </c>
    </row>
    <row r="41" spans="1:10" s="4" customFormat="1" ht="10.2">
      <c r="A41" s="64">
        <v>662</v>
      </c>
      <c r="B41" s="100" t="s">
        <v>124</v>
      </c>
      <c r="C41" s="139"/>
      <c r="D41" s="54">
        <v>53953</v>
      </c>
      <c r="E41" s="54">
        <v>53919</v>
      </c>
      <c r="F41" s="68">
        <v>99.93698218820084</v>
      </c>
      <c r="G41" s="54">
        <v>53844</v>
      </c>
      <c r="H41" s="68">
        <v>99.79797230923211</v>
      </c>
      <c r="I41" s="54">
        <v>53844</v>
      </c>
      <c r="J41" s="170">
        <v>99.79797230923211</v>
      </c>
    </row>
    <row r="42" spans="1:10" s="4" customFormat="1" ht="10.2">
      <c r="A42" s="64">
        <v>663</v>
      </c>
      <c r="B42" s="100" t="s">
        <v>125</v>
      </c>
      <c r="C42" s="139"/>
      <c r="D42" s="54">
        <v>127404</v>
      </c>
      <c r="E42" s="54">
        <v>127304</v>
      </c>
      <c r="F42" s="68">
        <v>99.92150952874321</v>
      </c>
      <c r="G42" s="54">
        <v>126705</v>
      </c>
      <c r="H42" s="68">
        <v>99.45135160591505</v>
      </c>
      <c r="I42" s="54">
        <v>126705</v>
      </c>
      <c r="J42" s="170">
        <v>99.45135160591505</v>
      </c>
    </row>
    <row r="43" spans="1:10" s="4" customFormat="1" ht="13.5" customHeight="1">
      <c r="A43" s="64"/>
      <c r="B43" s="102" t="s">
        <v>95</v>
      </c>
      <c r="C43" s="127"/>
      <c r="D43" s="54"/>
      <c r="E43" s="54"/>
      <c r="F43" s="68"/>
      <c r="G43" s="54"/>
      <c r="H43" s="68"/>
      <c r="I43" s="54"/>
      <c r="J43" s="170"/>
    </row>
    <row r="44" spans="1:10" s="4" customFormat="1" ht="10.2">
      <c r="A44" s="64">
        <v>671</v>
      </c>
      <c r="B44" s="100" t="s">
        <v>123</v>
      </c>
      <c r="C44" s="139"/>
      <c r="D44" s="54">
        <v>174249</v>
      </c>
      <c r="E44" s="54">
        <v>174083</v>
      </c>
      <c r="F44" s="68">
        <v>99.90473403003747</v>
      </c>
      <c r="G44" s="54">
        <v>173545</v>
      </c>
      <c r="H44" s="68">
        <v>99.59598046473724</v>
      </c>
      <c r="I44" s="54">
        <v>173545</v>
      </c>
      <c r="J44" s="170">
        <v>99.59598046473724</v>
      </c>
    </row>
    <row r="45" spans="1:10" s="4" customFormat="1" ht="10.2">
      <c r="A45" s="64">
        <v>672</v>
      </c>
      <c r="B45" s="100" t="s">
        <v>126</v>
      </c>
      <c r="C45" s="139"/>
      <c r="D45" s="54">
        <v>103162</v>
      </c>
      <c r="E45" s="54">
        <v>103023</v>
      </c>
      <c r="F45" s="68">
        <v>99.8652604641244</v>
      </c>
      <c r="G45" s="54">
        <v>102460</v>
      </c>
      <c r="H45" s="68">
        <v>99.31951687636922</v>
      </c>
      <c r="I45" s="54">
        <v>102460</v>
      </c>
      <c r="J45" s="170">
        <v>99.31951687636922</v>
      </c>
    </row>
    <row r="46" spans="1:10" s="4" customFormat="1" ht="10.2">
      <c r="A46" s="64">
        <v>673</v>
      </c>
      <c r="B46" s="100" t="s">
        <v>225</v>
      </c>
      <c r="C46" s="139"/>
      <c r="D46" s="54">
        <v>79630</v>
      </c>
      <c r="E46" s="54">
        <v>79486</v>
      </c>
      <c r="F46" s="68">
        <v>99.81916363179707</v>
      </c>
      <c r="G46" s="54">
        <v>78712</v>
      </c>
      <c r="H46" s="68">
        <v>98.84716815270627</v>
      </c>
      <c r="I46" s="54">
        <v>78705</v>
      </c>
      <c r="J46" s="170">
        <v>98.83837749591864</v>
      </c>
    </row>
    <row r="47" spans="1:10" s="4" customFormat="1" ht="10.2">
      <c r="A47" s="64">
        <v>674</v>
      </c>
      <c r="B47" s="100" t="s">
        <v>127</v>
      </c>
      <c r="C47" s="139"/>
      <c r="D47" s="54">
        <v>84552</v>
      </c>
      <c r="E47" s="54">
        <v>84332</v>
      </c>
      <c r="F47" s="68">
        <v>99.7398050903586</v>
      </c>
      <c r="G47" s="54">
        <v>83429</v>
      </c>
      <c r="H47" s="68">
        <v>98.67182325669411</v>
      </c>
      <c r="I47" s="54">
        <v>83113</v>
      </c>
      <c r="J47" s="170">
        <v>98.29808875011827</v>
      </c>
    </row>
    <row r="48" spans="1:10" s="4" customFormat="1" ht="10.2">
      <c r="A48" s="64">
        <v>675</v>
      </c>
      <c r="B48" s="100" t="s">
        <v>128</v>
      </c>
      <c r="C48" s="139"/>
      <c r="D48" s="54">
        <v>91074</v>
      </c>
      <c r="E48" s="54">
        <v>90711</v>
      </c>
      <c r="F48" s="68">
        <v>99.60142301864418</v>
      </c>
      <c r="G48" s="54">
        <v>90200</v>
      </c>
      <c r="H48" s="68">
        <v>99.04034082174934</v>
      </c>
      <c r="I48" s="54">
        <v>90200</v>
      </c>
      <c r="J48" s="170">
        <v>99.04034082174934</v>
      </c>
    </row>
    <row r="49" spans="1:10" s="4" customFormat="1" ht="10.2">
      <c r="A49" s="64">
        <v>676</v>
      </c>
      <c r="B49" s="100" t="s">
        <v>129</v>
      </c>
      <c r="C49" s="139"/>
      <c r="D49" s="54">
        <v>128695</v>
      </c>
      <c r="E49" s="54">
        <v>128540</v>
      </c>
      <c r="F49" s="68">
        <v>99.87956020047399</v>
      </c>
      <c r="G49" s="54">
        <v>128267</v>
      </c>
      <c r="H49" s="68">
        <v>99.66743074711528</v>
      </c>
      <c r="I49" s="54">
        <v>128267</v>
      </c>
      <c r="J49" s="170">
        <v>99.66743074711528</v>
      </c>
    </row>
    <row r="50" spans="1:10" s="4" customFormat="1" ht="10.2">
      <c r="A50" s="64">
        <v>677</v>
      </c>
      <c r="B50" s="100" t="s">
        <v>224</v>
      </c>
      <c r="C50" s="139"/>
      <c r="D50" s="54">
        <v>126309</v>
      </c>
      <c r="E50" s="54">
        <v>126156</v>
      </c>
      <c r="F50" s="68">
        <v>99.8788684891813</v>
      </c>
      <c r="G50" s="54">
        <v>125396</v>
      </c>
      <c r="H50" s="68">
        <v>99.27716948119296</v>
      </c>
      <c r="I50" s="54">
        <v>125370</v>
      </c>
      <c r="J50" s="170">
        <v>99.25658504144599</v>
      </c>
    </row>
    <row r="51" spans="1:11" s="4" customFormat="1" ht="10.2">
      <c r="A51" s="64">
        <v>678</v>
      </c>
      <c r="B51" s="100" t="s">
        <v>124</v>
      </c>
      <c r="C51" s="139"/>
      <c r="D51" s="54">
        <v>115238</v>
      </c>
      <c r="E51" s="54">
        <v>115029</v>
      </c>
      <c r="F51" s="68">
        <v>99.81863621374893</v>
      </c>
      <c r="G51" s="54">
        <v>114590</v>
      </c>
      <c r="H51" s="68">
        <v>99.43768548569048</v>
      </c>
      <c r="I51" s="54">
        <v>114558</v>
      </c>
      <c r="J51" s="170">
        <v>99.40991686769988</v>
      </c>
      <c r="K51" s="4" t="s">
        <v>341</v>
      </c>
    </row>
    <row r="52" spans="1:10" s="4" customFormat="1" ht="10.2">
      <c r="A52" s="64">
        <v>679</v>
      </c>
      <c r="B52" s="100" t="s">
        <v>125</v>
      </c>
      <c r="C52" s="139"/>
      <c r="D52" s="54">
        <v>162031</v>
      </c>
      <c r="E52" s="54">
        <v>161740</v>
      </c>
      <c r="F52" s="68">
        <v>99.82040473736508</v>
      </c>
      <c r="G52" s="54">
        <v>161384</v>
      </c>
      <c r="H52" s="68">
        <v>99.6006936944165</v>
      </c>
      <c r="I52" s="54">
        <v>161384</v>
      </c>
      <c r="J52" s="170">
        <v>99.6006936944165</v>
      </c>
    </row>
    <row r="53" spans="1:10" s="4" customFormat="1" ht="13.5" customHeight="1">
      <c r="A53" s="95">
        <v>6</v>
      </c>
      <c r="B53" s="103" t="s">
        <v>208</v>
      </c>
      <c r="C53" s="126"/>
      <c r="D53" s="55">
        <v>1317065</v>
      </c>
      <c r="E53" s="55">
        <v>1315073</v>
      </c>
      <c r="F53" s="164">
        <v>99.84875461727401</v>
      </c>
      <c r="G53" s="55">
        <v>1309230</v>
      </c>
      <c r="H53" s="164">
        <v>99.40511667989051</v>
      </c>
      <c r="I53" s="55">
        <v>1308849</v>
      </c>
      <c r="J53" s="171">
        <v>99.37618872265226</v>
      </c>
    </row>
    <row r="54" spans="1:10" s="4" customFormat="1" ht="6.75" customHeight="1">
      <c r="A54" s="64"/>
      <c r="B54" s="20"/>
      <c r="C54" s="21"/>
      <c r="D54" s="54"/>
      <c r="E54" s="54"/>
      <c r="F54" s="68"/>
      <c r="G54" s="54"/>
      <c r="H54" s="68"/>
      <c r="I54" s="54"/>
      <c r="J54" s="170"/>
    </row>
    <row r="55" spans="1:10" s="4" customFormat="1" ht="13.5" customHeight="1">
      <c r="A55" s="64"/>
      <c r="B55" s="102" t="s">
        <v>78</v>
      </c>
      <c r="C55" s="127"/>
      <c r="D55" s="54"/>
      <c r="E55" s="54"/>
      <c r="F55" s="68"/>
      <c r="G55" s="54"/>
      <c r="H55" s="68"/>
      <c r="I55" s="54"/>
      <c r="J55" s="170"/>
    </row>
    <row r="56" spans="1:10" s="4" customFormat="1" ht="10.2">
      <c r="A56" s="64">
        <v>761</v>
      </c>
      <c r="B56" s="100" t="s">
        <v>130</v>
      </c>
      <c r="C56" s="139"/>
      <c r="D56" s="54">
        <v>295511</v>
      </c>
      <c r="E56" s="54">
        <v>295300</v>
      </c>
      <c r="F56" s="68">
        <v>99.92859825860965</v>
      </c>
      <c r="G56" s="54">
        <v>295151</v>
      </c>
      <c r="H56" s="68">
        <v>99.8781771236942</v>
      </c>
      <c r="I56" s="54">
        <v>295151</v>
      </c>
      <c r="J56" s="170">
        <v>99.8781771236942</v>
      </c>
    </row>
    <row r="57" spans="1:10" s="4" customFormat="1" ht="10.2">
      <c r="A57" s="64">
        <v>762</v>
      </c>
      <c r="B57" s="100" t="s">
        <v>131</v>
      </c>
      <c r="C57" s="139"/>
      <c r="D57" s="54">
        <v>44015</v>
      </c>
      <c r="E57" s="54">
        <v>43983</v>
      </c>
      <c r="F57" s="68">
        <v>99.92729751221175</v>
      </c>
      <c r="G57" s="54">
        <v>43666</v>
      </c>
      <c r="H57" s="68">
        <v>99.20708849255936</v>
      </c>
      <c r="I57" s="54">
        <v>43666</v>
      </c>
      <c r="J57" s="170">
        <v>99.20708849255936</v>
      </c>
    </row>
    <row r="58" spans="1:10" s="4" customFormat="1" ht="10.2">
      <c r="A58" s="64">
        <v>763</v>
      </c>
      <c r="B58" s="100" t="s">
        <v>132</v>
      </c>
      <c r="C58" s="139"/>
      <c r="D58" s="54">
        <v>68635</v>
      </c>
      <c r="E58" s="54">
        <v>68109</v>
      </c>
      <c r="F58" s="68">
        <v>99.23362715815546</v>
      </c>
      <c r="G58" s="54">
        <v>67367</v>
      </c>
      <c r="H58" s="68">
        <v>98.15254607707438</v>
      </c>
      <c r="I58" s="54">
        <v>67367</v>
      </c>
      <c r="J58" s="170">
        <v>98.15254607707438</v>
      </c>
    </row>
    <row r="59" spans="1:10" s="4" customFormat="1" ht="10.2">
      <c r="A59" s="64">
        <v>764</v>
      </c>
      <c r="B59" s="100" t="s">
        <v>133</v>
      </c>
      <c r="C59" s="139"/>
      <c r="D59" s="54">
        <v>43929</v>
      </c>
      <c r="E59" s="54">
        <v>43799</v>
      </c>
      <c r="F59" s="68">
        <v>99.70406792779256</v>
      </c>
      <c r="G59" s="54">
        <v>43251</v>
      </c>
      <c r="H59" s="68">
        <v>98.45660042341049</v>
      </c>
      <c r="I59" s="54">
        <v>43251</v>
      </c>
      <c r="J59" s="170">
        <v>98.45660042341049</v>
      </c>
    </row>
    <row r="60" spans="1:10" s="4" customFormat="1" ht="13.5" customHeight="1">
      <c r="A60" s="64"/>
      <c r="B60" s="102" t="s">
        <v>95</v>
      </c>
      <c r="C60" s="127"/>
      <c r="D60" s="54"/>
      <c r="E60" s="54"/>
      <c r="F60" s="68"/>
      <c r="G60" s="54"/>
      <c r="H60" s="68"/>
      <c r="I60" s="54"/>
      <c r="J60" s="170"/>
    </row>
    <row r="61" spans="1:10" s="4" customFormat="1" ht="10.2">
      <c r="A61" s="64">
        <v>771</v>
      </c>
      <c r="B61" s="100" t="s">
        <v>221</v>
      </c>
      <c r="C61" s="139"/>
      <c r="D61" s="54">
        <v>133998</v>
      </c>
      <c r="E61" s="54">
        <v>133912</v>
      </c>
      <c r="F61" s="68">
        <v>99.935819937611</v>
      </c>
      <c r="G61" s="54">
        <v>132225</v>
      </c>
      <c r="H61" s="68">
        <v>98.67684592307347</v>
      </c>
      <c r="I61" s="54">
        <v>132120</v>
      </c>
      <c r="J61" s="170">
        <v>98.5984865445753</v>
      </c>
    </row>
    <row r="62" spans="1:10" s="4" customFormat="1" ht="10.2">
      <c r="A62" s="64">
        <v>772</v>
      </c>
      <c r="B62" s="100" t="s">
        <v>130</v>
      </c>
      <c r="C62" s="139"/>
      <c r="D62" s="54">
        <v>252482</v>
      </c>
      <c r="E62" s="54">
        <v>252125</v>
      </c>
      <c r="F62" s="68">
        <v>99.85860378165572</v>
      </c>
      <c r="G62" s="54">
        <v>250678</v>
      </c>
      <c r="H62" s="68">
        <v>99.28549361934712</v>
      </c>
      <c r="I62" s="54">
        <v>250678</v>
      </c>
      <c r="J62" s="170">
        <v>99.28549361934712</v>
      </c>
    </row>
    <row r="63" spans="1:10" s="4" customFormat="1" ht="10.2">
      <c r="A63" s="64">
        <v>773</v>
      </c>
      <c r="B63" s="100" t="s">
        <v>229</v>
      </c>
      <c r="C63" s="139"/>
      <c r="D63" s="54">
        <v>96387</v>
      </c>
      <c r="E63" s="54">
        <v>96136</v>
      </c>
      <c r="F63" s="68">
        <v>99.73959143867948</v>
      </c>
      <c r="G63" s="54">
        <v>94796</v>
      </c>
      <c r="H63" s="68">
        <v>98.3493624658927</v>
      </c>
      <c r="I63" s="54">
        <v>94790</v>
      </c>
      <c r="J63" s="170">
        <v>98.3431375600444</v>
      </c>
    </row>
    <row r="64" spans="1:12" s="4" customFormat="1" ht="10.2">
      <c r="A64" s="64">
        <v>774</v>
      </c>
      <c r="B64" s="100" t="s">
        <v>134</v>
      </c>
      <c r="C64" s="139"/>
      <c r="D64" s="54">
        <v>126678</v>
      </c>
      <c r="E64" s="54">
        <v>126501</v>
      </c>
      <c r="F64" s="68">
        <v>99.86027565954625</v>
      </c>
      <c r="G64" s="54">
        <v>125172</v>
      </c>
      <c r="H64" s="68">
        <v>98.81115900156303</v>
      </c>
      <c r="I64" s="54">
        <v>125125</v>
      </c>
      <c r="J64" s="170">
        <v>98.7740570580527</v>
      </c>
      <c r="L64" s="4" t="s">
        <v>341</v>
      </c>
    </row>
    <row r="65" spans="1:10" s="4" customFormat="1" ht="10.2">
      <c r="A65" s="64">
        <v>775</v>
      </c>
      <c r="B65" s="100" t="s">
        <v>223</v>
      </c>
      <c r="C65" s="139"/>
      <c r="D65" s="54">
        <v>174722</v>
      </c>
      <c r="E65" s="54">
        <v>174177</v>
      </c>
      <c r="F65" s="68">
        <v>99.68807591488192</v>
      </c>
      <c r="G65" s="54">
        <v>173525</v>
      </c>
      <c r="H65" s="68">
        <v>99.31491168828195</v>
      </c>
      <c r="I65" s="54">
        <v>173525</v>
      </c>
      <c r="J65" s="170">
        <v>99.31491168828195</v>
      </c>
    </row>
    <row r="66" spans="1:10" s="4" customFormat="1" ht="10.2">
      <c r="A66" s="64">
        <v>776</v>
      </c>
      <c r="B66" s="100" t="s">
        <v>135</v>
      </c>
      <c r="C66" s="139"/>
      <c r="D66" s="54">
        <v>81989</v>
      </c>
      <c r="E66" s="54">
        <v>81185</v>
      </c>
      <c r="F66" s="68">
        <v>99.0193806486236</v>
      </c>
      <c r="G66" s="54">
        <v>75957</v>
      </c>
      <c r="H66" s="68">
        <v>92.64291551305664</v>
      </c>
      <c r="I66" s="54">
        <v>75957</v>
      </c>
      <c r="J66" s="170">
        <v>92.64291551305664</v>
      </c>
    </row>
    <row r="67" spans="1:10" s="4" customFormat="1" ht="10.2">
      <c r="A67" s="64">
        <v>777</v>
      </c>
      <c r="B67" s="100" t="s">
        <v>136</v>
      </c>
      <c r="C67" s="139"/>
      <c r="D67" s="54">
        <v>140983</v>
      </c>
      <c r="E67" s="54">
        <v>138339</v>
      </c>
      <c r="F67" s="68">
        <v>98.1245965825667</v>
      </c>
      <c r="G67" s="54">
        <v>131392</v>
      </c>
      <c r="H67" s="68">
        <v>93.19705212685218</v>
      </c>
      <c r="I67" s="54">
        <v>131326</v>
      </c>
      <c r="J67" s="170">
        <v>93.15023797195407</v>
      </c>
    </row>
    <row r="68" spans="1:10" s="4" customFormat="1" ht="10.2">
      <c r="A68" s="64">
        <v>778</v>
      </c>
      <c r="B68" s="100" t="s">
        <v>137</v>
      </c>
      <c r="C68" s="139"/>
      <c r="D68" s="54">
        <v>144872</v>
      </c>
      <c r="E68" s="54">
        <v>143369</v>
      </c>
      <c r="F68" s="68">
        <v>98.96253244243194</v>
      </c>
      <c r="G68" s="54">
        <v>137572</v>
      </c>
      <c r="H68" s="68">
        <v>94.9610690816721</v>
      </c>
      <c r="I68" s="54">
        <v>137483</v>
      </c>
      <c r="J68" s="170">
        <v>94.89963554033906</v>
      </c>
    </row>
    <row r="69" spans="1:10" s="4" customFormat="1" ht="10.2">
      <c r="A69" s="64">
        <v>779</v>
      </c>
      <c r="B69" s="100" t="s">
        <v>222</v>
      </c>
      <c r="C69" s="139"/>
      <c r="D69" s="54">
        <v>134360</v>
      </c>
      <c r="E69" s="54">
        <v>134184</v>
      </c>
      <c r="F69" s="68">
        <v>99.86900863352189</v>
      </c>
      <c r="G69" s="54">
        <v>133021</v>
      </c>
      <c r="H69" s="68">
        <v>99.00342363798751</v>
      </c>
      <c r="I69" s="54">
        <v>132983</v>
      </c>
      <c r="J69" s="170">
        <v>98.97514141113427</v>
      </c>
    </row>
    <row r="70" spans="1:10" s="4" customFormat="1" ht="10.2">
      <c r="A70" s="64">
        <v>780</v>
      </c>
      <c r="B70" s="100" t="s">
        <v>138</v>
      </c>
      <c r="C70" s="139"/>
      <c r="D70" s="54">
        <v>155697</v>
      </c>
      <c r="E70" s="54">
        <v>148463</v>
      </c>
      <c r="F70" s="68">
        <v>95.35379615535302</v>
      </c>
      <c r="G70" s="54">
        <v>140343</v>
      </c>
      <c r="H70" s="68">
        <v>90.13853831480375</v>
      </c>
      <c r="I70" s="54">
        <v>140343</v>
      </c>
      <c r="J70" s="170">
        <v>90.13853831480375</v>
      </c>
    </row>
    <row r="71" spans="1:10" s="4" customFormat="1" ht="13.5" customHeight="1">
      <c r="A71" s="95">
        <v>7</v>
      </c>
      <c r="B71" s="103" t="s">
        <v>209</v>
      </c>
      <c r="C71" s="126"/>
      <c r="D71" s="55">
        <v>1894258</v>
      </c>
      <c r="E71" s="55">
        <v>1879582</v>
      </c>
      <c r="F71" s="164">
        <v>99.22523753364113</v>
      </c>
      <c r="G71" s="55">
        <v>1844116</v>
      </c>
      <c r="H71" s="164">
        <v>97.35294769772649</v>
      </c>
      <c r="I71" s="55">
        <v>1843765</v>
      </c>
      <c r="J71" s="171">
        <v>97.33441801486386</v>
      </c>
    </row>
    <row r="72" spans="1:10" s="4" customFormat="1" ht="13.5" customHeight="1">
      <c r="A72" s="95"/>
      <c r="B72" s="62" t="s">
        <v>197</v>
      </c>
      <c r="C72" s="140"/>
      <c r="D72" s="172">
        <v>13097202</v>
      </c>
      <c r="E72" s="172">
        <v>13007468</v>
      </c>
      <c r="F72" s="164">
        <v>99.31486129632879</v>
      </c>
      <c r="G72" s="172">
        <v>12750668</v>
      </c>
      <c r="H72" s="164">
        <v>97.3541371660909</v>
      </c>
      <c r="I72" s="172">
        <v>12742590</v>
      </c>
      <c r="J72" s="171">
        <v>97.29245987043645</v>
      </c>
    </row>
    <row r="73" spans="1:10" s="4" customFormat="1" ht="12">
      <c r="A73" s="95"/>
      <c r="B73" s="17"/>
      <c r="C73" s="17"/>
      <c r="D73" s="42"/>
      <c r="E73" s="45"/>
      <c r="F73" s="42"/>
      <c r="G73" s="42"/>
      <c r="H73" s="43"/>
      <c r="I73" s="42"/>
      <c r="J73" s="57"/>
    </row>
    <row r="74" spans="1:10" s="4" customFormat="1" ht="15" customHeight="1">
      <c r="A74" s="4" t="s">
        <v>63</v>
      </c>
      <c r="D74" s="39"/>
      <c r="E74" s="39"/>
      <c r="F74" s="39"/>
      <c r="G74" s="39"/>
      <c r="H74" s="39"/>
      <c r="I74" s="39"/>
      <c r="J74" s="39"/>
    </row>
    <row r="75" spans="1:10" s="4" customFormat="1" ht="23.25" customHeight="1">
      <c r="A75" s="382" t="s">
        <v>332</v>
      </c>
      <c r="B75" s="382"/>
      <c r="C75" s="382"/>
      <c r="D75" s="382"/>
      <c r="E75" s="382"/>
      <c r="F75" s="382"/>
      <c r="G75" s="382"/>
      <c r="H75" s="382"/>
      <c r="I75" s="382"/>
      <c r="J75" s="382"/>
    </row>
    <row r="76" spans="4:10" s="4" customFormat="1" ht="10.2">
      <c r="D76" s="39"/>
      <c r="E76" s="39"/>
      <c r="F76" s="39"/>
      <c r="G76" s="39"/>
      <c r="H76" s="39"/>
      <c r="I76" s="39"/>
      <c r="J76" s="39"/>
    </row>
    <row r="77" spans="4:10" s="4" customFormat="1" ht="10.2">
      <c r="D77" s="39"/>
      <c r="E77" s="39"/>
      <c r="F77" s="59"/>
      <c r="G77" s="39"/>
      <c r="H77" s="39"/>
      <c r="I77" s="39"/>
      <c r="J77" s="39"/>
    </row>
    <row r="78" spans="4:10" s="4" customFormat="1" ht="10.2">
      <c r="D78" s="39"/>
      <c r="E78" s="39"/>
      <c r="F78" s="39"/>
      <c r="G78" s="39"/>
      <c r="H78" s="39"/>
      <c r="I78" s="39"/>
      <c r="J78" s="39"/>
    </row>
    <row r="79" spans="4:10" s="4" customFormat="1" ht="10.2">
      <c r="D79" s="39"/>
      <c r="E79" s="39"/>
      <c r="F79" s="39"/>
      <c r="G79" s="39"/>
      <c r="H79" s="39"/>
      <c r="I79" s="39"/>
      <c r="J79" s="39"/>
    </row>
    <row r="80" spans="4:10" s="4" customFormat="1" ht="10.2">
      <c r="D80" s="39"/>
      <c r="E80" s="39"/>
      <c r="F80" s="39"/>
      <c r="G80" s="39"/>
      <c r="H80" s="39"/>
      <c r="I80" s="39"/>
      <c r="J80" s="39"/>
    </row>
    <row r="81" spans="4:10" s="4" customFormat="1" ht="10.2">
      <c r="D81" s="39"/>
      <c r="E81" s="39"/>
      <c r="F81" s="39"/>
      <c r="G81" s="39"/>
      <c r="H81" s="39"/>
      <c r="I81" s="39"/>
      <c r="J81" s="39"/>
    </row>
    <row r="82" spans="4:10" s="4" customFormat="1" ht="10.2">
      <c r="D82" s="39"/>
      <c r="E82" s="39"/>
      <c r="F82" s="39"/>
      <c r="G82" s="39"/>
      <c r="H82" s="39"/>
      <c r="I82" s="39"/>
      <c r="J82" s="39"/>
    </row>
    <row r="83" spans="4:10" s="4" customFormat="1" ht="10.2">
      <c r="D83" s="39"/>
      <c r="E83" s="39"/>
      <c r="F83" s="39"/>
      <c r="G83" s="39"/>
      <c r="H83" s="39"/>
      <c r="I83" s="39"/>
      <c r="J83" s="39"/>
    </row>
    <row r="84" spans="4:10" s="4" customFormat="1" ht="10.2">
      <c r="D84" s="39"/>
      <c r="E84" s="39"/>
      <c r="F84" s="39"/>
      <c r="G84" s="39"/>
      <c r="H84" s="39"/>
      <c r="I84" s="39"/>
      <c r="J84" s="39"/>
    </row>
    <row r="85" spans="4:10" s="4" customFormat="1" ht="10.2">
      <c r="D85" s="39"/>
      <c r="E85" s="39"/>
      <c r="F85" s="39"/>
      <c r="G85" s="39"/>
      <c r="H85" s="39"/>
      <c r="I85" s="39"/>
      <c r="J85" s="39"/>
    </row>
    <row r="86" spans="4:10" s="4" customFormat="1" ht="10.2">
      <c r="D86" s="39"/>
      <c r="E86" s="39"/>
      <c r="F86" s="39"/>
      <c r="G86" s="39"/>
      <c r="H86" s="39"/>
      <c r="I86" s="39"/>
      <c r="J86" s="39"/>
    </row>
    <row r="87" spans="4:10" s="4" customFormat="1" ht="10.2">
      <c r="D87" s="39"/>
      <c r="E87" s="39"/>
      <c r="F87" s="39"/>
      <c r="G87" s="39"/>
      <c r="H87" s="39"/>
      <c r="I87" s="39"/>
      <c r="J87" s="39"/>
    </row>
    <row r="88" spans="4:10" s="4" customFormat="1" ht="10.2">
      <c r="D88" s="39"/>
      <c r="E88" s="39"/>
      <c r="F88" s="39"/>
      <c r="G88" s="39"/>
      <c r="H88" s="39"/>
      <c r="I88" s="39"/>
      <c r="J88" s="39"/>
    </row>
    <row r="89" spans="4:10" s="4" customFormat="1" ht="10.2">
      <c r="D89" s="39"/>
      <c r="E89" s="39"/>
      <c r="F89" s="39"/>
      <c r="G89" s="39"/>
      <c r="H89" s="39"/>
      <c r="I89" s="39"/>
      <c r="J89" s="39"/>
    </row>
    <row r="90" spans="4:10" s="4" customFormat="1" ht="10.2">
      <c r="D90" s="39"/>
      <c r="E90" s="39"/>
      <c r="F90" s="39"/>
      <c r="G90" s="39"/>
      <c r="H90" s="39"/>
      <c r="I90" s="39"/>
      <c r="J90" s="39"/>
    </row>
    <row r="91" spans="4:10" s="4" customFormat="1" ht="10.2">
      <c r="D91" s="39"/>
      <c r="E91" s="39"/>
      <c r="F91" s="39"/>
      <c r="G91" s="39"/>
      <c r="H91" s="39"/>
      <c r="I91" s="39"/>
      <c r="J91" s="39"/>
    </row>
    <row r="92" spans="4:10" s="4" customFormat="1" ht="10.2">
      <c r="D92" s="39"/>
      <c r="E92" s="39"/>
      <c r="F92" s="39"/>
      <c r="G92" s="39"/>
      <c r="H92" s="39"/>
      <c r="I92" s="39"/>
      <c r="J92" s="39"/>
    </row>
    <row r="93" spans="4:10" s="4" customFormat="1" ht="10.2">
      <c r="D93" s="39"/>
      <c r="E93" s="39"/>
      <c r="F93" s="39"/>
      <c r="G93" s="39"/>
      <c r="H93" s="39"/>
      <c r="I93" s="39"/>
      <c r="J93" s="39"/>
    </row>
    <row r="94" spans="4:10" s="4" customFormat="1" ht="10.2">
      <c r="D94" s="39"/>
      <c r="E94" s="39"/>
      <c r="F94" s="39"/>
      <c r="G94" s="39"/>
      <c r="H94" s="39"/>
      <c r="I94" s="39"/>
      <c r="J94" s="39"/>
    </row>
    <row r="95" spans="4:10" s="4" customFormat="1" ht="10.2">
      <c r="D95" s="39"/>
      <c r="E95" s="39"/>
      <c r="F95" s="39"/>
      <c r="G95" s="39"/>
      <c r="H95" s="39"/>
      <c r="I95" s="39"/>
      <c r="J95" s="39"/>
    </row>
    <row r="96" spans="4:10" s="4" customFormat="1" ht="10.2">
      <c r="D96" s="39"/>
      <c r="E96" s="39"/>
      <c r="F96" s="39"/>
      <c r="G96" s="39"/>
      <c r="H96" s="39"/>
      <c r="I96" s="39"/>
      <c r="J96" s="39"/>
    </row>
    <row r="97" spans="4:10" s="4" customFormat="1" ht="10.2">
      <c r="D97" s="39"/>
      <c r="E97" s="39"/>
      <c r="F97" s="39"/>
      <c r="G97" s="39"/>
      <c r="H97" s="39"/>
      <c r="I97" s="39"/>
      <c r="J97" s="39"/>
    </row>
    <row r="98" spans="4:10" s="4" customFormat="1" ht="10.2">
      <c r="D98" s="39"/>
      <c r="E98" s="39"/>
      <c r="F98" s="39"/>
      <c r="G98" s="39"/>
      <c r="H98" s="39"/>
      <c r="I98" s="39"/>
      <c r="J98" s="39"/>
    </row>
    <row r="99" spans="4:10" s="4" customFormat="1" ht="10.2">
      <c r="D99" s="39"/>
      <c r="E99" s="39"/>
      <c r="F99" s="39"/>
      <c r="G99" s="39"/>
      <c r="H99" s="39"/>
      <c r="I99" s="39"/>
      <c r="J99" s="39"/>
    </row>
    <row r="100" spans="4:10" s="4" customFormat="1" ht="10.2">
      <c r="D100" s="39"/>
      <c r="E100" s="39"/>
      <c r="F100" s="39"/>
      <c r="G100" s="39"/>
      <c r="H100" s="39"/>
      <c r="I100" s="39"/>
      <c r="J100" s="39"/>
    </row>
    <row r="101" spans="4:10" s="4" customFormat="1" ht="10.2">
      <c r="D101" s="39"/>
      <c r="E101" s="39"/>
      <c r="F101" s="39"/>
      <c r="G101" s="39"/>
      <c r="H101" s="39"/>
      <c r="I101" s="39"/>
      <c r="J101" s="39"/>
    </row>
    <row r="102" spans="4:10" s="4" customFormat="1" ht="10.2">
      <c r="D102" s="39"/>
      <c r="E102" s="39"/>
      <c r="F102" s="39"/>
      <c r="G102" s="39"/>
      <c r="H102" s="39"/>
      <c r="I102" s="39"/>
      <c r="J102" s="39"/>
    </row>
    <row r="103" spans="4:10" s="4" customFormat="1" ht="10.2">
      <c r="D103" s="39"/>
      <c r="E103" s="39"/>
      <c r="F103" s="39"/>
      <c r="G103" s="39"/>
      <c r="H103" s="39"/>
      <c r="I103" s="39"/>
      <c r="J103" s="39"/>
    </row>
    <row r="104" spans="4:10" s="4" customFormat="1" ht="10.2">
      <c r="D104" s="39"/>
      <c r="E104" s="39"/>
      <c r="F104" s="39"/>
      <c r="G104" s="39"/>
      <c r="H104" s="39"/>
      <c r="I104" s="39"/>
      <c r="J104" s="39"/>
    </row>
    <row r="105" spans="4:10" s="4" customFormat="1" ht="10.2">
      <c r="D105" s="39"/>
      <c r="E105" s="39"/>
      <c r="F105" s="39"/>
      <c r="G105" s="39"/>
      <c r="H105" s="39"/>
      <c r="I105" s="39"/>
      <c r="J105" s="39"/>
    </row>
    <row r="106" spans="4:10" s="4" customFormat="1" ht="10.2">
      <c r="D106" s="39"/>
      <c r="E106" s="39"/>
      <c r="F106" s="39"/>
      <c r="G106" s="39"/>
      <c r="H106" s="39"/>
      <c r="I106" s="39"/>
      <c r="J106" s="39"/>
    </row>
    <row r="107" spans="4:10" s="4" customFormat="1" ht="10.2">
      <c r="D107" s="39"/>
      <c r="E107" s="39"/>
      <c r="F107" s="39"/>
      <c r="G107" s="39"/>
      <c r="H107" s="39"/>
      <c r="I107" s="39"/>
      <c r="J107" s="39"/>
    </row>
    <row r="108" spans="4:10" s="4" customFormat="1" ht="10.2">
      <c r="D108" s="39"/>
      <c r="E108" s="39"/>
      <c r="F108" s="39"/>
      <c r="G108" s="39"/>
      <c r="H108" s="39"/>
      <c r="I108" s="39"/>
      <c r="J108" s="39"/>
    </row>
    <row r="109" spans="4:10" s="4" customFormat="1" ht="10.2">
      <c r="D109" s="39"/>
      <c r="E109" s="39"/>
      <c r="F109" s="39"/>
      <c r="G109" s="39"/>
      <c r="H109" s="39"/>
      <c r="I109" s="39"/>
      <c r="J109" s="39"/>
    </row>
    <row r="110" spans="4:10" s="4" customFormat="1" ht="10.2">
      <c r="D110" s="39"/>
      <c r="E110" s="39"/>
      <c r="F110" s="39"/>
      <c r="G110" s="39"/>
      <c r="H110" s="39"/>
      <c r="I110" s="39"/>
      <c r="J110" s="39"/>
    </row>
    <row r="111" spans="4:10" s="4" customFormat="1" ht="10.2">
      <c r="D111" s="39"/>
      <c r="E111" s="39"/>
      <c r="F111" s="39"/>
      <c r="G111" s="39"/>
      <c r="H111" s="39"/>
      <c r="I111" s="39"/>
      <c r="J111" s="39"/>
    </row>
    <row r="112" spans="4:10" s="4" customFormat="1" ht="10.2">
      <c r="D112" s="39"/>
      <c r="E112" s="39"/>
      <c r="F112" s="39"/>
      <c r="G112" s="39"/>
      <c r="H112" s="39"/>
      <c r="I112" s="39"/>
      <c r="J112" s="39"/>
    </row>
    <row r="113" spans="4:10" s="4" customFormat="1" ht="10.2">
      <c r="D113" s="39"/>
      <c r="E113" s="39"/>
      <c r="F113" s="39"/>
      <c r="G113" s="39"/>
      <c r="H113" s="39"/>
      <c r="I113" s="39"/>
      <c r="J113" s="39"/>
    </row>
    <row r="114" spans="4:10" s="4" customFormat="1" ht="10.2">
      <c r="D114" s="39"/>
      <c r="E114" s="39"/>
      <c r="F114" s="39"/>
      <c r="G114" s="39"/>
      <c r="H114" s="39"/>
      <c r="I114" s="39"/>
      <c r="J114" s="39"/>
    </row>
    <row r="115" spans="4:10" s="4" customFormat="1" ht="10.2">
      <c r="D115" s="39"/>
      <c r="E115" s="39"/>
      <c r="F115" s="39"/>
      <c r="G115" s="39"/>
      <c r="H115" s="39"/>
      <c r="I115" s="39"/>
      <c r="J115" s="39"/>
    </row>
    <row r="116" spans="4:10" s="4" customFormat="1" ht="10.2">
      <c r="D116" s="39"/>
      <c r="E116" s="39"/>
      <c r="F116" s="39"/>
      <c r="G116" s="39"/>
      <c r="H116" s="39"/>
      <c r="I116" s="39"/>
      <c r="J116" s="39"/>
    </row>
    <row r="117" spans="4:10" s="4" customFormat="1" ht="10.2">
      <c r="D117" s="39"/>
      <c r="E117" s="39"/>
      <c r="F117" s="39"/>
      <c r="G117" s="39"/>
      <c r="H117" s="39"/>
      <c r="I117" s="39"/>
      <c r="J117" s="39"/>
    </row>
    <row r="118" spans="4:10" s="4" customFormat="1" ht="10.2">
      <c r="D118" s="39"/>
      <c r="E118" s="39"/>
      <c r="F118" s="39"/>
      <c r="G118" s="39"/>
      <c r="H118" s="39"/>
      <c r="I118" s="39"/>
      <c r="J118" s="39"/>
    </row>
    <row r="119" spans="4:10" s="4" customFormat="1" ht="10.2">
      <c r="D119" s="39"/>
      <c r="E119" s="39"/>
      <c r="F119" s="39"/>
      <c r="G119" s="39"/>
      <c r="H119" s="39"/>
      <c r="I119" s="39"/>
      <c r="J119" s="39"/>
    </row>
    <row r="120" spans="4:10" s="4" customFormat="1" ht="10.2">
      <c r="D120" s="39"/>
      <c r="E120" s="39"/>
      <c r="F120" s="39"/>
      <c r="G120" s="39"/>
      <c r="H120" s="39"/>
      <c r="I120" s="39"/>
      <c r="J120" s="39"/>
    </row>
    <row r="121" spans="4:10" s="4" customFormat="1" ht="10.2">
      <c r="D121" s="39"/>
      <c r="E121" s="39"/>
      <c r="F121" s="39"/>
      <c r="G121" s="39"/>
      <c r="H121" s="39"/>
      <c r="I121" s="39"/>
      <c r="J121" s="39"/>
    </row>
    <row r="122" spans="4:10" s="4" customFormat="1" ht="10.2">
      <c r="D122" s="39"/>
      <c r="E122" s="39"/>
      <c r="F122" s="39"/>
      <c r="G122" s="39"/>
      <c r="H122" s="39"/>
      <c r="I122" s="39"/>
      <c r="J122" s="39"/>
    </row>
    <row r="123" spans="4:10" s="4" customFormat="1" ht="10.2">
      <c r="D123" s="39"/>
      <c r="E123" s="39"/>
      <c r="F123" s="39"/>
      <c r="G123" s="39"/>
      <c r="H123" s="39"/>
      <c r="I123" s="39"/>
      <c r="J123" s="39"/>
    </row>
    <row r="124" spans="4:10" s="4" customFormat="1" ht="10.2">
      <c r="D124" s="39"/>
      <c r="E124" s="39"/>
      <c r="F124" s="39"/>
      <c r="G124" s="39"/>
      <c r="H124" s="39"/>
      <c r="I124" s="39"/>
      <c r="J124" s="39"/>
    </row>
    <row r="125" spans="4:10" s="4" customFormat="1" ht="10.2">
      <c r="D125" s="39"/>
      <c r="E125" s="39"/>
      <c r="F125" s="39"/>
      <c r="G125" s="39"/>
      <c r="H125" s="39"/>
      <c r="I125" s="39"/>
      <c r="J125" s="39"/>
    </row>
    <row r="126" spans="4:10" s="4" customFormat="1" ht="10.2">
      <c r="D126" s="39"/>
      <c r="E126" s="39"/>
      <c r="F126" s="39"/>
      <c r="G126" s="39"/>
      <c r="H126" s="39"/>
      <c r="I126" s="39"/>
      <c r="J126" s="39"/>
    </row>
    <row r="127" spans="4:10" s="4" customFormat="1" ht="10.2">
      <c r="D127" s="39"/>
      <c r="E127" s="39"/>
      <c r="F127" s="39"/>
      <c r="G127" s="39"/>
      <c r="H127" s="39"/>
      <c r="I127" s="39"/>
      <c r="J127" s="39"/>
    </row>
    <row r="128" spans="4:10" s="4" customFormat="1" ht="10.2">
      <c r="D128" s="39"/>
      <c r="E128" s="39"/>
      <c r="F128" s="39"/>
      <c r="G128" s="39"/>
      <c r="H128" s="39"/>
      <c r="I128" s="39"/>
      <c r="J128" s="39"/>
    </row>
    <row r="129" spans="4:10" s="4" customFormat="1" ht="10.2">
      <c r="D129" s="39"/>
      <c r="E129" s="39"/>
      <c r="F129" s="39"/>
      <c r="G129" s="39"/>
      <c r="H129" s="39"/>
      <c r="I129" s="39"/>
      <c r="J129" s="39"/>
    </row>
    <row r="130" spans="4:10" s="4" customFormat="1" ht="10.2">
      <c r="D130" s="39"/>
      <c r="E130" s="39"/>
      <c r="F130" s="39"/>
      <c r="G130" s="39"/>
      <c r="H130" s="39"/>
      <c r="I130" s="39"/>
      <c r="J130" s="39"/>
    </row>
    <row r="131" spans="4:10" s="4" customFormat="1" ht="10.2">
      <c r="D131" s="39"/>
      <c r="E131" s="39"/>
      <c r="F131" s="39"/>
      <c r="G131" s="39"/>
      <c r="H131" s="39"/>
      <c r="I131" s="39"/>
      <c r="J131" s="39"/>
    </row>
    <row r="132" spans="4:10" s="4" customFormat="1" ht="10.2">
      <c r="D132" s="39"/>
      <c r="E132" s="39"/>
      <c r="F132" s="39"/>
      <c r="G132" s="39"/>
      <c r="H132" s="39"/>
      <c r="I132" s="39"/>
      <c r="J132" s="39"/>
    </row>
    <row r="133" spans="4:10" s="4" customFormat="1" ht="10.2">
      <c r="D133" s="39"/>
      <c r="E133" s="39"/>
      <c r="F133" s="39"/>
      <c r="G133" s="39"/>
      <c r="H133" s="39"/>
      <c r="I133" s="39"/>
      <c r="J133" s="39"/>
    </row>
    <row r="134" spans="4:10" s="4" customFormat="1" ht="10.2">
      <c r="D134" s="39"/>
      <c r="E134" s="39"/>
      <c r="F134" s="39"/>
      <c r="G134" s="39"/>
      <c r="H134" s="39"/>
      <c r="I134" s="39"/>
      <c r="J134" s="39"/>
    </row>
    <row r="135" spans="4:10" s="4" customFormat="1" ht="10.2">
      <c r="D135" s="39"/>
      <c r="E135" s="39"/>
      <c r="F135" s="39"/>
      <c r="G135" s="39"/>
      <c r="H135" s="39"/>
      <c r="I135" s="39"/>
      <c r="J135" s="39"/>
    </row>
    <row r="136" spans="4:10" s="4" customFormat="1" ht="10.2">
      <c r="D136" s="39"/>
      <c r="E136" s="39"/>
      <c r="F136" s="39"/>
      <c r="G136" s="39"/>
      <c r="H136" s="39"/>
      <c r="I136" s="39"/>
      <c r="J136" s="39"/>
    </row>
    <row r="137" spans="4:10" s="4" customFormat="1" ht="10.2">
      <c r="D137" s="39"/>
      <c r="E137" s="39"/>
      <c r="F137" s="39"/>
      <c r="G137" s="39"/>
      <c r="H137" s="39"/>
      <c r="I137" s="39"/>
      <c r="J137" s="39"/>
    </row>
    <row r="138" spans="4:10" s="4" customFormat="1" ht="10.2">
      <c r="D138" s="39"/>
      <c r="E138" s="39"/>
      <c r="F138" s="39"/>
      <c r="G138" s="39"/>
      <c r="H138" s="39"/>
      <c r="I138" s="39"/>
      <c r="J138" s="39"/>
    </row>
    <row r="139" spans="4:10" s="4" customFormat="1" ht="10.2">
      <c r="D139" s="39"/>
      <c r="E139" s="39"/>
      <c r="F139" s="39"/>
      <c r="G139" s="39"/>
      <c r="H139" s="39"/>
      <c r="I139" s="39"/>
      <c r="J139" s="39"/>
    </row>
    <row r="140" spans="4:10" s="4" customFormat="1" ht="10.2">
      <c r="D140" s="39"/>
      <c r="E140" s="39"/>
      <c r="F140" s="39"/>
      <c r="G140" s="39"/>
      <c r="H140" s="39"/>
      <c r="I140" s="39"/>
      <c r="J140" s="39"/>
    </row>
    <row r="141" spans="4:10" s="4" customFormat="1" ht="10.2">
      <c r="D141" s="39"/>
      <c r="E141" s="39"/>
      <c r="F141" s="39"/>
      <c r="G141" s="39"/>
      <c r="H141" s="39"/>
      <c r="I141" s="39"/>
      <c r="J141" s="39"/>
    </row>
    <row r="142" spans="4:10" s="4" customFormat="1" ht="10.2">
      <c r="D142" s="39"/>
      <c r="E142" s="39"/>
      <c r="F142" s="39"/>
      <c r="G142" s="39"/>
      <c r="H142" s="39"/>
      <c r="I142" s="39"/>
      <c r="J142" s="39"/>
    </row>
    <row r="143" spans="4:10" s="4" customFormat="1" ht="10.2">
      <c r="D143" s="39"/>
      <c r="E143" s="39"/>
      <c r="F143" s="39"/>
      <c r="G143" s="39"/>
      <c r="H143" s="39"/>
      <c r="I143" s="39"/>
      <c r="J143" s="39"/>
    </row>
    <row r="144" spans="4:10" s="4" customFormat="1" ht="10.2">
      <c r="D144" s="39"/>
      <c r="E144" s="39"/>
      <c r="F144" s="39"/>
      <c r="G144" s="39"/>
      <c r="H144" s="39"/>
      <c r="I144" s="39"/>
      <c r="J144" s="39"/>
    </row>
    <row r="145" spans="4:10" s="4" customFormat="1" ht="10.2">
      <c r="D145" s="39"/>
      <c r="E145" s="39"/>
      <c r="F145" s="39"/>
      <c r="G145" s="39"/>
      <c r="H145" s="39"/>
      <c r="I145" s="39"/>
      <c r="J145" s="39"/>
    </row>
    <row r="146" spans="4:10" s="4" customFormat="1" ht="10.2">
      <c r="D146" s="39"/>
      <c r="E146" s="39"/>
      <c r="F146" s="39"/>
      <c r="G146" s="39"/>
      <c r="H146" s="39"/>
      <c r="I146" s="39"/>
      <c r="J146" s="39"/>
    </row>
    <row r="147" spans="4:10" s="4" customFormat="1" ht="10.2">
      <c r="D147" s="39"/>
      <c r="E147" s="39"/>
      <c r="F147" s="39"/>
      <c r="G147" s="39"/>
      <c r="H147" s="39"/>
      <c r="I147" s="39"/>
      <c r="J147" s="39"/>
    </row>
    <row r="148" spans="4:10" s="4" customFormat="1" ht="10.2">
      <c r="D148" s="39"/>
      <c r="E148" s="39"/>
      <c r="F148" s="39"/>
      <c r="G148" s="39"/>
      <c r="H148" s="39"/>
      <c r="I148" s="39"/>
      <c r="J148" s="39"/>
    </row>
    <row r="149" spans="4:10" s="4" customFormat="1" ht="10.2">
      <c r="D149" s="39"/>
      <c r="E149" s="39"/>
      <c r="F149" s="39"/>
      <c r="G149" s="39"/>
      <c r="H149" s="39"/>
      <c r="I149" s="39"/>
      <c r="J149" s="39"/>
    </row>
    <row r="150" spans="4:10" s="4" customFormat="1" ht="10.2">
      <c r="D150" s="39"/>
      <c r="E150" s="39"/>
      <c r="F150" s="39"/>
      <c r="G150" s="39"/>
      <c r="H150" s="39"/>
      <c r="I150" s="39"/>
      <c r="J150" s="39"/>
    </row>
    <row r="151" spans="4:10" s="4" customFormat="1" ht="10.2">
      <c r="D151" s="39"/>
      <c r="E151" s="39"/>
      <c r="F151" s="39"/>
      <c r="G151" s="39"/>
      <c r="H151" s="39"/>
      <c r="I151" s="39"/>
      <c r="J151" s="39"/>
    </row>
    <row r="152" spans="4:10" s="4" customFormat="1" ht="10.2">
      <c r="D152" s="39"/>
      <c r="E152" s="39"/>
      <c r="F152" s="39"/>
      <c r="G152" s="39"/>
      <c r="H152" s="39"/>
      <c r="I152" s="39"/>
      <c r="J152" s="39"/>
    </row>
    <row r="153" spans="4:10" s="4" customFormat="1" ht="10.2">
      <c r="D153" s="39"/>
      <c r="E153" s="39"/>
      <c r="F153" s="39"/>
      <c r="G153" s="39"/>
      <c r="H153" s="39"/>
      <c r="I153" s="39"/>
      <c r="J153" s="39"/>
    </row>
    <row r="154" spans="4:10" s="4" customFormat="1" ht="10.2">
      <c r="D154" s="39"/>
      <c r="E154" s="39"/>
      <c r="F154" s="39"/>
      <c r="G154" s="39"/>
      <c r="H154" s="39"/>
      <c r="I154" s="39"/>
      <c r="J154" s="39"/>
    </row>
    <row r="155" spans="4:10" s="4" customFormat="1" ht="10.2">
      <c r="D155" s="39"/>
      <c r="E155" s="39"/>
      <c r="F155" s="39"/>
      <c r="G155" s="39"/>
      <c r="H155" s="39"/>
      <c r="I155" s="39"/>
      <c r="J155" s="39"/>
    </row>
    <row r="156" spans="4:10" s="4" customFormat="1" ht="10.2">
      <c r="D156" s="39"/>
      <c r="E156" s="39"/>
      <c r="F156" s="39"/>
      <c r="G156" s="39"/>
      <c r="H156" s="39"/>
      <c r="I156" s="39"/>
      <c r="J156" s="39"/>
    </row>
    <row r="157" spans="4:10" s="4" customFormat="1" ht="10.2">
      <c r="D157" s="39"/>
      <c r="E157" s="39"/>
      <c r="F157" s="39"/>
      <c r="G157" s="39"/>
      <c r="H157" s="39"/>
      <c r="I157" s="39"/>
      <c r="J157" s="39"/>
    </row>
    <row r="158" spans="4:10" s="4" customFormat="1" ht="10.2">
      <c r="D158" s="39"/>
      <c r="E158" s="39"/>
      <c r="F158" s="39"/>
      <c r="G158" s="39"/>
      <c r="H158" s="39"/>
      <c r="I158" s="39"/>
      <c r="J158" s="39"/>
    </row>
    <row r="159" spans="4:10" s="4" customFormat="1" ht="10.2">
      <c r="D159" s="39"/>
      <c r="E159" s="39"/>
      <c r="F159" s="39"/>
      <c r="G159" s="39"/>
      <c r="H159" s="39"/>
      <c r="I159" s="39"/>
      <c r="J159" s="39"/>
    </row>
    <row r="160" spans="4:10" s="4" customFormat="1" ht="10.2">
      <c r="D160" s="39"/>
      <c r="E160" s="39"/>
      <c r="F160" s="39"/>
      <c r="G160" s="39"/>
      <c r="H160" s="39"/>
      <c r="I160" s="39"/>
      <c r="J160" s="39"/>
    </row>
    <row r="161" spans="4:10" s="4" customFormat="1" ht="10.2">
      <c r="D161" s="39"/>
      <c r="E161" s="39"/>
      <c r="F161" s="39"/>
      <c r="G161" s="39"/>
      <c r="H161" s="39"/>
      <c r="I161" s="39"/>
      <c r="J161" s="39"/>
    </row>
    <row r="162" spans="4:10" s="4" customFormat="1" ht="10.2">
      <c r="D162" s="39"/>
      <c r="E162" s="39"/>
      <c r="F162" s="39"/>
      <c r="G162" s="39"/>
      <c r="H162" s="39"/>
      <c r="I162" s="39"/>
      <c r="J162" s="39"/>
    </row>
    <row r="163" spans="4:10" s="4" customFormat="1" ht="10.2">
      <c r="D163" s="39"/>
      <c r="E163" s="39"/>
      <c r="F163" s="39"/>
      <c r="G163" s="39"/>
      <c r="H163" s="39"/>
      <c r="I163" s="39"/>
      <c r="J163" s="39"/>
    </row>
    <row r="164" spans="4:10" s="4" customFormat="1" ht="10.2">
      <c r="D164" s="39"/>
      <c r="E164" s="39"/>
      <c r="F164" s="39"/>
      <c r="G164" s="39"/>
      <c r="H164" s="39"/>
      <c r="I164" s="39"/>
      <c r="J164" s="39"/>
    </row>
    <row r="165" spans="4:10" s="4" customFormat="1" ht="10.2">
      <c r="D165" s="39"/>
      <c r="E165" s="39"/>
      <c r="F165" s="39"/>
      <c r="G165" s="39"/>
      <c r="H165" s="39"/>
      <c r="I165" s="39"/>
      <c r="J165" s="39"/>
    </row>
    <row r="166" spans="4:10" s="4" customFormat="1" ht="10.2">
      <c r="D166" s="39"/>
      <c r="E166" s="39"/>
      <c r="F166" s="39"/>
      <c r="G166" s="39"/>
      <c r="H166" s="39"/>
      <c r="I166" s="39"/>
      <c r="J166" s="39"/>
    </row>
    <row r="167" spans="4:10" s="4" customFormat="1" ht="10.2">
      <c r="D167" s="39"/>
      <c r="E167" s="39"/>
      <c r="F167" s="39"/>
      <c r="G167" s="39"/>
      <c r="H167" s="39"/>
      <c r="I167" s="39"/>
      <c r="J167" s="39"/>
    </row>
    <row r="168" spans="4:10" s="4" customFormat="1" ht="10.2">
      <c r="D168" s="39"/>
      <c r="E168" s="39"/>
      <c r="F168" s="39"/>
      <c r="G168" s="39"/>
      <c r="H168" s="39"/>
      <c r="I168" s="39"/>
      <c r="J168" s="39"/>
    </row>
    <row r="169" spans="4:10" s="4" customFormat="1" ht="10.2">
      <c r="D169" s="39"/>
      <c r="E169" s="39"/>
      <c r="F169" s="39"/>
      <c r="G169" s="39"/>
      <c r="H169" s="39"/>
      <c r="I169" s="39"/>
      <c r="J169" s="39"/>
    </row>
    <row r="170" spans="4:10" s="4" customFormat="1" ht="10.2">
      <c r="D170" s="39"/>
      <c r="E170" s="39"/>
      <c r="F170" s="39"/>
      <c r="G170" s="39"/>
      <c r="H170" s="39"/>
      <c r="I170" s="39"/>
      <c r="J170" s="39"/>
    </row>
    <row r="171" spans="4:10" s="4" customFormat="1" ht="10.2">
      <c r="D171" s="39"/>
      <c r="E171" s="39"/>
      <c r="F171" s="39"/>
      <c r="G171" s="39"/>
      <c r="H171" s="39"/>
      <c r="I171" s="39"/>
      <c r="J171" s="39"/>
    </row>
    <row r="172" spans="4:10" s="4" customFormat="1" ht="10.2">
      <c r="D172" s="39"/>
      <c r="E172" s="39"/>
      <c r="F172" s="39"/>
      <c r="G172" s="39"/>
      <c r="H172" s="39"/>
      <c r="I172" s="39"/>
      <c r="J172" s="39"/>
    </row>
    <row r="173" spans="4:10" s="4" customFormat="1" ht="10.2">
      <c r="D173" s="39"/>
      <c r="E173" s="39"/>
      <c r="F173" s="39"/>
      <c r="G173" s="39"/>
      <c r="H173" s="39"/>
      <c r="I173" s="39"/>
      <c r="J173" s="39"/>
    </row>
    <row r="174" spans="4:10" s="4" customFormat="1" ht="10.2">
      <c r="D174" s="39"/>
      <c r="E174" s="39"/>
      <c r="F174" s="39"/>
      <c r="G174" s="39"/>
      <c r="H174" s="39"/>
      <c r="I174" s="39"/>
      <c r="J174" s="39"/>
    </row>
    <row r="175" spans="4:10" s="4" customFormat="1" ht="10.2">
      <c r="D175" s="39"/>
      <c r="E175" s="39"/>
      <c r="F175" s="39"/>
      <c r="G175" s="39"/>
      <c r="H175" s="39"/>
      <c r="I175" s="39"/>
      <c r="J175" s="39"/>
    </row>
    <row r="176" spans="4:10" s="4" customFormat="1" ht="10.2">
      <c r="D176" s="39"/>
      <c r="E176" s="39"/>
      <c r="F176" s="39"/>
      <c r="G176" s="39"/>
      <c r="H176" s="39"/>
      <c r="I176" s="39"/>
      <c r="J176" s="39"/>
    </row>
    <row r="177" spans="4:10" s="4" customFormat="1" ht="10.2">
      <c r="D177" s="39"/>
      <c r="E177" s="39"/>
      <c r="F177" s="39"/>
      <c r="G177" s="39"/>
      <c r="H177" s="39"/>
      <c r="I177" s="39"/>
      <c r="J177" s="39"/>
    </row>
    <row r="178" spans="4:10" s="4" customFormat="1" ht="10.2">
      <c r="D178" s="39"/>
      <c r="E178" s="39"/>
      <c r="F178" s="39"/>
      <c r="G178" s="39"/>
      <c r="H178" s="39"/>
      <c r="I178" s="39"/>
      <c r="J178" s="39"/>
    </row>
    <row r="179" spans="4:10" s="4" customFormat="1" ht="10.2">
      <c r="D179" s="39"/>
      <c r="E179" s="39"/>
      <c r="F179" s="39"/>
      <c r="G179" s="39"/>
      <c r="H179" s="39"/>
      <c r="I179" s="39"/>
      <c r="J179" s="39"/>
    </row>
    <row r="180" spans="4:10" s="4" customFormat="1" ht="10.2">
      <c r="D180" s="39"/>
      <c r="E180" s="39"/>
      <c r="F180" s="39"/>
      <c r="G180" s="39"/>
      <c r="H180" s="39"/>
      <c r="I180" s="39"/>
      <c r="J180" s="39"/>
    </row>
    <row r="181" spans="4:10" s="4" customFormat="1" ht="10.2">
      <c r="D181" s="39"/>
      <c r="E181" s="39"/>
      <c r="F181" s="39"/>
      <c r="G181" s="39"/>
      <c r="H181" s="39"/>
      <c r="I181" s="39"/>
      <c r="J181" s="39"/>
    </row>
    <row r="182" spans="4:10" s="4" customFormat="1" ht="10.2">
      <c r="D182" s="39"/>
      <c r="E182" s="39"/>
      <c r="F182" s="39"/>
      <c r="G182" s="39"/>
      <c r="H182" s="39"/>
      <c r="I182" s="39"/>
      <c r="J182" s="39"/>
    </row>
    <row r="183" spans="4:10" s="4" customFormat="1" ht="10.2">
      <c r="D183" s="39"/>
      <c r="E183" s="39"/>
      <c r="F183" s="39"/>
      <c r="G183" s="39"/>
      <c r="H183" s="39"/>
      <c r="I183" s="39"/>
      <c r="J183" s="39"/>
    </row>
    <row r="184" spans="4:10" s="4" customFormat="1" ht="10.2">
      <c r="D184" s="39"/>
      <c r="E184" s="39"/>
      <c r="F184" s="39"/>
      <c r="G184" s="39"/>
      <c r="H184" s="39"/>
      <c r="I184" s="39"/>
      <c r="J184" s="39"/>
    </row>
    <row r="185" spans="4:10" s="4" customFormat="1" ht="10.2">
      <c r="D185" s="39"/>
      <c r="E185" s="39"/>
      <c r="F185" s="39"/>
      <c r="G185" s="39"/>
      <c r="H185" s="39"/>
      <c r="I185" s="39"/>
      <c r="J185" s="39"/>
    </row>
    <row r="186" spans="4:10" s="4" customFormat="1" ht="10.2">
      <c r="D186" s="39"/>
      <c r="E186" s="39"/>
      <c r="F186" s="39"/>
      <c r="G186" s="39"/>
      <c r="H186" s="39"/>
      <c r="I186" s="39"/>
      <c r="J186" s="39"/>
    </row>
    <row r="187" spans="4:10" s="4" customFormat="1" ht="10.2">
      <c r="D187" s="39"/>
      <c r="E187" s="39"/>
      <c r="F187" s="39"/>
      <c r="G187" s="39"/>
      <c r="H187" s="39"/>
      <c r="I187" s="39"/>
      <c r="J187" s="39"/>
    </row>
    <row r="188" spans="4:10" s="4" customFormat="1" ht="10.2">
      <c r="D188" s="39"/>
      <c r="E188" s="39"/>
      <c r="F188" s="39"/>
      <c r="G188" s="39"/>
      <c r="H188" s="39"/>
      <c r="I188" s="39"/>
      <c r="J188" s="39"/>
    </row>
    <row r="189" spans="4:10" s="4" customFormat="1" ht="10.2">
      <c r="D189" s="39"/>
      <c r="E189" s="39"/>
      <c r="F189" s="39"/>
      <c r="G189" s="39"/>
      <c r="H189" s="39"/>
      <c r="I189" s="39"/>
      <c r="J189" s="39"/>
    </row>
    <row r="190" spans="4:10" s="4" customFormat="1" ht="10.2">
      <c r="D190" s="39"/>
      <c r="E190" s="39"/>
      <c r="F190" s="39"/>
      <c r="G190" s="39"/>
      <c r="H190" s="39"/>
      <c r="I190" s="39"/>
      <c r="J190" s="39"/>
    </row>
    <row r="191" spans="4:10" s="4" customFormat="1" ht="10.2">
      <c r="D191" s="39"/>
      <c r="E191" s="39"/>
      <c r="F191" s="39"/>
      <c r="G191" s="39"/>
      <c r="H191" s="39"/>
      <c r="I191" s="39"/>
      <c r="J191" s="39"/>
    </row>
    <row r="192" spans="4:10" s="4" customFormat="1" ht="10.2">
      <c r="D192" s="39"/>
      <c r="E192" s="39"/>
      <c r="F192" s="39"/>
      <c r="G192" s="39"/>
      <c r="H192" s="39"/>
      <c r="I192" s="39"/>
      <c r="J192" s="39"/>
    </row>
    <row r="193" spans="4:10" s="4" customFormat="1" ht="10.2">
      <c r="D193" s="39"/>
      <c r="E193" s="39"/>
      <c r="F193" s="39"/>
      <c r="G193" s="39"/>
      <c r="H193" s="39"/>
      <c r="I193" s="39"/>
      <c r="J193" s="39"/>
    </row>
    <row r="194" spans="4:10" s="4" customFormat="1" ht="10.2">
      <c r="D194" s="39"/>
      <c r="E194" s="39"/>
      <c r="F194" s="39"/>
      <c r="G194" s="39"/>
      <c r="H194" s="39"/>
      <c r="I194" s="39"/>
      <c r="J194" s="39"/>
    </row>
    <row r="195" spans="4:10" s="4" customFormat="1" ht="10.2">
      <c r="D195" s="39"/>
      <c r="E195" s="39"/>
      <c r="F195" s="39"/>
      <c r="G195" s="39"/>
      <c r="H195" s="39"/>
      <c r="I195" s="39"/>
      <c r="J195" s="39"/>
    </row>
    <row r="196" spans="4:10" s="4" customFormat="1" ht="10.2">
      <c r="D196" s="39"/>
      <c r="E196" s="39"/>
      <c r="F196" s="39"/>
      <c r="G196" s="39"/>
      <c r="H196" s="39"/>
      <c r="I196" s="39"/>
      <c r="J196" s="39"/>
    </row>
    <row r="197" spans="4:10" s="4" customFormat="1" ht="10.2">
      <c r="D197" s="39"/>
      <c r="E197" s="39"/>
      <c r="F197" s="39"/>
      <c r="G197" s="39"/>
      <c r="H197" s="39"/>
      <c r="I197" s="39"/>
      <c r="J197" s="39"/>
    </row>
    <row r="198" spans="4:10" s="4" customFormat="1" ht="10.2">
      <c r="D198" s="39"/>
      <c r="E198" s="39"/>
      <c r="F198" s="39"/>
      <c r="G198" s="39"/>
      <c r="H198" s="39"/>
      <c r="I198" s="39"/>
      <c r="J198" s="39"/>
    </row>
    <row r="199" spans="4:10" s="4" customFormat="1" ht="10.2">
      <c r="D199" s="39"/>
      <c r="E199" s="39"/>
      <c r="F199" s="39"/>
      <c r="G199" s="39"/>
      <c r="H199" s="39"/>
      <c r="I199" s="39"/>
      <c r="J199" s="39"/>
    </row>
    <row r="200" spans="4:10" s="4" customFormat="1" ht="10.2">
      <c r="D200" s="39"/>
      <c r="E200" s="39"/>
      <c r="F200" s="39"/>
      <c r="G200" s="39"/>
      <c r="H200" s="39"/>
      <c r="I200" s="39"/>
      <c r="J200" s="39"/>
    </row>
    <row r="201" spans="4:10" s="4" customFormat="1" ht="10.2">
      <c r="D201" s="39"/>
      <c r="E201" s="39"/>
      <c r="F201" s="39"/>
      <c r="G201" s="39"/>
      <c r="H201" s="39"/>
      <c r="I201" s="39"/>
      <c r="J201" s="39"/>
    </row>
    <row r="202" spans="4:10" s="4" customFormat="1" ht="10.2">
      <c r="D202" s="39"/>
      <c r="E202" s="39"/>
      <c r="F202" s="39"/>
      <c r="G202" s="39"/>
      <c r="H202" s="39"/>
      <c r="I202" s="39"/>
      <c r="J202" s="39"/>
    </row>
    <row r="203" spans="4:10" s="4" customFormat="1" ht="10.2">
      <c r="D203" s="39"/>
      <c r="E203" s="39"/>
      <c r="F203" s="39"/>
      <c r="G203" s="39"/>
      <c r="H203" s="39"/>
      <c r="I203" s="39"/>
      <c r="J203" s="39"/>
    </row>
    <row r="204" spans="4:10" s="4" customFormat="1" ht="10.2">
      <c r="D204" s="39"/>
      <c r="E204" s="39"/>
      <c r="F204" s="39"/>
      <c r="G204" s="39"/>
      <c r="H204" s="39"/>
      <c r="I204" s="39"/>
      <c r="J204" s="39"/>
    </row>
    <row r="205" spans="4:10" s="4" customFormat="1" ht="10.2">
      <c r="D205" s="39"/>
      <c r="E205" s="39"/>
      <c r="F205" s="39"/>
      <c r="G205" s="39"/>
      <c r="H205" s="39"/>
      <c r="I205" s="39"/>
      <c r="J205" s="39"/>
    </row>
    <row r="206" spans="4:10" s="4" customFormat="1" ht="10.2">
      <c r="D206" s="39"/>
      <c r="E206" s="39"/>
      <c r="F206" s="39"/>
      <c r="G206" s="39"/>
      <c r="H206" s="39"/>
      <c r="I206" s="39"/>
      <c r="J206" s="39"/>
    </row>
    <row r="207" spans="4:10" s="4" customFormat="1" ht="10.2">
      <c r="D207" s="39"/>
      <c r="E207" s="39"/>
      <c r="F207" s="39"/>
      <c r="G207" s="39"/>
      <c r="H207" s="39"/>
      <c r="I207" s="39"/>
      <c r="J207" s="39"/>
    </row>
    <row r="208" spans="4:10" s="4" customFormat="1" ht="10.2">
      <c r="D208" s="39"/>
      <c r="E208" s="39"/>
      <c r="F208" s="39"/>
      <c r="G208" s="39"/>
      <c r="H208" s="39"/>
      <c r="I208" s="39"/>
      <c r="J208" s="39"/>
    </row>
    <row r="209" spans="4:10" s="4" customFormat="1" ht="10.2">
      <c r="D209" s="39"/>
      <c r="E209" s="39"/>
      <c r="F209" s="39"/>
      <c r="G209" s="39"/>
      <c r="H209" s="39"/>
      <c r="I209" s="39"/>
      <c r="J209" s="39"/>
    </row>
    <row r="210" spans="4:10" s="4" customFormat="1" ht="10.2">
      <c r="D210" s="39"/>
      <c r="E210" s="39"/>
      <c r="F210" s="39"/>
      <c r="G210" s="39"/>
      <c r="H210" s="39"/>
      <c r="I210" s="39"/>
      <c r="J210" s="39"/>
    </row>
    <row r="211" spans="4:10" s="4" customFormat="1" ht="10.2">
      <c r="D211" s="39"/>
      <c r="E211" s="39"/>
      <c r="F211" s="39"/>
      <c r="G211" s="39"/>
      <c r="H211" s="39"/>
      <c r="I211" s="39"/>
      <c r="J211" s="39"/>
    </row>
    <row r="212" spans="4:10" s="4" customFormat="1" ht="10.2">
      <c r="D212" s="39"/>
      <c r="E212" s="39"/>
      <c r="F212" s="39"/>
      <c r="G212" s="39"/>
      <c r="H212" s="39"/>
      <c r="I212" s="39"/>
      <c r="J212" s="39"/>
    </row>
    <row r="213" spans="4:10" s="4" customFormat="1" ht="10.2">
      <c r="D213" s="39"/>
      <c r="E213" s="39"/>
      <c r="F213" s="39"/>
      <c r="G213" s="39"/>
      <c r="H213" s="39"/>
      <c r="I213" s="39"/>
      <c r="J213" s="39"/>
    </row>
    <row r="214" spans="4:10" s="4" customFormat="1" ht="10.2">
      <c r="D214" s="39"/>
      <c r="E214" s="39"/>
      <c r="F214" s="39"/>
      <c r="G214" s="39"/>
      <c r="H214" s="39"/>
      <c r="I214" s="39"/>
      <c r="J214" s="39"/>
    </row>
    <row r="215" spans="4:10" s="4" customFormat="1" ht="10.2">
      <c r="D215" s="39"/>
      <c r="E215" s="39"/>
      <c r="F215" s="39"/>
      <c r="G215" s="39"/>
      <c r="H215" s="39"/>
      <c r="I215" s="39"/>
      <c r="J215" s="39"/>
    </row>
    <row r="216" spans="4:10" s="4" customFormat="1" ht="10.2">
      <c r="D216" s="39"/>
      <c r="E216" s="39"/>
      <c r="F216" s="39"/>
      <c r="G216" s="39"/>
      <c r="H216" s="39"/>
      <c r="I216" s="39"/>
      <c r="J216" s="39"/>
    </row>
    <row r="217" spans="4:10" s="4" customFormat="1" ht="10.2">
      <c r="D217" s="39"/>
      <c r="E217" s="39"/>
      <c r="F217" s="39"/>
      <c r="G217" s="39"/>
      <c r="H217" s="39"/>
      <c r="I217" s="39"/>
      <c r="J217" s="39"/>
    </row>
    <row r="218" spans="4:10" s="4" customFormat="1" ht="10.2">
      <c r="D218" s="39"/>
      <c r="E218" s="39"/>
      <c r="F218" s="39"/>
      <c r="G218" s="39"/>
      <c r="H218" s="39"/>
      <c r="I218" s="39"/>
      <c r="J218" s="39"/>
    </row>
    <row r="219" spans="4:10" s="4" customFormat="1" ht="10.2">
      <c r="D219" s="39"/>
      <c r="E219" s="39"/>
      <c r="F219" s="39"/>
      <c r="G219" s="39"/>
      <c r="H219" s="39"/>
      <c r="I219" s="39"/>
      <c r="J219" s="39"/>
    </row>
    <row r="220" spans="4:10" s="4" customFormat="1" ht="10.2">
      <c r="D220" s="39"/>
      <c r="E220" s="39"/>
      <c r="F220" s="39"/>
      <c r="G220" s="39"/>
      <c r="H220" s="39"/>
      <c r="I220" s="39"/>
      <c r="J220" s="39"/>
    </row>
    <row r="221" spans="4:10" s="4" customFormat="1" ht="10.2">
      <c r="D221" s="39"/>
      <c r="E221" s="39"/>
      <c r="F221" s="39"/>
      <c r="G221" s="39"/>
      <c r="H221" s="39"/>
      <c r="I221" s="39"/>
      <c r="J221" s="39"/>
    </row>
    <row r="222" spans="4:10" s="4" customFormat="1" ht="10.2">
      <c r="D222" s="39"/>
      <c r="E222" s="39"/>
      <c r="F222" s="39"/>
      <c r="G222" s="39"/>
      <c r="H222" s="39"/>
      <c r="I222" s="39"/>
      <c r="J222" s="39"/>
    </row>
    <row r="223" spans="4:10" s="4" customFormat="1" ht="10.2">
      <c r="D223" s="39"/>
      <c r="E223" s="39"/>
      <c r="F223" s="39"/>
      <c r="G223" s="39"/>
      <c r="H223" s="39"/>
      <c r="I223" s="39"/>
      <c r="J223" s="39"/>
    </row>
    <row r="224" spans="4:10" s="4" customFormat="1" ht="10.2">
      <c r="D224" s="39"/>
      <c r="E224" s="39"/>
      <c r="F224" s="39"/>
      <c r="G224" s="39"/>
      <c r="H224" s="39"/>
      <c r="I224" s="39"/>
      <c r="J224" s="39"/>
    </row>
    <row r="225" spans="4:10" s="4" customFormat="1" ht="10.2">
      <c r="D225" s="39"/>
      <c r="E225" s="39"/>
      <c r="F225" s="39"/>
      <c r="G225" s="39"/>
      <c r="H225" s="39"/>
      <c r="I225" s="39"/>
      <c r="J225" s="39"/>
    </row>
    <row r="226" spans="4:10" s="4" customFormat="1" ht="10.2">
      <c r="D226" s="39"/>
      <c r="E226" s="39"/>
      <c r="F226" s="39"/>
      <c r="G226" s="39"/>
      <c r="H226" s="39"/>
      <c r="I226" s="39"/>
      <c r="J226" s="39"/>
    </row>
    <row r="227" spans="4:10" s="4" customFormat="1" ht="10.2">
      <c r="D227" s="39"/>
      <c r="E227" s="39"/>
      <c r="F227" s="39"/>
      <c r="G227" s="39"/>
      <c r="H227" s="39"/>
      <c r="I227" s="39"/>
      <c r="J227" s="39"/>
    </row>
    <row r="228" spans="4:10" s="4" customFormat="1" ht="10.2">
      <c r="D228" s="39"/>
      <c r="E228" s="39"/>
      <c r="F228" s="39"/>
      <c r="G228" s="39"/>
      <c r="H228" s="39"/>
      <c r="I228" s="39"/>
      <c r="J228" s="39"/>
    </row>
    <row r="229" spans="4:10" s="4" customFormat="1" ht="10.2">
      <c r="D229" s="39"/>
      <c r="E229" s="39"/>
      <c r="F229" s="39"/>
      <c r="G229" s="39"/>
      <c r="H229" s="39"/>
      <c r="I229" s="39"/>
      <c r="J229" s="39"/>
    </row>
    <row r="230" spans="4:10" s="4" customFormat="1" ht="10.2">
      <c r="D230" s="39"/>
      <c r="E230" s="39"/>
      <c r="F230" s="39"/>
      <c r="G230" s="39"/>
      <c r="H230" s="39"/>
      <c r="I230" s="39"/>
      <c r="J230" s="39"/>
    </row>
    <row r="231" spans="4:10" s="4" customFormat="1" ht="10.2">
      <c r="D231" s="39"/>
      <c r="E231" s="39"/>
      <c r="F231" s="39"/>
      <c r="G231" s="39"/>
      <c r="H231" s="39"/>
      <c r="I231" s="39"/>
      <c r="J231" s="39"/>
    </row>
    <row r="232" spans="4:10" s="4" customFormat="1" ht="10.2">
      <c r="D232" s="39"/>
      <c r="E232" s="39"/>
      <c r="F232" s="39"/>
      <c r="G232" s="39"/>
      <c r="H232" s="39"/>
      <c r="I232" s="39"/>
      <c r="J232" s="39"/>
    </row>
    <row r="233" spans="4:10" s="4" customFormat="1" ht="10.2">
      <c r="D233" s="39"/>
      <c r="E233" s="39"/>
      <c r="F233" s="39"/>
      <c r="G233" s="39"/>
      <c r="H233" s="39"/>
      <c r="I233" s="39"/>
      <c r="J233" s="39"/>
    </row>
    <row r="234" spans="4:10" s="4" customFormat="1" ht="10.2">
      <c r="D234" s="39"/>
      <c r="E234" s="39"/>
      <c r="F234" s="39"/>
      <c r="G234" s="39"/>
      <c r="H234" s="39"/>
      <c r="I234" s="39"/>
      <c r="J234" s="39"/>
    </row>
    <row r="235" spans="4:10" s="4" customFormat="1" ht="10.2">
      <c r="D235" s="39"/>
      <c r="E235" s="39"/>
      <c r="F235" s="39"/>
      <c r="G235" s="39"/>
      <c r="H235" s="39"/>
      <c r="I235" s="39"/>
      <c r="J235" s="39"/>
    </row>
    <row r="236" spans="4:10" s="4" customFormat="1" ht="10.2">
      <c r="D236" s="39"/>
      <c r="E236" s="39"/>
      <c r="F236" s="39"/>
      <c r="G236" s="39"/>
      <c r="H236" s="39"/>
      <c r="I236" s="39"/>
      <c r="J236" s="39"/>
    </row>
    <row r="237" spans="4:10" s="4" customFormat="1" ht="10.2">
      <c r="D237" s="39"/>
      <c r="E237" s="39"/>
      <c r="F237" s="39"/>
      <c r="G237" s="39"/>
      <c r="H237" s="39"/>
      <c r="I237" s="39"/>
      <c r="J237" s="39"/>
    </row>
    <row r="238" spans="4:10" s="4" customFormat="1" ht="10.2">
      <c r="D238" s="39"/>
      <c r="E238" s="39"/>
      <c r="F238" s="39"/>
      <c r="G238" s="39"/>
      <c r="H238" s="39"/>
      <c r="I238" s="39"/>
      <c r="J238" s="39"/>
    </row>
    <row r="239" spans="4:10" s="4" customFormat="1" ht="10.2">
      <c r="D239" s="39"/>
      <c r="E239" s="39"/>
      <c r="F239" s="39"/>
      <c r="G239" s="39"/>
      <c r="H239" s="39"/>
      <c r="I239" s="39"/>
      <c r="J239" s="39"/>
    </row>
    <row r="240" spans="4:10" s="4" customFormat="1" ht="10.2">
      <c r="D240" s="39"/>
      <c r="E240" s="39"/>
      <c r="F240" s="39"/>
      <c r="G240" s="39"/>
      <c r="H240" s="39"/>
      <c r="I240" s="39"/>
      <c r="J240" s="39"/>
    </row>
    <row r="241" spans="4:10" s="4" customFormat="1" ht="10.2">
      <c r="D241" s="39"/>
      <c r="E241" s="39"/>
      <c r="F241" s="39"/>
      <c r="G241" s="39"/>
      <c r="H241" s="39"/>
      <c r="I241" s="39"/>
      <c r="J241" s="39"/>
    </row>
    <row r="242" spans="4:10" s="4" customFormat="1" ht="10.2">
      <c r="D242" s="39"/>
      <c r="E242" s="39"/>
      <c r="F242" s="39"/>
      <c r="G242" s="39"/>
      <c r="H242" s="39"/>
      <c r="I242" s="39"/>
      <c r="J242" s="39"/>
    </row>
    <row r="243" spans="4:10" s="4" customFormat="1" ht="10.2">
      <c r="D243" s="39"/>
      <c r="E243" s="39"/>
      <c r="F243" s="39"/>
      <c r="G243" s="39"/>
      <c r="H243" s="39"/>
      <c r="I243" s="39"/>
      <c r="J243" s="39"/>
    </row>
    <row r="244" spans="4:10" s="4" customFormat="1" ht="10.2">
      <c r="D244" s="39"/>
      <c r="E244" s="39"/>
      <c r="F244" s="39"/>
      <c r="G244" s="39"/>
      <c r="H244" s="39"/>
      <c r="I244" s="39"/>
      <c r="J244" s="39"/>
    </row>
    <row r="245" spans="4:10" s="4" customFormat="1" ht="10.2">
      <c r="D245" s="39"/>
      <c r="E245" s="39"/>
      <c r="F245" s="39"/>
      <c r="G245" s="39"/>
      <c r="H245" s="39"/>
      <c r="I245" s="39"/>
      <c r="J245" s="39"/>
    </row>
    <row r="246" spans="4:10" s="4" customFormat="1" ht="10.2">
      <c r="D246" s="39"/>
      <c r="E246" s="39"/>
      <c r="F246" s="39"/>
      <c r="G246" s="39"/>
      <c r="H246" s="39"/>
      <c r="I246" s="39"/>
      <c r="J246" s="39"/>
    </row>
    <row r="247" spans="4:10" s="4" customFormat="1" ht="10.2">
      <c r="D247" s="39"/>
      <c r="E247" s="39"/>
      <c r="F247" s="39"/>
      <c r="G247" s="39"/>
      <c r="H247" s="39"/>
      <c r="I247" s="39"/>
      <c r="J247" s="39"/>
    </row>
    <row r="248" spans="4:10" s="4" customFormat="1" ht="10.2">
      <c r="D248" s="39"/>
      <c r="E248" s="39"/>
      <c r="F248" s="39"/>
      <c r="G248" s="39"/>
      <c r="H248" s="39"/>
      <c r="I248" s="39"/>
      <c r="J248" s="39"/>
    </row>
    <row r="249" spans="4:10" s="4" customFormat="1" ht="10.2">
      <c r="D249" s="39"/>
      <c r="E249" s="39"/>
      <c r="F249" s="39"/>
      <c r="G249" s="39"/>
      <c r="H249" s="39"/>
      <c r="I249" s="39"/>
      <c r="J249" s="39"/>
    </row>
    <row r="250" spans="4:10" s="4" customFormat="1" ht="10.2">
      <c r="D250" s="39"/>
      <c r="E250" s="39"/>
      <c r="F250" s="39"/>
      <c r="G250" s="39"/>
      <c r="H250" s="39"/>
      <c r="I250" s="39"/>
      <c r="J250" s="39"/>
    </row>
    <row r="251" spans="4:10" s="4" customFormat="1" ht="10.2">
      <c r="D251" s="39"/>
      <c r="E251" s="39"/>
      <c r="F251" s="39"/>
      <c r="G251" s="39"/>
      <c r="H251" s="39"/>
      <c r="I251" s="39"/>
      <c r="J251" s="39"/>
    </row>
    <row r="252" spans="4:10" s="4" customFormat="1" ht="10.2">
      <c r="D252" s="39"/>
      <c r="E252" s="39"/>
      <c r="F252" s="39"/>
      <c r="G252" s="39"/>
      <c r="H252" s="39"/>
      <c r="I252" s="39"/>
      <c r="J252" s="39"/>
    </row>
    <row r="253" spans="4:10" s="4" customFormat="1" ht="10.2">
      <c r="D253" s="39"/>
      <c r="E253" s="39"/>
      <c r="F253" s="39"/>
      <c r="G253" s="39"/>
      <c r="H253" s="39"/>
      <c r="I253" s="39"/>
      <c r="J253" s="39"/>
    </row>
    <row r="254" spans="4:10" s="4" customFormat="1" ht="10.2">
      <c r="D254" s="39"/>
      <c r="E254" s="39"/>
      <c r="F254" s="39"/>
      <c r="G254" s="39"/>
      <c r="H254" s="39"/>
      <c r="I254" s="39"/>
      <c r="J254" s="39"/>
    </row>
    <row r="255" spans="4:10" s="4" customFormat="1" ht="10.2">
      <c r="D255" s="39"/>
      <c r="E255" s="39"/>
      <c r="F255" s="39"/>
      <c r="G255" s="39"/>
      <c r="H255" s="39"/>
      <c r="I255" s="39"/>
      <c r="J255" s="39"/>
    </row>
    <row r="256" spans="4:10" s="4" customFormat="1" ht="10.2">
      <c r="D256" s="39"/>
      <c r="E256" s="39"/>
      <c r="F256" s="39"/>
      <c r="G256" s="39"/>
      <c r="H256" s="39"/>
      <c r="I256" s="39"/>
      <c r="J256" s="39"/>
    </row>
    <row r="257" spans="4:10" s="4" customFormat="1" ht="10.2">
      <c r="D257" s="39"/>
      <c r="E257" s="39"/>
      <c r="F257" s="39"/>
      <c r="G257" s="39"/>
      <c r="H257" s="39"/>
      <c r="I257" s="39"/>
      <c r="J257" s="39"/>
    </row>
    <row r="258" spans="4:10" s="4" customFormat="1" ht="10.2">
      <c r="D258" s="39"/>
      <c r="E258" s="39"/>
      <c r="F258" s="39"/>
      <c r="G258" s="39"/>
      <c r="H258" s="39"/>
      <c r="I258" s="39"/>
      <c r="J258" s="39"/>
    </row>
    <row r="259" spans="4:10" s="4" customFormat="1" ht="10.2">
      <c r="D259" s="39"/>
      <c r="E259" s="39"/>
      <c r="F259" s="39"/>
      <c r="G259" s="39"/>
      <c r="H259" s="39"/>
      <c r="I259" s="39"/>
      <c r="J259" s="39"/>
    </row>
    <row r="260" spans="4:10" s="4" customFormat="1" ht="10.2">
      <c r="D260" s="39"/>
      <c r="E260" s="39"/>
      <c r="F260" s="39"/>
      <c r="G260" s="39"/>
      <c r="H260" s="39"/>
      <c r="I260" s="39"/>
      <c r="J260" s="39"/>
    </row>
    <row r="261" spans="4:10" s="4" customFormat="1" ht="10.2">
      <c r="D261" s="39"/>
      <c r="E261" s="39"/>
      <c r="F261" s="39"/>
      <c r="G261" s="39"/>
      <c r="H261" s="39"/>
      <c r="I261" s="39"/>
      <c r="J261" s="39"/>
    </row>
    <row r="262" spans="4:10" s="4" customFormat="1" ht="10.2">
      <c r="D262" s="39"/>
      <c r="E262" s="39"/>
      <c r="F262" s="39"/>
      <c r="G262" s="39"/>
      <c r="H262" s="39"/>
      <c r="I262" s="39"/>
      <c r="J262" s="39"/>
    </row>
    <row r="263" spans="4:10" s="4" customFormat="1" ht="10.2">
      <c r="D263" s="39"/>
      <c r="E263" s="39"/>
      <c r="F263" s="39"/>
      <c r="G263" s="39"/>
      <c r="H263" s="39"/>
      <c r="I263" s="39"/>
      <c r="J263" s="39"/>
    </row>
    <row r="264" spans="4:10" s="4" customFormat="1" ht="10.2">
      <c r="D264" s="39"/>
      <c r="E264" s="39"/>
      <c r="F264" s="39"/>
      <c r="G264" s="39"/>
      <c r="H264" s="39"/>
      <c r="I264" s="39"/>
      <c r="J264" s="39"/>
    </row>
    <row r="265" spans="4:10" s="4" customFormat="1" ht="10.2">
      <c r="D265" s="39"/>
      <c r="E265" s="39"/>
      <c r="F265" s="39"/>
      <c r="G265" s="39"/>
      <c r="H265" s="39"/>
      <c r="I265" s="39"/>
      <c r="J265" s="39"/>
    </row>
    <row r="266" spans="4:10" s="4" customFormat="1" ht="10.2">
      <c r="D266" s="39"/>
      <c r="E266" s="39"/>
      <c r="F266" s="39"/>
      <c r="G266" s="39"/>
      <c r="H266" s="39"/>
      <c r="I266" s="39"/>
      <c r="J266" s="39"/>
    </row>
    <row r="267" spans="4:10" s="4" customFormat="1" ht="10.2">
      <c r="D267" s="39"/>
      <c r="E267" s="39"/>
      <c r="F267" s="39"/>
      <c r="G267" s="39"/>
      <c r="H267" s="39"/>
      <c r="I267" s="39"/>
      <c r="J267" s="39"/>
    </row>
    <row r="268" spans="4:10" s="4" customFormat="1" ht="10.2">
      <c r="D268" s="39"/>
      <c r="E268" s="39"/>
      <c r="F268" s="39"/>
      <c r="G268" s="39"/>
      <c r="H268" s="39"/>
      <c r="I268" s="39"/>
      <c r="J268" s="39"/>
    </row>
    <row r="269" spans="4:10" s="4" customFormat="1" ht="10.2">
      <c r="D269" s="39"/>
      <c r="E269" s="39"/>
      <c r="F269" s="39"/>
      <c r="G269" s="39"/>
      <c r="H269" s="39"/>
      <c r="I269" s="39"/>
      <c r="J269" s="39"/>
    </row>
    <row r="270" spans="4:10" s="4" customFormat="1" ht="10.2">
      <c r="D270" s="39"/>
      <c r="E270" s="39"/>
      <c r="F270" s="39"/>
      <c r="G270" s="39"/>
      <c r="H270" s="39"/>
      <c r="I270" s="39"/>
      <c r="J270" s="39"/>
    </row>
    <row r="271" spans="4:10" s="4" customFormat="1" ht="10.2">
      <c r="D271" s="39"/>
      <c r="E271" s="39"/>
      <c r="F271" s="39"/>
      <c r="G271" s="39"/>
      <c r="H271" s="39"/>
      <c r="I271" s="39"/>
      <c r="J271" s="39"/>
    </row>
    <row r="272" spans="4:10" s="4" customFormat="1" ht="10.2">
      <c r="D272" s="39"/>
      <c r="E272" s="39"/>
      <c r="F272" s="39"/>
      <c r="G272" s="39"/>
      <c r="H272" s="39"/>
      <c r="I272" s="39"/>
      <c r="J272" s="39"/>
    </row>
    <row r="273" spans="4:10" s="4" customFormat="1" ht="10.2">
      <c r="D273" s="39"/>
      <c r="E273" s="39"/>
      <c r="F273" s="39"/>
      <c r="G273" s="39"/>
      <c r="H273" s="39"/>
      <c r="I273" s="39"/>
      <c r="J273" s="39"/>
    </row>
    <row r="274" spans="4:10" s="4" customFormat="1" ht="10.2">
      <c r="D274" s="39"/>
      <c r="E274" s="39"/>
      <c r="F274" s="39"/>
      <c r="G274" s="39"/>
      <c r="H274" s="39"/>
      <c r="I274" s="39"/>
      <c r="J274" s="39"/>
    </row>
    <row r="275" spans="4:10" s="4" customFormat="1" ht="10.2">
      <c r="D275" s="39"/>
      <c r="E275" s="39"/>
      <c r="F275" s="39"/>
      <c r="G275" s="39"/>
      <c r="H275" s="39"/>
      <c r="I275" s="39"/>
      <c r="J275" s="39"/>
    </row>
    <row r="276" spans="4:10" s="4" customFormat="1" ht="10.2">
      <c r="D276" s="39"/>
      <c r="E276" s="39"/>
      <c r="F276" s="39"/>
      <c r="G276" s="39"/>
      <c r="H276" s="39"/>
      <c r="I276" s="39"/>
      <c r="J276" s="39"/>
    </row>
    <row r="277" spans="4:10" s="4" customFormat="1" ht="10.2">
      <c r="D277" s="39"/>
      <c r="E277" s="39"/>
      <c r="F277" s="39"/>
      <c r="G277" s="39"/>
      <c r="H277" s="39"/>
      <c r="I277" s="39"/>
      <c r="J277" s="39"/>
    </row>
    <row r="278" spans="4:10" s="4" customFormat="1" ht="10.2">
      <c r="D278" s="39"/>
      <c r="E278" s="39"/>
      <c r="F278" s="39"/>
      <c r="G278" s="39"/>
      <c r="H278" s="39"/>
      <c r="I278" s="39"/>
      <c r="J278" s="39"/>
    </row>
    <row r="279" spans="4:10" s="4" customFormat="1" ht="10.2">
      <c r="D279" s="39"/>
      <c r="E279" s="39"/>
      <c r="F279" s="39"/>
      <c r="G279" s="39"/>
      <c r="H279" s="39"/>
      <c r="I279" s="39"/>
      <c r="J279" s="39"/>
    </row>
    <row r="280" spans="4:10" s="4" customFormat="1" ht="10.2">
      <c r="D280" s="39"/>
      <c r="E280" s="39"/>
      <c r="F280" s="39"/>
      <c r="G280" s="39"/>
      <c r="H280" s="39"/>
      <c r="I280" s="39"/>
      <c r="J280" s="39"/>
    </row>
    <row r="281" spans="4:10" s="4" customFormat="1" ht="10.2">
      <c r="D281" s="39"/>
      <c r="E281" s="39"/>
      <c r="F281" s="39"/>
      <c r="G281" s="39"/>
      <c r="H281" s="39"/>
      <c r="I281" s="39"/>
      <c r="J281" s="39"/>
    </row>
    <row r="282" spans="4:10" s="4" customFormat="1" ht="10.2">
      <c r="D282" s="39"/>
      <c r="E282" s="39"/>
      <c r="F282" s="39"/>
      <c r="G282" s="39"/>
      <c r="H282" s="39"/>
      <c r="I282" s="39"/>
      <c r="J282" s="39"/>
    </row>
    <row r="283" spans="4:10" s="4" customFormat="1" ht="10.2">
      <c r="D283" s="39"/>
      <c r="E283" s="39"/>
      <c r="F283" s="39"/>
      <c r="G283" s="39"/>
      <c r="H283" s="39"/>
      <c r="I283" s="39"/>
      <c r="J283" s="39"/>
    </row>
    <row r="284" spans="4:10" s="4" customFormat="1" ht="10.2">
      <c r="D284" s="39"/>
      <c r="E284" s="39"/>
      <c r="F284" s="39"/>
      <c r="G284" s="39"/>
      <c r="H284" s="39"/>
      <c r="I284" s="39"/>
      <c r="J284" s="39"/>
    </row>
    <row r="285" spans="4:10" s="4" customFormat="1" ht="10.2">
      <c r="D285" s="39"/>
      <c r="E285" s="39"/>
      <c r="F285" s="39"/>
      <c r="G285" s="39"/>
      <c r="H285" s="39"/>
      <c r="I285" s="39"/>
      <c r="J285" s="39"/>
    </row>
    <row r="286" spans="4:10" s="4" customFormat="1" ht="10.2">
      <c r="D286" s="39"/>
      <c r="E286" s="39"/>
      <c r="F286" s="39"/>
      <c r="G286" s="39"/>
      <c r="H286" s="39"/>
      <c r="I286" s="39"/>
      <c r="J286" s="39"/>
    </row>
    <row r="287" spans="4:10" s="4" customFormat="1" ht="10.2">
      <c r="D287" s="39"/>
      <c r="E287" s="39"/>
      <c r="F287" s="39"/>
      <c r="G287" s="39"/>
      <c r="H287" s="39"/>
      <c r="I287" s="39"/>
      <c r="J287" s="39"/>
    </row>
    <row r="288" spans="4:10" s="4" customFormat="1" ht="10.2">
      <c r="D288" s="39"/>
      <c r="E288" s="39"/>
      <c r="F288" s="39"/>
      <c r="G288" s="39"/>
      <c r="H288" s="39"/>
      <c r="I288" s="39"/>
      <c r="J288" s="39"/>
    </row>
    <row r="289" spans="4:10" s="4" customFormat="1" ht="10.2">
      <c r="D289" s="39"/>
      <c r="E289" s="39"/>
      <c r="F289" s="39"/>
      <c r="G289" s="39"/>
      <c r="H289" s="39"/>
      <c r="I289" s="39"/>
      <c r="J289" s="39"/>
    </row>
    <row r="290" spans="4:10" s="4" customFormat="1" ht="10.2">
      <c r="D290" s="39"/>
      <c r="E290" s="39"/>
      <c r="F290" s="39"/>
      <c r="G290" s="39"/>
      <c r="H290" s="39"/>
      <c r="I290" s="39"/>
      <c r="J290" s="39"/>
    </row>
    <row r="291" spans="4:10" s="4" customFormat="1" ht="10.2">
      <c r="D291" s="39"/>
      <c r="E291" s="39"/>
      <c r="F291" s="39"/>
      <c r="G291" s="39"/>
      <c r="H291" s="39"/>
      <c r="I291" s="39"/>
      <c r="J291" s="39"/>
    </row>
    <row r="292" spans="4:10" s="4" customFormat="1" ht="10.2">
      <c r="D292" s="39"/>
      <c r="E292" s="39"/>
      <c r="F292" s="39"/>
      <c r="G292" s="39"/>
      <c r="H292" s="39"/>
      <c r="I292" s="39"/>
      <c r="J292" s="39"/>
    </row>
    <row r="293" spans="4:10" s="4" customFormat="1" ht="10.2">
      <c r="D293" s="39"/>
      <c r="E293" s="39"/>
      <c r="F293" s="39"/>
      <c r="G293" s="39"/>
      <c r="H293" s="39"/>
      <c r="I293" s="39"/>
      <c r="J293" s="39"/>
    </row>
    <row r="294" spans="4:10" s="4" customFormat="1" ht="10.2">
      <c r="D294" s="39"/>
      <c r="E294" s="39"/>
      <c r="F294" s="39"/>
      <c r="G294" s="39"/>
      <c r="H294" s="39"/>
      <c r="I294" s="39"/>
      <c r="J294" s="39"/>
    </row>
    <row r="295" spans="4:10" s="4" customFormat="1" ht="10.2">
      <c r="D295" s="39"/>
      <c r="E295" s="39"/>
      <c r="F295" s="39"/>
      <c r="G295" s="39"/>
      <c r="H295" s="39"/>
      <c r="I295" s="39"/>
      <c r="J295" s="39"/>
    </row>
    <row r="296" spans="4:10" s="4" customFormat="1" ht="10.2">
      <c r="D296" s="39"/>
      <c r="E296" s="39"/>
      <c r="F296" s="39"/>
      <c r="G296" s="39"/>
      <c r="H296" s="39"/>
      <c r="I296" s="39"/>
      <c r="J296" s="39"/>
    </row>
    <row r="297" spans="4:10" s="4" customFormat="1" ht="10.2">
      <c r="D297" s="39"/>
      <c r="E297" s="39"/>
      <c r="F297" s="39"/>
      <c r="G297" s="39"/>
      <c r="H297" s="39"/>
      <c r="I297" s="39"/>
      <c r="J297" s="39"/>
    </row>
    <row r="298" spans="4:10" s="4" customFormat="1" ht="10.2">
      <c r="D298" s="39"/>
      <c r="E298" s="39"/>
      <c r="F298" s="39"/>
      <c r="G298" s="39"/>
      <c r="H298" s="39"/>
      <c r="I298" s="39"/>
      <c r="J298" s="39"/>
    </row>
    <row r="299" spans="4:10" s="4" customFormat="1" ht="10.2">
      <c r="D299" s="39"/>
      <c r="E299" s="39"/>
      <c r="F299" s="39"/>
      <c r="G299" s="39"/>
      <c r="H299" s="39"/>
      <c r="I299" s="39"/>
      <c r="J299" s="39"/>
    </row>
    <row r="300" spans="4:10" s="4" customFormat="1" ht="10.2">
      <c r="D300" s="39"/>
      <c r="E300" s="39"/>
      <c r="F300" s="39"/>
      <c r="G300" s="39"/>
      <c r="H300" s="39"/>
      <c r="I300" s="39"/>
      <c r="J300" s="39"/>
    </row>
    <row r="301" spans="4:10" s="4" customFormat="1" ht="10.2">
      <c r="D301" s="39"/>
      <c r="E301" s="39"/>
      <c r="F301" s="39"/>
      <c r="G301" s="39"/>
      <c r="H301" s="39"/>
      <c r="I301" s="39"/>
      <c r="J301" s="39"/>
    </row>
    <row r="302" spans="4:10" s="4" customFormat="1" ht="10.2">
      <c r="D302" s="39"/>
      <c r="E302" s="39"/>
      <c r="F302" s="39"/>
      <c r="G302" s="39"/>
      <c r="H302" s="39"/>
      <c r="I302" s="39"/>
      <c r="J302" s="39"/>
    </row>
    <row r="303" spans="4:10" s="4" customFormat="1" ht="10.2">
      <c r="D303" s="39"/>
      <c r="E303" s="39"/>
      <c r="F303" s="39"/>
      <c r="G303" s="39"/>
      <c r="H303" s="39"/>
      <c r="I303" s="39"/>
      <c r="J303" s="39"/>
    </row>
    <row r="304" spans="4:10" s="4" customFormat="1" ht="10.2">
      <c r="D304" s="39"/>
      <c r="E304" s="39"/>
      <c r="F304" s="39"/>
      <c r="G304" s="39"/>
      <c r="H304" s="39"/>
      <c r="I304" s="39"/>
      <c r="J304" s="39"/>
    </row>
    <row r="305" spans="4:10" s="4" customFormat="1" ht="10.2">
      <c r="D305" s="39"/>
      <c r="E305" s="39"/>
      <c r="F305" s="39"/>
      <c r="G305" s="39"/>
      <c r="H305" s="39"/>
      <c r="I305" s="39"/>
      <c r="J305" s="39"/>
    </row>
    <row r="306" spans="4:10" s="4" customFormat="1" ht="10.2">
      <c r="D306" s="39"/>
      <c r="E306" s="39"/>
      <c r="F306" s="39"/>
      <c r="G306" s="39"/>
      <c r="H306" s="39"/>
      <c r="I306" s="39"/>
      <c r="J306" s="39"/>
    </row>
    <row r="307" spans="4:10" s="4" customFormat="1" ht="10.2">
      <c r="D307" s="39"/>
      <c r="E307" s="39"/>
      <c r="F307" s="39"/>
      <c r="G307" s="39"/>
      <c r="H307" s="39"/>
      <c r="I307" s="39"/>
      <c r="J307" s="39"/>
    </row>
    <row r="308" spans="4:10" s="4" customFormat="1" ht="10.2">
      <c r="D308" s="39"/>
      <c r="E308" s="39"/>
      <c r="F308" s="39"/>
      <c r="G308" s="39"/>
      <c r="H308" s="39"/>
      <c r="I308" s="39"/>
      <c r="J308" s="39"/>
    </row>
    <row r="309" spans="4:10" s="4" customFormat="1" ht="10.2">
      <c r="D309" s="39"/>
      <c r="E309" s="39"/>
      <c r="F309" s="39"/>
      <c r="G309" s="39"/>
      <c r="H309" s="39"/>
      <c r="I309" s="39"/>
      <c r="J309" s="39"/>
    </row>
    <row r="310" spans="4:10" s="4" customFormat="1" ht="10.2">
      <c r="D310" s="39"/>
      <c r="E310" s="39"/>
      <c r="F310" s="39"/>
      <c r="G310" s="39"/>
      <c r="H310" s="39"/>
      <c r="I310" s="39"/>
      <c r="J310" s="39"/>
    </row>
    <row r="311" spans="4:10" s="4" customFormat="1" ht="10.2">
      <c r="D311" s="39"/>
      <c r="E311" s="39"/>
      <c r="F311" s="39"/>
      <c r="G311" s="39"/>
      <c r="H311" s="39"/>
      <c r="I311" s="39"/>
      <c r="J311" s="39"/>
    </row>
    <row r="312" spans="4:10" s="4" customFormat="1" ht="10.2">
      <c r="D312" s="39"/>
      <c r="E312" s="39"/>
      <c r="F312" s="39"/>
      <c r="G312" s="39"/>
      <c r="H312" s="39"/>
      <c r="I312" s="39"/>
      <c r="J312" s="39"/>
    </row>
    <row r="313" spans="4:10" s="4" customFormat="1" ht="10.2">
      <c r="D313" s="39"/>
      <c r="E313" s="39"/>
      <c r="F313" s="39"/>
      <c r="G313" s="39"/>
      <c r="H313" s="39"/>
      <c r="I313" s="39"/>
      <c r="J313" s="39"/>
    </row>
    <row r="314" spans="4:10" s="4" customFormat="1" ht="10.2">
      <c r="D314" s="39"/>
      <c r="E314" s="39"/>
      <c r="F314" s="39"/>
      <c r="G314" s="39"/>
      <c r="H314" s="39"/>
      <c r="I314" s="39"/>
      <c r="J314" s="39"/>
    </row>
    <row r="315" spans="4:10" s="4" customFormat="1" ht="10.2">
      <c r="D315" s="39"/>
      <c r="E315" s="39"/>
      <c r="F315" s="39"/>
      <c r="G315" s="39"/>
      <c r="H315" s="39"/>
      <c r="I315" s="39"/>
      <c r="J315" s="39"/>
    </row>
    <row r="316" spans="4:10" s="4" customFormat="1" ht="10.2">
      <c r="D316" s="39"/>
      <c r="E316" s="39"/>
      <c r="F316" s="39"/>
      <c r="G316" s="39"/>
      <c r="H316" s="39"/>
      <c r="I316" s="39"/>
      <c r="J316" s="39"/>
    </row>
    <row r="317" spans="4:10" s="4" customFormat="1" ht="10.2">
      <c r="D317" s="39"/>
      <c r="E317" s="39"/>
      <c r="F317" s="39"/>
      <c r="G317" s="39"/>
      <c r="H317" s="39"/>
      <c r="I317" s="39"/>
      <c r="J317" s="39"/>
    </row>
    <row r="318" spans="4:10" s="4" customFormat="1" ht="10.2">
      <c r="D318" s="39"/>
      <c r="E318" s="39"/>
      <c r="F318" s="39"/>
      <c r="G318" s="39"/>
      <c r="H318" s="39"/>
      <c r="I318" s="39"/>
      <c r="J318" s="39"/>
    </row>
    <row r="319" spans="4:10" s="4" customFormat="1" ht="10.2">
      <c r="D319" s="39"/>
      <c r="E319" s="39"/>
      <c r="F319" s="39"/>
      <c r="G319" s="39"/>
      <c r="H319" s="39"/>
      <c r="I319" s="39"/>
      <c r="J319" s="39"/>
    </row>
    <row r="320" spans="4:10" s="4" customFormat="1" ht="10.2">
      <c r="D320" s="39"/>
      <c r="E320" s="39"/>
      <c r="F320" s="39"/>
      <c r="G320" s="39"/>
      <c r="H320" s="39"/>
      <c r="I320" s="39"/>
      <c r="J320" s="39"/>
    </row>
    <row r="321" spans="4:10" s="4" customFormat="1" ht="10.2">
      <c r="D321" s="39"/>
      <c r="E321" s="39"/>
      <c r="F321" s="39"/>
      <c r="G321" s="39"/>
      <c r="H321" s="39"/>
      <c r="I321" s="39"/>
      <c r="J321" s="39"/>
    </row>
    <row r="322" spans="4:10" s="4" customFormat="1" ht="10.2">
      <c r="D322" s="39"/>
      <c r="E322" s="39"/>
      <c r="F322" s="39"/>
      <c r="G322" s="39"/>
      <c r="H322" s="39"/>
      <c r="I322" s="39"/>
      <c r="J322" s="39"/>
    </row>
    <row r="323" spans="4:10" s="4" customFormat="1" ht="10.2">
      <c r="D323" s="39"/>
      <c r="E323" s="39"/>
      <c r="F323" s="39"/>
      <c r="G323" s="39"/>
      <c r="H323" s="39"/>
      <c r="I323" s="39"/>
      <c r="J323" s="39"/>
    </row>
    <row r="324" spans="4:10" s="4" customFormat="1" ht="10.2">
      <c r="D324" s="39"/>
      <c r="E324" s="39"/>
      <c r="F324" s="39"/>
      <c r="G324" s="39"/>
      <c r="H324" s="39"/>
      <c r="I324" s="39"/>
      <c r="J324" s="39"/>
    </row>
    <row r="325" spans="4:10" s="4" customFormat="1" ht="10.2">
      <c r="D325" s="39"/>
      <c r="E325" s="39"/>
      <c r="F325" s="39"/>
      <c r="G325" s="39"/>
      <c r="H325" s="39"/>
      <c r="I325" s="39"/>
      <c r="J325" s="39"/>
    </row>
    <row r="326" spans="4:10" s="4" customFormat="1" ht="10.2">
      <c r="D326" s="39"/>
      <c r="E326" s="39"/>
      <c r="F326" s="39"/>
      <c r="G326" s="39"/>
      <c r="H326" s="39"/>
      <c r="I326" s="39"/>
      <c r="J326" s="39"/>
    </row>
    <row r="327" spans="4:10" s="4" customFormat="1" ht="10.2">
      <c r="D327" s="39"/>
      <c r="E327" s="39"/>
      <c r="F327" s="39"/>
      <c r="G327" s="39"/>
      <c r="H327" s="39"/>
      <c r="I327" s="39"/>
      <c r="J327" s="39"/>
    </row>
    <row r="328" spans="4:10" s="4" customFormat="1" ht="10.2">
      <c r="D328" s="39"/>
      <c r="E328" s="39"/>
      <c r="F328" s="39"/>
      <c r="G328" s="39"/>
      <c r="H328" s="39"/>
      <c r="I328" s="39"/>
      <c r="J328" s="39"/>
    </row>
    <row r="329" spans="4:10" s="4" customFormat="1" ht="10.2">
      <c r="D329" s="39"/>
      <c r="E329" s="39"/>
      <c r="F329" s="39"/>
      <c r="G329" s="39"/>
      <c r="H329" s="39"/>
      <c r="I329" s="39"/>
      <c r="J329" s="39"/>
    </row>
    <row r="330" spans="4:10" s="4" customFormat="1" ht="10.2">
      <c r="D330" s="39"/>
      <c r="E330" s="39"/>
      <c r="F330" s="39"/>
      <c r="G330" s="39"/>
      <c r="H330" s="39"/>
      <c r="I330" s="39"/>
      <c r="J330" s="39"/>
    </row>
    <row r="331" spans="4:10" s="4" customFormat="1" ht="10.2">
      <c r="D331" s="39"/>
      <c r="E331" s="39"/>
      <c r="F331" s="39"/>
      <c r="G331" s="39"/>
      <c r="H331" s="39"/>
      <c r="I331" s="39"/>
      <c r="J331" s="39"/>
    </row>
    <row r="332" spans="4:10" s="4" customFormat="1" ht="10.2">
      <c r="D332" s="39"/>
      <c r="E332" s="39"/>
      <c r="F332" s="39"/>
      <c r="G332" s="39"/>
      <c r="H332" s="39"/>
      <c r="I332" s="39"/>
      <c r="J332" s="39"/>
    </row>
    <row r="333" spans="4:10" s="4" customFormat="1" ht="10.2">
      <c r="D333" s="39"/>
      <c r="E333" s="39"/>
      <c r="F333" s="39"/>
      <c r="G333" s="39"/>
      <c r="H333" s="39"/>
      <c r="I333" s="39"/>
      <c r="J333" s="39"/>
    </row>
    <row r="334" spans="4:10" s="4" customFormat="1" ht="10.2">
      <c r="D334" s="39"/>
      <c r="E334" s="39"/>
      <c r="F334" s="39"/>
      <c r="G334" s="39"/>
      <c r="H334" s="39"/>
      <c r="I334" s="39"/>
      <c r="J334" s="39"/>
    </row>
    <row r="335" spans="4:10" s="4" customFormat="1" ht="10.2">
      <c r="D335" s="39"/>
      <c r="E335" s="39"/>
      <c r="F335" s="39"/>
      <c r="G335" s="39"/>
      <c r="H335" s="39"/>
      <c r="I335" s="39"/>
      <c r="J335" s="39"/>
    </row>
    <row r="336" spans="4:10" s="4" customFormat="1" ht="10.2">
      <c r="D336" s="39"/>
      <c r="E336" s="39"/>
      <c r="F336" s="39"/>
      <c r="G336" s="39"/>
      <c r="H336" s="39"/>
      <c r="I336" s="39"/>
      <c r="J336" s="39"/>
    </row>
    <row r="337" spans="4:10" s="4" customFormat="1" ht="10.2">
      <c r="D337" s="39"/>
      <c r="E337" s="39"/>
      <c r="F337" s="39"/>
      <c r="G337" s="39"/>
      <c r="H337" s="39"/>
      <c r="I337" s="39"/>
      <c r="J337" s="39"/>
    </row>
    <row r="338" spans="4:10" s="4" customFormat="1" ht="10.2">
      <c r="D338" s="39"/>
      <c r="E338" s="39"/>
      <c r="F338" s="39"/>
      <c r="G338" s="39"/>
      <c r="H338" s="39"/>
      <c r="I338" s="39"/>
      <c r="J338" s="39"/>
    </row>
    <row r="339" spans="4:10" s="4" customFormat="1" ht="10.2">
      <c r="D339" s="39"/>
      <c r="E339" s="39"/>
      <c r="F339" s="39"/>
      <c r="G339" s="39"/>
      <c r="H339" s="39"/>
      <c r="I339" s="39"/>
      <c r="J339" s="39"/>
    </row>
    <row r="340" spans="4:10" s="4" customFormat="1" ht="10.2">
      <c r="D340" s="39"/>
      <c r="E340" s="39"/>
      <c r="F340" s="39"/>
      <c r="G340" s="39"/>
      <c r="H340" s="39"/>
      <c r="I340" s="39"/>
      <c r="J340" s="39"/>
    </row>
    <row r="341" spans="4:10" s="4" customFormat="1" ht="10.2">
      <c r="D341" s="39"/>
      <c r="E341" s="39"/>
      <c r="F341" s="39"/>
      <c r="G341" s="39"/>
      <c r="H341" s="39"/>
      <c r="I341" s="39"/>
      <c r="J341" s="39"/>
    </row>
    <row r="342" spans="4:10" s="4" customFormat="1" ht="10.2">
      <c r="D342" s="39"/>
      <c r="E342" s="39"/>
      <c r="F342" s="39"/>
      <c r="G342" s="39"/>
      <c r="H342" s="39"/>
      <c r="I342" s="39"/>
      <c r="J342" s="39"/>
    </row>
    <row r="343" spans="4:10" s="4" customFormat="1" ht="10.2">
      <c r="D343" s="39"/>
      <c r="E343" s="39"/>
      <c r="F343" s="39"/>
      <c r="G343" s="39"/>
      <c r="H343" s="39"/>
      <c r="I343" s="39"/>
      <c r="J343" s="39"/>
    </row>
    <row r="344" spans="4:10" s="4" customFormat="1" ht="10.2">
      <c r="D344" s="39"/>
      <c r="E344" s="39"/>
      <c r="F344" s="39"/>
      <c r="G344" s="39"/>
      <c r="H344" s="39"/>
      <c r="I344" s="39"/>
      <c r="J344" s="39"/>
    </row>
    <row r="345" spans="4:10" s="4" customFormat="1" ht="10.2">
      <c r="D345" s="39"/>
      <c r="E345" s="39"/>
      <c r="F345" s="39"/>
      <c r="G345" s="39"/>
      <c r="H345" s="39"/>
      <c r="I345" s="39"/>
      <c r="J345" s="39"/>
    </row>
    <row r="346" spans="4:10" s="4" customFormat="1" ht="10.2">
      <c r="D346" s="39"/>
      <c r="E346" s="39"/>
      <c r="F346" s="39"/>
      <c r="G346" s="39"/>
      <c r="H346" s="39"/>
      <c r="I346" s="39"/>
      <c r="J346" s="39"/>
    </row>
    <row r="347" spans="4:10" s="4" customFormat="1" ht="10.2">
      <c r="D347" s="39"/>
      <c r="E347" s="39"/>
      <c r="F347" s="39"/>
      <c r="G347" s="39"/>
      <c r="H347" s="39"/>
      <c r="I347" s="39"/>
      <c r="J347" s="39"/>
    </row>
    <row r="348" spans="4:10" s="4" customFormat="1" ht="10.2">
      <c r="D348" s="39"/>
      <c r="E348" s="39"/>
      <c r="F348" s="39"/>
      <c r="G348" s="39"/>
      <c r="H348" s="39"/>
      <c r="I348" s="39"/>
      <c r="J348" s="39"/>
    </row>
    <row r="349" spans="4:10" s="4" customFormat="1" ht="10.2">
      <c r="D349" s="39"/>
      <c r="E349" s="39"/>
      <c r="F349" s="39"/>
      <c r="G349" s="39"/>
      <c r="H349" s="39"/>
      <c r="I349" s="39"/>
      <c r="J349" s="39"/>
    </row>
    <row r="350" spans="4:10" s="4" customFormat="1" ht="10.2">
      <c r="D350" s="39"/>
      <c r="E350" s="39"/>
      <c r="F350" s="39"/>
      <c r="G350" s="39"/>
      <c r="H350" s="39"/>
      <c r="I350" s="39"/>
      <c r="J350" s="39"/>
    </row>
    <row r="351" spans="4:10" s="4" customFormat="1" ht="10.2">
      <c r="D351" s="39"/>
      <c r="E351" s="39"/>
      <c r="F351" s="39"/>
      <c r="G351" s="39"/>
      <c r="H351" s="39"/>
      <c r="I351" s="39"/>
      <c r="J351" s="39"/>
    </row>
    <row r="352" spans="4:10" s="4" customFormat="1" ht="10.2">
      <c r="D352" s="39"/>
      <c r="E352" s="39"/>
      <c r="F352" s="39"/>
      <c r="G352" s="39"/>
      <c r="H352" s="39"/>
      <c r="I352" s="39"/>
      <c r="J352" s="39"/>
    </row>
    <row r="353" spans="4:10" s="4" customFormat="1" ht="10.2">
      <c r="D353" s="39"/>
      <c r="E353" s="39"/>
      <c r="F353" s="39"/>
      <c r="G353" s="39"/>
      <c r="H353" s="39"/>
      <c r="I353" s="39"/>
      <c r="J353" s="39"/>
    </row>
    <row r="354" spans="4:10" s="4" customFormat="1" ht="10.2">
      <c r="D354" s="39"/>
      <c r="E354" s="39"/>
      <c r="F354" s="39"/>
      <c r="G354" s="39"/>
      <c r="H354" s="39"/>
      <c r="I354" s="39"/>
      <c r="J354" s="39"/>
    </row>
    <row r="355" spans="4:10" s="4" customFormat="1" ht="10.2">
      <c r="D355" s="39"/>
      <c r="E355" s="39"/>
      <c r="F355" s="39"/>
      <c r="G355" s="39"/>
      <c r="H355" s="39"/>
      <c r="I355" s="39"/>
      <c r="J355" s="39"/>
    </row>
    <row r="356" spans="4:10" s="4" customFormat="1" ht="10.2">
      <c r="D356" s="39"/>
      <c r="E356" s="39"/>
      <c r="F356" s="39"/>
      <c r="G356" s="39"/>
      <c r="H356" s="39"/>
      <c r="I356" s="39"/>
      <c r="J356" s="39"/>
    </row>
    <row r="357" spans="4:10" s="4" customFormat="1" ht="10.2">
      <c r="D357" s="39"/>
      <c r="E357" s="39"/>
      <c r="F357" s="39"/>
      <c r="G357" s="39"/>
      <c r="H357" s="39"/>
      <c r="I357" s="39"/>
      <c r="J357" s="39"/>
    </row>
    <row r="358" spans="4:10" s="4" customFormat="1" ht="10.2">
      <c r="D358" s="39"/>
      <c r="E358" s="39"/>
      <c r="F358" s="39"/>
      <c r="G358" s="39"/>
      <c r="H358" s="39"/>
      <c r="I358" s="39"/>
      <c r="J358" s="39"/>
    </row>
    <row r="359" spans="4:10" s="4" customFormat="1" ht="10.2">
      <c r="D359" s="39"/>
      <c r="E359" s="39"/>
      <c r="F359" s="39"/>
      <c r="G359" s="39"/>
      <c r="H359" s="39"/>
      <c r="I359" s="39"/>
      <c r="J359" s="39"/>
    </row>
    <row r="360" spans="4:10" s="4" customFormat="1" ht="10.2">
      <c r="D360" s="39"/>
      <c r="E360" s="39"/>
      <c r="F360" s="39"/>
      <c r="G360" s="39"/>
      <c r="H360" s="39"/>
      <c r="I360" s="39"/>
      <c r="J360" s="39"/>
    </row>
    <row r="361" spans="4:10" s="4" customFormat="1" ht="10.2">
      <c r="D361" s="39"/>
      <c r="E361" s="39"/>
      <c r="F361" s="39"/>
      <c r="G361" s="39"/>
      <c r="H361" s="39"/>
      <c r="I361" s="39"/>
      <c r="J361" s="39"/>
    </row>
    <row r="362" spans="4:10" s="4" customFormat="1" ht="10.2">
      <c r="D362" s="39"/>
      <c r="E362" s="39"/>
      <c r="F362" s="39"/>
      <c r="G362" s="39"/>
      <c r="H362" s="39"/>
      <c r="I362" s="39"/>
      <c r="J362" s="39"/>
    </row>
    <row r="363" spans="4:10" s="4" customFormat="1" ht="10.2">
      <c r="D363" s="39"/>
      <c r="E363" s="39"/>
      <c r="F363" s="39"/>
      <c r="G363" s="39"/>
      <c r="H363" s="39"/>
      <c r="I363" s="39"/>
      <c r="J363" s="39"/>
    </row>
    <row r="364" spans="4:10" s="4" customFormat="1" ht="10.2">
      <c r="D364" s="39"/>
      <c r="E364" s="39"/>
      <c r="F364" s="39"/>
      <c r="G364" s="39"/>
      <c r="H364" s="39"/>
      <c r="I364" s="39"/>
      <c r="J364" s="39"/>
    </row>
    <row r="365" spans="4:10" s="4" customFormat="1" ht="10.2">
      <c r="D365" s="39"/>
      <c r="E365" s="39"/>
      <c r="F365" s="39"/>
      <c r="G365" s="39"/>
      <c r="H365" s="39"/>
      <c r="I365" s="39"/>
      <c r="J365" s="39"/>
    </row>
    <row r="366" spans="4:10" s="4" customFormat="1" ht="10.2">
      <c r="D366" s="39"/>
      <c r="E366" s="39"/>
      <c r="F366" s="39"/>
      <c r="G366" s="39"/>
      <c r="H366" s="39"/>
      <c r="I366" s="39"/>
      <c r="J366" s="39"/>
    </row>
    <row r="367" spans="4:10" s="4" customFormat="1" ht="10.2">
      <c r="D367" s="39"/>
      <c r="E367" s="39"/>
      <c r="F367" s="39"/>
      <c r="G367" s="39"/>
      <c r="H367" s="39"/>
      <c r="I367" s="39"/>
      <c r="J367" s="39"/>
    </row>
    <row r="368" spans="4:10" s="4" customFormat="1" ht="10.2">
      <c r="D368" s="39"/>
      <c r="E368" s="39"/>
      <c r="F368" s="39"/>
      <c r="G368" s="39"/>
      <c r="H368" s="39"/>
      <c r="I368" s="39"/>
      <c r="J368" s="39"/>
    </row>
    <row r="369" spans="4:10" s="4" customFormat="1" ht="10.2">
      <c r="D369" s="39"/>
      <c r="E369" s="39"/>
      <c r="F369" s="39"/>
      <c r="G369" s="39"/>
      <c r="H369" s="39"/>
      <c r="I369" s="39"/>
      <c r="J369" s="39"/>
    </row>
    <row r="370" spans="4:10" s="4" customFormat="1" ht="10.2">
      <c r="D370" s="39"/>
      <c r="E370" s="39"/>
      <c r="F370" s="39"/>
      <c r="G370" s="39"/>
      <c r="H370" s="39"/>
      <c r="I370" s="39"/>
      <c r="J370" s="39"/>
    </row>
    <row r="371" spans="4:10" s="4" customFormat="1" ht="10.2">
      <c r="D371" s="39"/>
      <c r="E371" s="39"/>
      <c r="F371" s="39"/>
      <c r="G371" s="39"/>
      <c r="H371" s="39"/>
      <c r="I371" s="39"/>
      <c r="J371" s="39"/>
    </row>
    <row r="372" spans="4:10" s="4" customFormat="1" ht="10.2">
      <c r="D372" s="39"/>
      <c r="E372" s="39"/>
      <c r="F372" s="39"/>
      <c r="G372" s="39"/>
      <c r="H372" s="39"/>
      <c r="I372" s="39"/>
      <c r="J372" s="39"/>
    </row>
    <row r="373" spans="4:10" s="4" customFormat="1" ht="10.2">
      <c r="D373" s="39"/>
      <c r="E373" s="39"/>
      <c r="F373" s="39"/>
      <c r="G373" s="39"/>
      <c r="H373" s="39"/>
      <c r="I373" s="39"/>
      <c r="J373" s="39"/>
    </row>
    <row r="374" spans="4:10" s="4" customFormat="1" ht="10.2">
      <c r="D374" s="39"/>
      <c r="E374" s="39"/>
      <c r="F374" s="39"/>
      <c r="G374" s="39"/>
      <c r="H374" s="39"/>
      <c r="I374" s="39"/>
      <c r="J374" s="39"/>
    </row>
    <row r="375" spans="4:10" s="4" customFormat="1" ht="10.2">
      <c r="D375" s="39"/>
      <c r="E375" s="39"/>
      <c r="F375" s="39"/>
      <c r="G375" s="39"/>
      <c r="H375" s="39"/>
      <c r="I375" s="39"/>
      <c r="J375" s="39"/>
    </row>
    <row r="376" spans="4:10" s="4" customFormat="1" ht="10.2">
      <c r="D376" s="39"/>
      <c r="E376" s="39"/>
      <c r="F376" s="39"/>
      <c r="G376" s="39"/>
      <c r="H376" s="39"/>
      <c r="I376" s="39"/>
      <c r="J376" s="39"/>
    </row>
    <row r="377" spans="4:10" s="4" customFormat="1" ht="10.2">
      <c r="D377" s="39"/>
      <c r="E377" s="39"/>
      <c r="F377" s="39"/>
      <c r="G377" s="39"/>
      <c r="H377" s="39"/>
      <c r="I377" s="39"/>
      <c r="J377" s="39"/>
    </row>
    <row r="378" spans="4:10" s="4" customFormat="1" ht="10.2">
      <c r="D378" s="39"/>
      <c r="E378" s="39"/>
      <c r="F378" s="39"/>
      <c r="G378" s="39"/>
      <c r="H378" s="39"/>
      <c r="I378" s="39"/>
      <c r="J378" s="39"/>
    </row>
    <row r="379" spans="4:10" s="4" customFormat="1" ht="10.2">
      <c r="D379" s="39"/>
      <c r="E379" s="39"/>
      <c r="F379" s="39"/>
      <c r="G379" s="39"/>
      <c r="H379" s="39"/>
      <c r="I379" s="39"/>
      <c r="J379" s="39"/>
    </row>
    <row r="380" spans="4:10" s="4" customFormat="1" ht="10.2">
      <c r="D380" s="39"/>
      <c r="E380" s="39"/>
      <c r="F380" s="39"/>
      <c r="G380" s="39"/>
      <c r="H380" s="39"/>
      <c r="I380" s="39"/>
      <c r="J380" s="39"/>
    </row>
    <row r="381" spans="4:10" s="4" customFormat="1" ht="10.2">
      <c r="D381" s="39"/>
      <c r="E381" s="39"/>
      <c r="F381" s="39"/>
      <c r="G381" s="39"/>
      <c r="H381" s="39"/>
      <c r="I381" s="39"/>
      <c r="J381" s="39"/>
    </row>
    <row r="382" spans="4:10" s="4" customFormat="1" ht="10.2">
      <c r="D382" s="39"/>
      <c r="E382" s="39"/>
      <c r="F382" s="39"/>
      <c r="G382" s="39"/>
      <c r="H382" s="39"/>
      <c r="I382" s="39"/>
      <c r="J382" s="39"/>
    </row>
    <row r="383" spans="4:10" s="4" customFormat="1" ht="10.2">
      <c r="D383" s="39"/>
      <c r="E383" s="39"/>
      <c r="F383" s="39"/>
      <c r="G383" s="39"/>
      <c r="H383" s="39"/>
      <c r="I383" s="39"/>
      <c r="J383" s="39"/>
    </row>
    <row r="384" spans="4:10" s="4" customFormat="1" ht="10.2">
      <c r="D384" s="39"/>
      <c r="E384" s="39"/>
      <c r="F384" s="39"/>
      <c r="G384" s="39"/>
      <c r="H384" s="39"/>
      <c r="I384" s="39"/>
      <c r="J384" s="39"/>
    </row>
    <row r="385" spans="4:10" s="4" customFormat="1" ht="10.2">
      <c r="D385" s="39"/>
      <c r="E385" s="39"/>
      <c r="F385" s="39"/>
      <c r="G385" s="39"/>
      <c r="H385" s="39"/>
      <c r="I385" s="39"/>
      <c r="J385" s="39"/>
    </row>
    <row r="386" spans="4:10" s="4" customFormat="1" ht="10.2">
      <c r="D386" s="39"/>
      <c r="E386" s="39"/>
      <c r="F386" s="39"/>
      <c r="G386" s="39"/>
      <c r="H386" s="39"/>
      <c r="I386" s="39"/>
      <c r="J386" s="39"/>
    </row>
    <row r="387" spans="4:10" s="4" customFormat="1" ht="10.2">
      <c r="D387" s="39"/>
      <c r="E387" s="39"/>
      <c r="F387" s="39"/>
      <c r="G387" s="39"/>
      <c r="H387" s="39"/>
      <c r="I387" s="39"/>
      <c r="J387" s="39"/>
    </row>
    <row r="388" spans="4:10" s="4" customFormat="1" ht="10.2">
      <c r="D388" s="39"/>
      <c r="E388" s="39"/>
      <c r="F388" s="39"/>
      <c r="G388" s="39"/>
      <c r="H388" s="39"/>
      <c r="I388" s="39"/>
      <c r="J388" s="39"/>
    </row>
    <row r="389" spans="4:10" s="4" customFormat="1" ht="10.2">
      <c r="D389" s="39"/>
      <c r="E389" s="39"/>
      <c r="F389" s="39"/>
      <c r="G389" s="39"/>
      <c r="H389" s="39"/>
      <c r="I389" s="39"/>
      <c r="J389" s="39"/>
    </row>
    <row r="390" spans="4:10" s="4" customFormat="1" ht="10.2">
      <c r="D390" s="39"/>
      <c r="E390" s="39"/>
      <c r="F390" s="39"/>
      <c r="G390" s="39"/>
      <c r="H390" s="39"/>
      <c r="I390" s="39"/>
      <c r="J390" s="39"/>
    </row>
    <row r="391" spans="4:10" s="4" customFormat="1" ht="10.2">
      <c r="D391" s="39"/>
      <c r="E391" s="39"/>
      <c r="F391" s="39"/>
      <c r="G391" s="39"/>
      <c r="H391" s="39"/>
      <c r="I391" s="39"/>
      <c r="J391" s="39"/>
    </row>
    <row r="392" spans="4:10" s="4" customFormat="1" ht="10.2">
      <c r="D392" s="39"/>
      <c r="E392" s="39"/>
      <c r="F392" s="39"/>
      <c r="G392" s="39"/>
      <c r="H392" s="39"/>
      <c r="I392" s="39"/>
      <c r="J392" s="39"/>
    </row>
    <row r="393" spans="4:10" s="4" customFormat="1" ht="10.2">
      <c r="D393" s="39"/>
      <c r="E393" s="39"/>
      <c r="F393" s="39"/>
      <c r="G393" s="39"/>
      <c r="H393" s="39"/>
      <c r="I393" s="39"/>
      <c r="J393" s="39"/>
    </row>
    <row r="394" spans="4:10" s="4" customFormat="1" ht="10.2">
      <c r="D394" s="39"/>
      <c r="E394" s="39"/>
      <c r="F394" s="39"/>
      <c r="G394" s="39"/>
      <c r="H394" s="39"/>
      <c r="I394" s="39"/>
      <c r="J394" s="39"/>
    </row>
    <row r="395" spans="4:10" s="4" customFormat="1" ht="10.2">
      <c r="D395" s="39"/>
      <c r="E395" s="39"/>
      <c r="F395" s="39"/>
      <c r="G395" s="39"/>
      <c r="H395" s="39"/>
      <c r="I395" s="39"/>
      <c r="J395" s="39"/>
    </row>
    <row r="396" spans="4:10" s="4" customFormat="1" ht="10.2">
      <c r="D396" s="39"/>
      <c r="E396" s="39"/>
      <c r="F396" s="39"/>
      <c r="G396" s="39"/>
      <c r="H396" s="39"/>
      <c r="I396" s="39"/>
      <c r="J396" s="39"/>
    </row>
    <row r="397" spans="4:10" s="4" customFormat="1" ht="10.2">
      <c r="D397" s="39"/>
      <c r="E397" s="39"/>
      <c r="F397" s="39"/>
      <c r="G397" s="39"/>
      <c r="H397" s="39"/>
      <c r="I397" s="39"/>
      <c r="J397" s="39"/>
    </row>
    <row r="398" spans="4:10" s="4" customFormat="1" ht="10.2">
      <c r="D398" s="39"/>
      <c r="E398" s="39"/>
      <c r="F398" s="39"/>
      <c r="G398" s="39"/>
      <c r="H398" s="39"/>
      <c r="I398" s="39"/>
      <c r="J398" s="39"/>
    </row>
    <row r="399" spans="4:10" s="4" customFormat="1" ht="10.2">
      <c r="D399" s="39"/>
      <c r="E399" s="39"/>
      <c r="F399" s="39"/>
      <c r="G399" s="39"/>
      <c r="H399" s="39"/>
      <c r="I399" s="39"/>
      <c r="J399" s="39"/>
    </row>
    <row r="400" spans="4:10" s="4" customFormat="1" ht="10.2">
      <c r="D400" s="39"/>
      <c r="E400" s="39"/>
      <c r="F400" s="39"/>
      <c r="G400" s="39"/>
      <c r="H400" s="39"/>
      <c r="I400" s="39"/>
      <c r="J400" s="39"/>
    </row>
    <row r="401" spans="4:10" s="4" customFormat="1" ht="10.2">
      <c r="D401" s="39"/>
      <c r="E401" s="39"/>
      <c r="F401" s="39"/>
      <c r="G401" s="39"/>
      <c r="H401" s="39"/>
      <c r="I401" s="39"/>
      <c r="J401" s="39"/>
    </row>
    <row r="402" spans="4:10" s="4" customFormat="1" ht="10.2">
      <c r="D402" s="39"/>
      <c r="E402" s="39"/>
      <c r="F402" s="39"/>
      <c r="G402" s="39"/>
      <c r="H402" s="39"/>
      <c r="I402" s="39"/>
      <c r="J402" s="39"/>
    </row>
    <row r="403" spans="4:10" s="4" customFormat="1" ht="10.2">
      <c r="D403" s="39"/>
      <c r="E403" s="39"/>
      <c r="F403" s="39"/>
      <c r="G403" s="39"/>
      <c r="H403" s="39"/>
      <c r="I403" s="39"/>
      <c r="J403" s="39"/>
    </row>
    <row r="404" spans="4:10" s="4" customFormat="1" ht="10.2">
      <c r="D404" s="39"/>
      <c r="E404" s="39"/>
      <c r="F404" s="39"/>
      <c r="G404" s="39"/>
      <c r="H404" s="39"/>
      <c r="I404" s="39"/>
      <c r="J404" s="39"/>
    </row>
    <row r="405" spans="4:10" s="4" customFormat="1" ht="10.2">
      <c r="D405" s="39"/>
      <c r="E405" s="39"/>
      <c r="F405" s="39"/>
      <c r="G405" s="39"/>
      <c r="H405" s="39"/>
      <c r="I405" s="39"/>
      <c r="J405" s="39"/>
    </row>
    <row r="406" spans="4:10" s="4" customFormat="1" ht="10.2">
      <c r="D406" s="39"/>
      <c r="E406" s="39"/>
      <c r="F406" s="39"/>
      <c r="G406" s="39"/>
      <c r="H406" s="39"/>
      <c r="I406" s="39"/>
      <c r="J406" s="39"/>
    </row>
    <row r="407" spans="4:10" s="4" customFormat="1" ht="10.2">
      <c r="D407" s="39"/>
      <c r="E407" s="39"/>
      <c r="F407" s="39"/>
      <c r="G407" s="39"/>
      <c r="H407" s="39"/>
      <c r="I407" s="39"/>
      <c r="J407" s="39"/>
    </row>
    <row r="408" spans="4:10" s="4" customFormat="1" ht="10.2">
      <c r="D408" s="39"/>
      <c r="E408" s="39"/>
      <c r="F408" s="39"/>
      <c r="G408" s="39"/>
      <c r="H408" s="39"/>
      <c r="I408" s="39"/>
      <c r="J408" s="39"/>
    </row>
    <row r="409" spans="4:10" s="4" customFormat="1" ht="10.2">
      <c r="D409" s="39"/>
      <c r="E409" s="39"/>
      <c r="F409" s="39"/>
      <c r="G409" s="39"/>
      <c r="H409" s="39"/>
      <c r="I409" s="39"/>
      <c r="J409" s="39"/>
    </row>
    <row r="410" spans="4:10" s="4" customFormat="1" ht="10.2">
      <c r="D410" s="39"/>
      <c r="E410" s="39"/>
      <c r="F410" s="39"/>
      <c r="G410" s="39"/>
      <c r="H410" s="39"/>
      <c r="I410" s="39"/>
      <c r="J410" s="39"/>
    </row>
    <row r="411" spans="4:10" s="4" customFormat="1" ht="10.2">
      <c r="D411" s="39"/>
      <c r="E411" s="39"/>
      <c r="F411" s="39"/>
      <c r="G411" s="39"/>
      <c r="H411" s="39"/>
      <c r="I411" s="39"/>
      <c r="J411" s="39"/>
    </row>
    <row r="412" spans="4:10" s="4" customFormat="1" ht="10.2">
      <c r="D412" s="39"/>
      <c r="E412" s="39"/>
      <c r="F412" s="39"/>
      <c r="G412" s="39"/>
      <c r="H412" s="39"/>
      <c r="I412" s="39"/>
      <c r="J412" s="39"/>
    </row>
    <row r="413" spans="4:10" s="4" customFormat="1" ht="10.2">
      <c r="D413" s="39"/>
      <c r="E413" s="39"/>
      <c r="F413" s="39"/>
      <c r="G413" s="39"/>
      <c r="H413" s="39"/>
      <c r="I413" s="39"/>
      <c r="J413" s="39"/>
    </row>
    <row r="414" spans="4:10" s="4" customFormat="1" ht="10.2">
      <c r="D414" s="39"/>
      <c r="E414" s="39"/>
      <c r="F414" s="39"/>
      <c r="G414" s="39"/>
      <c r="H414" s="39"/>
      <c r="I414" s="39"/>
      <c r="J414" s="39"/>
    </row>
    <row r="415" spans="4:10" s="4" customFormat="1" ht="10.2">
      <c r="D415" s="39"/>
      <c r="E415" s="39"/>
      <c r="F415" s="39"/>
      <c r="G415" s="39"/>
      <c r="H415" s="39"/>
      <c r="I415" s="39"/>
      <c r="J415" s="39"/>
    </row>
    <row r="416" spans="4:10" s="4" customFormat="1" ht="10.2">
      <c r="D416" s="39"/>
      <c r="E416" s="39"/>
      <c r="F416" s="39"/>
      <c r="G416" s="39"/>
      <c r="H416" s="39"/>
      <c r="I416" s="39"/>
      <c r="J416" s="39"/>
    </row>
    <row r="417" spans="4:10" s="4" customFormat="1" ht="10.2">
      <c r="D417" s="39"/>
      <c r="E417" s="39"/>
      <c r="F417" s="39"/>
      <c r="G417" s="39"/>
      <c r="H417" s="39"/>
      <c r="I417" s="39"/>
      <c r="J417" s="39"/>
    </row>
    <row r="418" spans="4:10" s="4" customFormat="1" ht="10.2">
      <c r="D418" s="39"/>
      <c r="E418" s="39"/>
      <c r="F418" s="39"/>
      <c r="G418" s="39"/>
      <c r="H418" s="39"/>
      <c r="I418" s="39"/>
      <c r="J418" s="39"/>
    </row>
    <row r="419" spans="4:10" s="4" customFormat="1" ht="10.2">
      <c r="D419" s="39"/>
      <c r="E419" s="39"/>
      <c r="F419" s="39"/>
      <c r="G419" s="39"/>
      <c r="H419" s="39"/>
      <c r="I419" s="39"/>
      <c r="J419" s="39"/>
    </row>
    <row r="420" spans="4:10" s="4" customFormat="1" ht="10.2">
      <c r="D420" s="39"/>
      <c r="E420" s="39"/>
      <c r="F420" s="39"/>
      <c r="G420" s="39"/>
      <c r="H420" s="39"/>
      <c r="I420" s="39"/>
      <c r="J420" s="39"/>
    </row>
    <row r="421" spans="4:10" s="4" customFormat="1" ht="10.2">
      <c r="D421" s="39"/>
      <c r="E421" s="39"/>
      <c r="F421" s="39"/>
      <c r="G421" s="39"/>
      <c r="H421" s="39"/>
      <c r="I421" s="39"/>
      <c r="J421" s="39"/>
    </row>
    <row r="422" spans="4:10" s="4" customFormat="1" ht="10.2">
      <c r="D422" s="39"/>
      <c r="E422" s="39"/>
      <c r="F422" s="39"/>
      <c r="G422" s="39"/>
      <c r="H422" s="39"/>
      <c r="I422" s="39"/>
      <c r="J422" s="39"/>
    </row>
    <row r="423" spans="4:10" s="4" customFormat="1" ht="10.2">
      <c r="D423" s="39"/>
      <c r="E423" s="39"/>
      <c r="F423" s="39"/>
      <c r="G423" s="39"/>
      <c r="H423" s="39"/>
      <c r="I423" s="39"/>
      <c r="J423" s="39"/>
    </row>
    <row r="424" spans="4:10" s="4" customFormat="1" ht="10.2">
      <c r="D424" s="39"/>
      <c r="E424" s="39"/>
      <c r="F424" s="39"/>
      <c r="G424" s="39"/>
      <c r="H424" s="39"/>
      <c r="I424" s="39"/>
      <c r="J424" s="39"/>
    </row>
    <row r="425" spans="4:10" s="4" customFormat="1" ht="10.2">
      <c r="D425" s="39"/>
      <c r="E425" s="39"/>
      <c r="F425" s="39"/>
      <c r="G425" s="39"/>
      <c r="H425" s="39"/>
      <c r="I425" s="39"/>
      <c r="J425" s="39"/>
    </row>
    <row r="426" spans="4:10" s="4" customFormat="1" ht="10.2">
      <c r="D426" s="39"/>
      <c r="E426" s="39"/>
      <c r="F426" s="39"/>
      <c r="G426" s="39"/>
      <c r="H426" s="39"/>
      <c r="I426" s="39"/>
      <c r="J426" s="39"/>
    </row>
    <row r="427" spans="4:10" s="4" customFormat="1" ht="10.2">
      <c r="D427" s="39"/>
      <c r="E427" s="39"/>
      <c r="F427" s="39"/>
      <c r="G427" s="39"/>
      <c r="H427" s="39"/>
      <c r="I427" s="39"/>
      <c r="J427" s="39"/>
    </row>
    <row r="428" spans="4:10" s="4" customFormat="1" ht="10.2">
      <c r="D428" s="39"/>
      <c r="E428" s="39"/>
      <c r="F428" s="39"/>
      <c r="G428" s="39"/>
      <c r="H428" s="39"/>
      <c r="I428" s="39"/>
      <c r="J428" s="39"/>
    </row>
    <row r="429" spans="4:10" s="4" customFormat="1" ht="10.2">
      <c r="D429" s="39"/>
      <c r="E429" s="39"/>
      <c r="F429" s="39"/>
      <c r="G429" s="39"/>
      <c r="H429" s="39"/>
      <c r="I429" s="39"/>
      <c r="J429" s="39"/>
    </row>
    <row r="430" spans="4:10" s="4" customFormat="1" ht="10.2">
      <c r="D430" s="39"/>
      <c r="E430" s="39"/>
      <c r="F430" s="39"/>
      <c r="G430" s="39"/>
      <c r="H430" s="39"/>
      <c r="I430" s="39"/>
      <c r="J430" s="39"/>
    </row>
    <row r="431" spans="4:10" s="4" customFormat="1" ht="10.2">
      <c r="D431" s="39"/>
      <c r="E431" s="39"/>
      <c r="F431" s="39"/>
      <c r="G431" s="39"/>
      <c r="H431" s="39"/>
      <c r="I431" s="39"/>
      <c r="J431" s="39"/>
    </row>
    <row r="432" spans="4:10" s="4" customFormat="1" ht="10.2">
      <c r="D432" s="39"/>
      <c r="E432" s="39"/>
      <c r="F432" s="39"/>
      <c r="G432" s="39"/>
      <c r="H432" s="39"/>
      <c r="I432" s="39"/>
      <c r="J432" s="39"/>
    </row>
    <row r="433" spans="4:10" s="4" customFormat="1" ht="10.2">
      <c r="D433" s="39"/>
      <c r="E433" s="39"/>
      <c r="F433" s="39"/>
      <c r="G433" s="39"/>
      <c r="H433" s="39"/>
      <c r="I433" s="39"/>
      <c r="J433" s="39"/>
    </row>
    <row r="434" spans="4:10" s="4" customFormat="1" ht="10.2">
      <c r="D434" s="39"/>
      <c r="E434" s="39"/>
      <c r="F434" s="39"/>
      <c r="G434" s="39"/>
      <c r="H434" s="39"/>
      <c r="I434" s="39"/>
      <c r="J434" s="39"/>
    </row>
    <row r="435" spans="4:10" s="4" customFormat="1" ht="10.2">
      <c r="D435" s="39"/>
      <c r="E435" s="39"/>
      <c r="F435" s="39"/>
      <c r="G435" s="39"/>
      <c r="H435" s="39"/>
      <c r="I435" s="39"/>
      <c r="J435" s="39"/>
    </row>
    <row r="436" spans="4:10" s="4" customFormat="1" ht="10.2">
      <c r="D436" s="39"/>
      <c r="E436" s="39"/>
      <c r="F436" s="39"/>
      <c r="G436" s="39"/>
      <c r="H436" s="39"/>
      <c r="I436" s="39"/>
      <c r="J436" s="39"/>
    </row>
    <row r="437" spans="4:10" s="4" customFormat="1" ht="10.2">
      <c r="D437" s="39"/>
      <c r="E437" s="39"/>
      <c r="F437" s="39"/>
      <c r="G437" s="39"/>
      <c r="H437" s="39"/>
      <c r="I437" s="39"/>
      <c r="J437" s="39"/>
    </row>
    <row r="438" spans="4:10" s="4" customFormat="1" ht="10.2">
      <c r="D438" s="39"/>
      <c r="E438" s="39"/>
      <c r="F438" s="39"/>
      <c r="G438" s="39"/>
      <c r="H438" s="39"/>
      <c r="I438" s="39"/>
      <c r="J438" s="39"/>
    </row>
    <row r="439" spans="4:10" s="4" customFormat="1" ht="10.2">
      <c r="D439" s="39"/>
      <c r="E439" s="39"/>
      <c r="F439" s="39"/>
      <c r="G439" s="39"/>
      <c r="H439" s="39"/>
      <c r="I439" s="39"/>
      <c r="J439" s="39"/>
    </row>
    <row r="440" spans="4:10" s="4" customFormat="1" ht="10.2">
      <c r="D440" s="39"/>
      <c r="E440" s="39"/>
      <c r="F440" s="39"/>
      <c r="G440" s="39"/>
      <c r="H440" s="39"/>
      <c r="I440" s="39"/>
      <c r="J440" s="39"/>
    </row>
    <row r="441" spans="4:10" s="4" customFormat="1" ht="10.2">
      <c r="D441" s="39"/>
      <c r="E441" s="39"/>
      <c r="F441" s="39"/>
      <c r="G441" s="39"/>
      <c r="H441" s="39"/>
      <c r="I441" s="39"/>
      <c r="J441" s="39"/>
    </row>
    <row r="442" spans="4:10" s="4" customFormat="1" ht="10.2">
      <c r="D442" s="39"/>
      <c r="E442" s="39"/>
      <c r="F442" s="39"/>
      <c r="G442" s="39"/>
      <c r="H442" s="39"/>
      <c r="I442" s="39"/>
      <c r="J442" s="39"/>
    </row>
    <row r="443" spans="4:10" s="4" customFormat="1" ht="10.2">
      <c r="D443" s="39"/>
      <c r="E443" s="39"/>
      <c r="F443" s="39"/>
      <c r="G443" s="39"/>
      <c r="H443" s="39"/>
      <c r="I443" s="39"/>
      <c r="J443" s="39"/>
    </row>
    <row r="444" spans="4:10" s="4" customFormat="1" ht="10.2">
      <c r="D444" s="39"/>
      <c r="E444" s="39"/>
      <c r="F444" s="39"/>
      <c r="G444" s="39"/>
      <c r="H444" s="39"/>
      <c r="I444" s="39"/>
      <c r="J444" s="39"/>
    </row>
    <row r="445" spans="4:10" s="4" customFormat="1" ht="10.2">
      <c r="D445" s="39"/>
      <c r="E445" s="39"/>
      <c r="F445" s="39"/>
      <c r="G445" s="39"/>
      <c r="H445" s="39"/>
      <c r="I445" s="39"/>
      <c r="J445" s="39"/>
    </row>
    <row r="446" spans="4:10" s="4" customFormat="1" ht="10.2">
      <c r="D446" s="39"/>
      <c r="E446" s="39"/>
      <c r="F446" s="39"/>
      <c r="G446" s="39"/>
      <c r="H446" s="39"/>
      <c r="I446" s="39"/>
      <c r="J446" s="39"/>
    </row>
    <row r="447" spans="4:10" s="4" customFormat="1" ht="10.2">
      <c r="D447" s="39"/>
      <c r="E447" s="39"/>
      <c r="F447" s="39"/>
      <c r="G447" s="39"/>
      <c r="H447" s="39"/>
      <c r="I447" s="39"/>
      <c r="J447" s="39"/>
    </row>
    <row r="448" spans="4:10" s="4" customFormat="1" ht="10.2">
      <c r="D448" s="39"/>
      <c r="E448" s="39"/>
      <c r="F448" s="39"/>
      <c r="G448" s="39"/>
      <c r="H448" s="39"/>
      <c r="I448" s="39"/>
      <c r="J448" s="39"/>
    </row>
    <row r="449" spans="4:10" s="4" customFormat="1" ht="10.2">
      <c r="D449" s="39"/>
      <c r="E449" s="39"/>
      <c r="F449" s="39"/>
      <c r="G449" s="39"/>
      <c r="H449" s="39"/>
      <c r="I449" s="39"/>
      <c r="J449" s="39"/>
    </row>
    <row r="450" spans="4:10" s="4" customFormat="1" ht="10.2">
      <c r="D450" s="39"/>
      <c r="E450" s="39"/>
      <c r="F450" s="39"/>
      <c r="G450" s="39"/>
      <c r="H450" s="39"/>
      <c r="I450" s="39"/>
      <c r="J450" s="39"/>
    </row>
    <row r="451" spans="4:10" s="4" customFormat="1" ht="10.2">
      <c r="D451" s="39"/>
      <c r="E451" s="39"/>
      <c r="F451" s="39"/>
      <c r="G451" s="39"/>
      <c r="H451" s="39"/>
      <c r="I451" s="39"/>
      <c r="J451" s="39"/>
    </row>
    <row r="452" spans="4:10" s="4" customFormat="1" ht="10.2">
      <c r="D452" s="39"/>
      <c r="E452" s="39"/>
      <c r="F452" s="39"/>
      <c r="G452" s="39"/>
      <c r="H452" s="39"/>
      <c r="I452" s="39"/>
      <c r="J452" s="39"/>
    </row>
    <row r="453" spans="4:10" s="4" customFormat="1" ht="10.2">
      <c r="D453" s="39"/>
      <c r="E453" s="39"/>
      <c r="F453" s="39"/>
      <c r="G453" s="39"/>
      <c r="H453" s="39"/>
      <c r="I453" s="39"/>
      <c r="J453" s="39"/>
    </row>
    <row r="454" spans="4:10" s="4" customFormat="1" ht="10.2">
      <c r="D454" s="39"/>
      <c r="E454" s="39"/>
      <c r="F454" s="39"/>
      <c r="G454" s="39"/>
      <c r="H454" s="39"/>
      <c r="I454" s="39"/>
      <c r="J454" s="39"/>
    </row>
    <row r="455" spans="4:10" s="4" customFormat="1" ht="10.2">
      <c r="D455" s="39"/>
      <c r="E455" s="39"/>
      <c r="F455" s="39"/>
      <c r="G455" s="39"/>
      <c r="H455" s="39"/>
      <c r="I455" s="39"/>
      <c r="J455" s="39"/>
    </row>
    <row r="456" spans="4:10" s="4" customFormat="1" ht="10.2">
      <c r="D456" s="39"/>
      <c r="E456" s="39"/>
      <c r="F456" s="39"/>
      <c r="G456" s="39"/>
      <c r="H456" s="39"/>
      <c r="I456" s="39"/>
      <c r="J456" s="39"/>
    </row>
    <row r="457" spans="4:10" s="4" customFormat="1" ht="10.2">
      <c r="D457" s="39"/>
      <c r="E457" s="39"/>
      <c r="F457" s="39"/>
      <c r="G457" s="39"/>
      <c r="H457" s="39"/>
      <c r="I457" s="39"/>
      <c r="J457" s="39"/>
    </row>
    <row r="458" spans="4:10" s="4" customFormat="1" ht="10.2">
      <c r="D458" s="39"/>
      <c r="E458" s="39"/>
      <c r="F458" s="39"/>
      <c r="G458" s="39"/>
      <c r="H458" s="39"/>
      <c r="I458" s="39"/>
      <c r="J458" s="39"/>
    </row>
    <row r="459" spans="4:10" s="4" customFormat="1" ht="10.2">
      <c r="D459" s="39"/>
      <c r="E459" s="39"/>
      <c r="F459" s="39"/>
      <c r="G459" s="39"/>
      <c r="H459" s="39"/>
      <c r="I459" s="39"/>
      <c r="J459" s="39"/>
    </row>
    <row r="460" spans="4:10" s="4" customFormat="1" ht="10.2">
      <c r="D460" s="39"/>
      <c r="E460" s="39"/>
      <c r="F460" s="39"/>
      <c r="G460" s="39"/>
      <c r="H460" s="39"/>
      <c r="I460" s="39"/>
      <c r="J460" s="39"/>
    </row>
    <row r="461" spans="4:10" s="4" customFormat="1" ht="10.2">
      <c r="D461" s="39"/>
      <c r="E461" s="39"/>
      <c r="F461" s="39"/>
      <c r="G461" s="39"/>
      <c r="H461" s="39"/>
      <c r="I461" s="39"/>
      <c r="J461" s="39"/>
    </row>
    <row r="462" spans="4:10" s="4" customFormat="1" ht="10.2">
      <c r="D462" s="39"/>
      <c r="E462" s="39"/>
      <c r="F462" s="39"/>
      <c r="G462" s="39"/>
      <c r="H462" s="39"/>
      <c r="I462" s="39"/>
      <c r="J462" s="39"/>
    </row>
    <row r="463" spans="4:10" s="4" customFormat="1" ht="10.2">
      <c r="D463" s="39"/>
      <c r="E463" s="39"/>
      <c r="F463" s="39"/>
      <c r="G463" s="39"/>
      <c r="H463" s="39"/>
      <c r="I463" s="39"/>
      <c r="J463" s="39"/>
    </row>
    <row r="464" spans="4:10" s="4" customFormat="1" ht="10.2">
      <c r="D464" s="39"/>
      <c r="E464" s="39"/>
      <c r="F464" s="39"/>
      <c r="G464" s="39"/>
      <c r="H464" s="39"/>
      <c r="I464" s="39"/>
      <c r="J464" s="39"/>
    </row>
    <row r="465" spans="4:10" s="4" customFormat="1" ht="10.2">
      <c r="D465" s="39"/>
      <c r="E465" s="39"/>
      <c r="F465" s="39"/>
      <c r="G465" s="39"/>
      <c r="H465" s="39"/>
      <c r="I465" s="39"/>
      <c r="J465" s="39"/>
    </row>
    <row r="466" spans="4:10" s="4" customFormat="1" ht="10.2">
      <c r="D466" s="39"/>
      <c r="E466" s="39"/>
      <c r="F466" s="39"/>
      <c r="G466" s="39"/>
      <c r="H466" s="39"/>
      <c r="I466" s="39"/>
      <c r="J466" s="39"/>
    </row>
    <row r="467" spans="4:10" s="4" customFormat="1" ht="10.2">
      <c r="D467" s="39"/>
      <c r="E467" s="39"/>
      <c r="F467" s="39"/>
      <c r="G467" s="39"/>
      <c r="H467" s="39"/>
      <c r="I467" s="39"/>
      <c r="J467" s="39"/>
    </row>
    <row r="468" spans="4:10" s="4" customFormat="1" ht="10.2">
      <c r="D468" s="39"/>
      <c r="E468" s="39"/>
      <c r="F468" s="39"/>
      <c r="G468" s="39"/>
      <c r="H468" s="39"/>
      <c r="I468" s="39"/>
      <c r="J468" s="39"/>
    </row>
    <row r="469" spans="4:10" s="4" customFormat="1" ht="10.2">
      <c r="D469" s="39"/>
      <c r="E469" s="39"/>
      <c r="F469" s="39"/>
      <c r="G469" s="39"/>
      <c r="H469" s="39"/>
      <c r="I469" s="39"/>
      <c r="J469" s="39"/>
    </row>
    <row r="470" spans="4:10" s="4" customFormat="1" ht="10.2">
      <c r="D470" s="39"/>
      <c r="E470" s="39"/>
      <c r="F470" s="39"/>
      <c r="G470" s="39"/>
      <c r="H470" s="39"/>
      <c r="I470" s="39"/>
      <c r="J470" s="39"/>
    </row>
    <row r="471" spans="4:10" s="4" customFormat="1" ht="10.2">
      <c r="D471" s="39"/>
      <c r="E471" s="39"/>
      <c r="F471" s="39"/>
      <c r="G471" s="39"/>
      <c r="H471" s="39"/>
      <c r="I471" s="39"/>
      <c r="J471" s="39"/>
    </row>
    <row r="472" spans="4:10" s="4" customFormat="1" ht="10.2">
      <c r="D472" s="39"/>
      <c r="E472" s="39"/>
      <c r="F472" s="39"/>
      <c r="G472" s="39"/>
      <c r="H472" s="39"/>
      <c r="I472" s="39"/>
      <c r="J472" s="39"/>
    </row>
    <row r="473" spans="4:10" s="4" customFormat="1" ht="10.2">
      <c r="D473" s="39"/>
      <c r="E473" s="39"/>
      <c r="F473" s="39"/>
      <c r="G473" s="39"/>
      <c r="H473" s="39"/>
      <c r="I473" s="39"/>
      <c r="J473" s="39"/>
    </row>
    <row r="474" spans="4:10" s="4" customFormat="1" ht="10.2">
      <c r="D474" s="39"/>
      <c r="E474" s="39"/>
      <c r="F474" s="39"/>
      <c r="G474" s="39"/>
      <c r="H474" s="39"/>
      <c r="I474" s="39"/>
      <c r="J474" s="39"/>
    </row>
    <row r="475" spans="4:10" s="4" customFormat="1" ht="10.2">
      <c r="D475" s="39"/>
      <c r="E475" s="39"/>
      <c r="F475" s="39"/>
      <c r="G475" s="39"/>
      <c r="H475" s="39"/>
      <c r="I475" s="39"/>
      <c r="J475" s="39"/>
    </row>
    <row r="476" spans="4:10" s="4" customFormat="1" ht="10.2">
      <c r="D476" s="39"/>
      <c r="E476" s="39"/>
      <c r="F476" s="39"/>
      <c r="G476" s="39"/>
      <c r="H476" s="39"/>
      <c r="I476" s="39"/>
      <c r="J476" s="39"/>
    </row>
    <row r="477" spans="4:10" s="4" customFormat="1" ht="10.2">
      <c r="D477" s="39"/>
      <c r="E477" s="39"/>
      <c r="F477" s="39"/>
      <c r="G477" s="39"/>
      <c r="H477" s="39"/>
      <c r="I477" s="39"/>
      <c r="J477" s="39"/>
    </row>
    <row r="478" spans="4:10" s="4" customFormat="1" ht="10.2">
      <c r="D478" s="39"/>
      <c r="E478" s="39"/>
      <c r="F478" s="39"/>
      <c r="G478" s="39"/>
      <c r="H478" s="39"/>
      <c r="I478" s="39"/>
      <c r="J478" s="39"/>
    </row>
    <row r="479" spans="4:10" s="4" customFormat="1" ht="10.2">
      <c r="D479" s="39"/>
      <c r="E479" s="39"/>
      <c r="F479" s="39"/>
      <c r="G479" s="39"/>
      <c r="H479" s="39"/>
      <c r="I479" s="39"/>
      <c r="J479" s="39"/>
    </row>
    <row r="480" spans="4:10" s="4" customFormat="1" ht="10.2">
      <c r="D480" s="39"/>
      <c r="E480" s="39"/>
      <c r="F480" s="39"/>
      <c r="G480" s="39"/>
      <c r="H480" s="39"/>
      <c r="I480" s="39"/>
      <c r="J480" s="39"/>
    </row>
    <row r="481" spans="4:10" s="4" customFormat="1" ht="10.2">
      <c r="D481" s="39"/>
      <c r="E481" s="39"/>
      <c r="F481" s="39"/>
      <c r="G481" s="39"/>
      <c r="H481" s="39"/>
      <c r="I481" s="39"/>
      <c r="J481" s="39"/>
    </row>
    <row r="482" spans="4:10" s="4" customFormat="1" ht="10.2">
      <c r="D482" s="39"/>
      <c r="E482" s="39"/>
      <c r="F482" s="39"/>
      <c r="G482" s="39"/>
      <c r="H482" s="39"/>
      <c r="I482" s="39"/>
      <c r="J482" s="39"/>
    </row>
    <row r="483" spans="4:10" s="4" customFormat="1" ht="10.2">
      <c r="D483" s="39"/>
      <c r="E483" s="39"/>
      <c r="F483" s="39"/>
      <c r="G483" s="39"/>
      <c r="H483" s="39"/>
      <c r="I483" s="39"/>
      <c r="J483" s="39"/>
    </row>
    <row r="484" spans="4:10" s="4" customFormat="1" ht="10.2">
      <c r="D484" s="39"/>
      <c r="E484" s="39"/>
      <c r="F484" s="39"/>
      <c r="G484" s="39"/>
      <c r="H484" s="39"/>
      <c r="I484" s="39"/>
      <c r="J484" s="39"/>
    </row>
    <row r="485" spans="4:10" s="4" customFormat="1" ht="10.2">
      <c r="D485" s="39"/>
      <c r="E485" s="39"/>
      <c r="F485" s="39"/>
      <c r="G485" s="39"/>
      <c r="H485" s="39"/>
      <c r="I485" s="39"/>
      <c r="J485" s="39"/>
    </row>
    <row r="486" spans="4:10" s="4" customFormat="1" ht="10.2">
      <c r="D486" s="39"/>
      <c r="E486" s="39"/>
      <c r="F486" s="39"/>
      <c r="G486" s="39"/>
      <c r="H486" s="39"/>
      <c r="I486" s="39"/>
      <c r="J486" s="39"/>
    </row>
    <row r="487" spans="4:10" s="4" customFormat="1" ht="10.2">
      <c r="D487" s="39"/>
      <c r="E487" s="39"/>
      <c r="F487" s="39"/>
      <c r="G487" s="39"/>
      <c r="H487" s="39"/>
      <c r="I487" s="39"/>
      <c r="J487" s="39"/>
    </row>
    <row r="488" spans="4:10" s="4" customFormat="1" ht="10.2">
      <c r="D488" s="39"/>
      <c r="E488" s="39"/>
      <c r="F488" s="39"/>
      <c r="G488" s="39"/>
      <c r="H488" s="39"/>
      <c r="I488" s="39"/>
      <c r="J488" s="39"/>
    </row>
    <row r="489" spans="4:10" s="4" customFormat="1" ht="10.2">
      <c r="D489" s="39"/>
      <c r="E489" s="39"/>
      <c r="F489" s="39"/>
      <c r="G489" s="39"/>
      <c r="H489" s="39"/>
      <c r="I489" s="39"/>
      <c r="J489" s="39"/>
    </row>
    <row r="490" spans="4:10" s="4" customFormat="1" ht="10.2">
      <c r="D490" s="39"/>
      <c r="E490" s="39"/>
      <c r="F490" s="39"/>
      <c r="G490" s="39"/>
      <c r="H490" s="39"/>
      <c r="I490" s="39"/>
      <c r="J490" s="39"/>
    </row>
    <row r="491" spans="4:10" s="4" customFormat="1" ht="10.2">
      <c r="D491" s="39"/>
      <c r="E491" s="39"/>
      <c r="F491" s="39"/>
      <c r="G491" s="39"/>
      <c r="H491" s="39"/>
      <c r="I491" s="39"/>
      <c r="J491" s="39"/>
    </row>
    <row r="492" spans="4:10" s="4" customFormat="1" ht="10.2">
      <c r="D492" s="39"/>
      <c r="E492" s="39"/>
      <c r="F492" s="39"/>
      <c r="G492" s="39"/>
      <c r="H492" s="39"/>
      <c r="I492" s="39"/>
      <c r="J492" s="39"/>
    </row>
    <row r="493" spans="4:10" s="4" customFormat="1" ht="10.2">
      <c r="D493" s="39"/>
      <c r="E493" s="39"/>
      <c r="F493" s="39"/>
      <c r="G493" s="39"/>
      <c r="H493" s="39"/>
      <c r="I493" s="39"/>
      <c r="J493" s="39"/>
    </row>
    <row r="494" spans="4:10" s="4" customFormat="1" ht="10.2">
      <c r="D494" s="39"/>
      <c r="E494" s="39"/>
      <c r="F494" s="39"/>
      <c r="G494" s="39"/>
      <c r="H494" s="39"/>
      <c r="I494" s="39"/>
      <c r="J494" s="39"/>
    </row>
    <row r="495" spans="4:10" s="4" customFormat="1" ht="10.2">
      <c r="D495" s="39"/>
      <c r="E495" s="39"/>
      <c r="F495" s="39"/>
      <c r="G495" s="39"/>
      <c r="H495" s="39"/>
      <c r="I495" s="39"/>
      <c r="J495" s="39"/>
    </row>
    <row r="496" spans="4:10" s="4" customFormat="1" ht="10.2">
      <c r="D496" s="39"/>
      <c r="E496" s="39"/>
      <c r="F496" s="39"/>
      <c r="G496" s="39"/>
      <c r="H496" s="39"/>
      <c r="I496" s="39"/>
      <c r="J496" s="39"/>
    </row>
    <row r="497" spans="4:10" s="4" customFormat="1" ht="10.2">
      <c r="D497" s="39"/>
      <c r="E497" s="39"/>
      <c r="F497" s="39"/>
      <c r="G497" s="39"/>
      <c r="H497" s="39"/>
      <c r="I497" s="39"/>
      <c r="J497" s="39"/>
    </row>
    <row r="498" spans="4:10" s="4" customFormat="1" ht="10.2">
      <c r="D498" s="39"/>
      <c r="E498" s="39"/>
      <c r="F498" s="39"/>
      <c r="G498" s="39"/>
      <c r="H498" s="39"/>
      <c r="I498" s="39"/>
      <c r="J498" s="39"/>
    </row>
    <row r="499" spans="4:10" s="4" customFormat="1" ht="10.2">
      <c r="D499" s="39"/>
      <c r="E499" s="39"/>
      <c r="F499" s="39"/>
      <c r="G499" s="39"/>
      <c r="H499" s="39"/>
      <c r="I499" s="39"/>
      <c r="J499" s="39"/>
    </row>
    <row r="500" spans="4:10" s="4" customFormat="1" ht="10.2">
      <c r="D500" s="39"/>
      <c r="E500" s="39"/>
      <c r="F500" s="39"/>
      <c r="G500" s="39"/>
      <c r="H500" s="39"/>
      <c r="I500" s="39"/>
      <c r="J500" s="39"/>
    </row>
    <row r="501" spans="4:10" s="4" customFormat="1" ht="10.2">
      <c r="D501" s="39"/>
      <c r="E501" s="39"/>
      <c r="F501" s="39"/>
      <c r="G501" s="39"/>
      <c r="H501" s="39"/>
      <c r="I501" s="39"/>
      <c r="J501" s="39"/>
    </row>
    <row r="502" spans="4:10" s="4" customFormat="1" ht="10.2">
      <c r="D502" s="39"/>
      <c r="E502" s="39"/>
      <c r="F502" s="39"/>
      <c r="G502" s="39"/>
      <c r="H502" s="39"/>
      <c r="I502" s="39"/>
      <c r="J502" s="39"/>
    </row>
    <row r="503" spans="4:10" s="4" customFormat="1" ht="10.2">
      <c r="D503" s="39"/>
      <c r="E503" s="39"/>
      <c r="F503" s="39"/>
      <c r="G503" s="39"/>
      <c r="H503" s="39"/>
      <c r="I503" s="39"/>
      <c r="J503" s="39"/>
    </row>
    <row r="504" spans="4:10" s="4" customFormat="1" ht="10.2">
      <c r="D504" s="39"/>
      <c r="E504" s="39"/>
      <c r="F504" s="39"/>
      <c r="G504" s="39"/>
      <c r="H504" s="39"/>
      <c r="I504" s="39"/>
      <c r="J504" s="39"/>
    </row>
    <row r="505" spans="4:10" s="4" customFormat="1" ht="10.2">
      <c r="D505" s="39"/>
      <c r="E505" s="39"/>
      <c r="F505" s="39"/>
      <c r="G505" s="39"/>
      <c r="H505" s="39"/>
      <c r="I505" s="39"/>
      <c r="J505" s="39"/>
    </row>
    <row r="506" spans="4:10" s="4" customFormat="1" ht="10.2">
      <c r="D506" s="39"/>
      <c r="E506" s="39"/>
      <c r="F506" s="39"/>
      <c r="G506" s="39"/>
      <c r="H506" s="39"/>
      <c r="I506" s="39"/>
      <c r="J506" s="39"/>
    </row>
    <row r="507" spans="4:10" s="4" customFormat="1" ht="10.2">
      <c r="D507" s="39"/>
      <c r="E507" s="39"/>
      <c r="F507" s="39"/>
      <c r="G507" s="39"/>
      <c r="H507" s="39"/>
      <c r="I507" s="39"/>
      <c r="J507" s="39"/>
    </row>
    <row r="508" spans="4:10" s="4" customFormat="1" ht="10.2">
      <c r="D508" s="39"/>
      <c r="E508" s="39"/>
      <c r="F508" s="39"/>
      <c r="G508" s="39"/>
      <c r="H508" s="39"/>
      <c r="I508" s="39"/>
      <c r="J508" s="39"/>
    </row>
    <row r="509" spans="4:10" s="4" customFormat="1" ht="10.2">
      <c r="D509" s="39"/>
      <c r="E509" s="39"/>
      <c r="F509" s="39"/>
      <c r="G509" s="39"/>
      <c r="H509" s="39"/>
      <c r="I509" s="39"/>
      <c r="J509" s="39"/>
    </row>
    <row r="510" spans="4:10" s="4" customFormat="1" ht="10.2">
      <c r="D510" s="39"/>
      <c r="E510" s="39"/>
      <c r="F510" s="39"/>
      <c r="G510" s="39"/>
      <c r="H510" s="39"/>
      <c r="I510" s="39"/>
      <c r="J510" s="39"/>
    </row>
    <row r="511" spans="4:10" s="4" customFormat="1" ht="10.2">
      <c r="D511" s="39"/>
      <c r="E511" s="39"/>
      <c r="F511" s="39"/>
      <c r="G511" s="39"/>
      <c r="H511" s="39"/>
      <c r="I511" s="39"/>
      <c r="J511" s="39"/>
    </row>
    <row r="512" spans="4:10" s="4" customFormat="1" ht="10.2">
      <c r="D512" s="39"/>
      <c r="E512" s="39"/>
      <c r="F512" s="39"/>
      <c r="G512" s="39"/>
      <c r="H512" s="39"/>
      <c r="I512" s="39"/>
      <c r="J512" s="39"/>
    </row>
    <row r="513" spans="4:10" s="4" customFormat="1" ht="10.2">
      <c r="D513" s="39"/>
      <c r="E513" s="39"/>
      <c r="F513" s="39"/>
      <c r="G513" s="39"/>
      <c r="H513" s="39"/>
      <c r="I513" s="39"/>
      <c r="J513" s="39"/>
    </row>
    <row r="514" spans="4:10" s="4" customFormat="1" ht="10.2">
      <c r="D514" s="39"/>
      <c r="E514" s="39"/>
      <c r="F514" s="39"/>
      <c r="G514" s="39"/>
      <c r="H514" s="39"/>
      <c r="I514" s="39"/>
      <c r="J514" s="39"/>
    </row>
    <row r="515" spans="4:10" s="4" customFormat="1" ht="10.2">
      <c r="D515" s="39"/>
      <c r="E515" s="39"/>
      <c r="F515" s="39"/>
      <c r="G515" s="39"/>
      <c r="H515" s="39"/>
      <c r="I515" s="39"/>
      <c r="J515" s="39"/>
    </row>
    <row r="516" spans="4:10" s="4" customFormat="1" ht="10.2">
      <c r="D516" s="39"/>
      <c r="E516" s="39"/>
      <c r="F516" s="39"/>
      <c r="G516" s="39"/>
      <c r="H516" s="39"/>
      <c r="I516" s="39"/>
      <c r="J516" s="39"/>
    </row>
    <row r="517" spans="4:10" s="4" customFormat="1" ht="10.2">
      <c r="D517" s="39"/>
      <c r="E517" s="39"/>
      <c r="F517" s="39"/>
      <c r="G517" s="39"/>
      <c r="H517" s="39"/>
      <c r="I517" s="39"/>
      <c r="J517" s="39"/>
    </row>
    <row r="518" spans="4:10" s="4" customFormat="1" ht="10.2">
      <c r="D518" s="39"/>
      <c r="E518" s="39"/>
      <c r="F518" s="39"/>
      <c r="G518" s="39"/>
      <c r="H518" s="39"/>
      <c r="I518" s="39"/>
      <c r="J518" s="39"/>
    </row>
    <row r="519" spans="4:10" s="4" customFormat="1" ht="10.2">
      <c r="D519" s="39"/>
      <c r="E519" s="39"/>
      <c r="F519" s="39"/>
      <c r="G519" s="39"/>
      <c r="H519" s="39"/>
      <c r="I519" s="39"/>
      <c r="J519" s="39"/>
    </row>
    <row r="520" spans="4:10" s="4" customFormat="1" ht="10.2">
      <c r="D520" s="39"/>
      <c r="E520" s="39"/>
      <c r="F520" s="39"/>
      <c r="G520" s="39"/>
      <c r="H520" s="39"/>
      <c r="I520" s="39"/>
      <c r="J520" s="39"/>
    </row>
    <row r="521" spans="4:10" s="4" customFormat="1" ht="10.2">
      <c r="D521" s="39"/>
      <c r="E521" s="39"/>
      <c r="F521" s="39"/>
      <c r="G521" s="39"/>
      <c r="H521" s="39"/>
      <c r="I521" s="39"/>
      <c r="J521" s="39"/>
    </row>
    <row r="522" spans="4:10" s="4" customFormat="1" ht="10.2">
      <c r="D522" s="39"/>
      <c r="E522" s="39"/>
      <c r="F522" s="39"/>
      <c r="G522" s="39"/>
      <c r="H522" s="39"/>
      <c r="I522" s="39"/>
      <c r="J522" s="39"/>
    </row>
    <row r="523" spans="4:10" s="4" customFormat="1" ht="10.2">
      <c r="D523" s="39"/>
      <c r="E523" s="39"/>
      <c r="F523" s="39"/>
      <c r="G523" s="39"/>
      <c r="H523" s="39"/>
      <c r="I523" s="39"/>
      <c r="J523" s="39"/>
    </row>
    <row r="524" spans="4:10" s="4" customFormat="1" ht="10.2">
      <c r="D524" s="39"/>
      <c r="E524" s="39"/>
      <c r="F524" s="39"/>
      <c r="G524" s="39"/>
      <c r="H524" s="39"/>
      <c r="I524" s="39"/>
      <c r="J524" s="39"/>
    </row>
    <row r="525" spans="4:10" s="4" customFormat="1" ht="10.2">
      <c r="D525" s="39"/>
      <c r="E525" s="39"/>
      <c r="F525" s="39"/>
      <c r="G525" s="39"/>
      <c r="H525" s="39"/>
      <c r="I525" s="39"/>
      <c r="J525" s="39"/>
    </row>
    <row r="526" spans="4:10" s="4" customFormat="1" ht="10.2">
      <c r="D526" s="39"/>
      <c r="E526" s="39"/>
      <c r="F526" s="39"/>
      <c r="G526" s="39"/>
      <c r="H526" s="39"/>
      <c r="I526" s="39"/>
      <c r="J526" s="39"/>
    </row>
    <row r="527" spans="4:10" s="4" customFormat="1" ht="10.2">
      <c r="D527" s="39"/>
      <c r="E527" s="39"/>
      <c r="F527" s="39"/>
      <c r="G527" s="39"/>
      <c r="H527" s="39"/>
      <c r="I527" s="39"/>
      <c r="J527" s="39"/>
    </row>
    <row r="528" spans="4:10" s="4" customFormat="1" ht="10.2">
      <c r="D528" s="39"/>
      <c r="E528" s="39"/>
      <c r="F528" s="39"/>
      <c r="G528" s="39"/>
      <c r="H528" s="39"/>
      <c r="I528" s="39"/>
      <c r="J528" s="39"/>
    </row>
    <row r="529" spans="4:10" s="4" customFormat="1" ht="10.2">
      <c r="D529" s="39"/>
      <c r="E529" s="39"/>
      <c r="F529" s="39"/>
      <c r="G529" s="39"/>
      <c r="H529" s="39"/>
      <c r="I529" s="39"/>
      <c r="J529" s="39"/>
    </row>
    <row r="530" spans="4:10" s="4" customFormat="1" ht="10.2">
      <c r="D530" s="39"/>
      <c r="E530" s="39"/>
      <c r="F530" s="39"/>
      <c r="G530" s="39"/>
      <c r="H530" s="39"/>
      <c r="I530" s="39"/>
      <c r="J530" s="39"/>
    </row>
    <row r="531" spans="4:10" s="4" customFormat="1" ht="10.2">
      <c r="D531" s="39"/>
      <c r="E531" s="39"/>
      <c r="F531" s="39"/>
      <c r="G531" s="39"/>
      <c r="H531" s="39"/>
      <c r="I531" s="39"/>
      <c r="J531" s="39"/>
    </row>
    <row r="532" spans="4:10" s="4" customFormat="1" ht="10.2">
      <c r="D532" s="39"/>
      <c r="E532" s="39"/>
      <c r="F532" s="39"/>
      <c r="G532" s="39"/>
      <c r="H532" s="39"/>
      <c r="I532" s="39"/>
      <c r="J532" s="39"/>
    </row>
    <row r="533" spans="4:10" s="4" customFormat="1" ht="10.2">
      <c r="D533" s="39"/>
      <c r="E533" s="39"/>
      <c r="F533" s="39"/>
      <c r="G533" s="39"/>
      <c r="H533" s="39"/>
      <c r="I533" s="39"/>
      <c r="J533" s="39"/>
    </row>
    <row r="534" spans="4:10" s="4" customFormat="1" ht="10.2">
      <c r="D534" s="39"/>
      <c r="E534" s="39"/>
      <c r="F534" s="39"/>
      <c r="G534" s="39"/>
      <c r="H534" s="39"/>
      <c r="I534" s="39"/>
      <c r="J534" s="39"/>
    </row>
    <row r="535" spans="4:10" s="4" customFormat="1" ht="10.2">
      <c r="D535" s="39"/>
      <c r="E535" s="39"/>
      <c r="F535" s="39"/>
      <c r="G535" s="39"/>
      <c r="H535" s="39"/>
      <c r="I535" s="39"/>
      <c r="J535" s="39"/>
    </row>
    <row r="536" spans="4:10" s="4" customFormat="1" ht="10.2">
      <c r="D536" s="39"/>
      <c r="E536" s="39"/>
      <c r="F536" s="39"/>
      <c r="G536" s="39"/>
      <c r="H536" s="39"/>
      <c r="I536" s="39"/>
      <c r="J536" s="39"/>
    </row>
    <row r="537" spans="4:10" s="4" customFormat="1" ht="10.2">
      <c r="D537" s="39"/>
      <c r="E537" s="39"/>
      <c r="F537" s="39"/>
      <c r="G537" s="39"/>
      <c r="H537" s="39"/>
      <c r="I537" s="39"/>
      <c r="J537" s="39"/>
    </row>
    <row r="538" spans="4:10" s="4" customFormat="1" ht="10.2">
      <c r="D538" s="39"/>
      <c r="E538" s="39"/>
      <c r="F538" s="39"/>
      <c r="G538" s="39"/>
      <c r="H538" s="39"/>
      <c r="I538" s="39"/>
      <c r="J538" s="39"/>
    </row>
    <row r="539" spans="4:10" s="4" customFormat="1" ht="10.2">
      <c r="D539" s="39"/>
      <c r="E539" s="39"/>
      <c r="F539" s="39"/>
      <c r="G539" s="39"/>
      <c r="H539" s="39"/>
      <c r="I539" s="39"/>
      <c r="J539" s="39"/>
    </row>
    <row r="540" spans="4:10" s="4" customFormat="1" ht="10.2">
      <c r="D540" s="39"/>
      <c r="E540" s="39"/>
      <c r="F540" s="39"/>
      <c r="G540" s="39"/>
      <c r="H540" s="39"/>
      <c r="I540" s="39"/>
      <c r="J540" s="39"/>
    </row>
    <row r="541" spans="4:10" s="4" customFormat="1" ht="10.2">
      <c r="D541" s="39"/>
      <c r="E541" s="39"/>
      <c r="F541" s="39"/>
      <c r="G541" s="39"/>
      <c r="H541" s="39"/>
      <c r="I541" s="39"/>
      <c r="J541" s="39"/>
    </row>
    <row r="542" spans="4:10" s="4" customFormat="1" ht="10.2">
      <c r="D542" s="39"/>
      <c r="E542" s="39"/>
      <c r="F542" s="39"/>
      <c r="G542" s="39"/>
      <c r="H542" s="39"/>
      <c r="I542" s="39"/>
      <c r="J542" s="39"/>
    </row>
    <row r="543" spans="4:10" s="4" customFormat="1" ht="10.2">
      <c r="D543" s="39"/>
      <c r="E543" s="39"/>
      <c r="F543" s="39"/>
      <c r="G543" s="39"/>
      <c r="H543" s="39"/>
      <c r="I543" s="39"/>
      <c r="J543" s="39"/>
    </row>
    <row r="544" spans="4:10" s="4" customFormat="1" ht="10.2">
      <c r="D544" s="39"/>
      <c r="E544" s="39"/>
      <c r="F544" s="39"/>
      <c r="G544" s="39"/>
      <c r="H544" s="39"/>
      <c r="I544" s="39"/>
      <c r="J544" s="39"/>
    </row>
    <row r="545" spans="4:10" s="4" customFormat="1" ht="10.2">
      <c r="D545" s="39"/>
      <c r="E545" s="39"/>
      <c r="F545" s="39"/>
      <c r="G545" s="39"/>
      <c r="H545" s="39"/>
      <c r="I545" s="39"/>
      <c r="J545" s="39"/>
    </row>
    <row r="546" spans="4:10" s="4" customFormat="1" ht="10.2">
      <c r="D546" s="39"/>
      <c r="E546" s="39"/>
      <c r="F546" s="39"/>
      <c r="G546" s="39"/>
      <c r="H546" s="39"/>
      <c r="I546" s="39"/>
      <c r="J546" s="39"/>
    </row>
    <row r="547" spans="4:10" s="4" customFormat="1" ht="10.2">
      <c r="D547" s="39"/>
      <c r="E547" s="39"/>
      <c r="F547" s="39"/>
      <c r="G547" s="39"/>
      <c r="H547" s="39"/>
      <c r="I547" s="39"/>
      <c r="J547" s="39"/>
    </row>
    <row r="548" spans="4:10" s="4" customFormat="1" ht="10.2">
      <c r="D548" s="39"/>
      <c r="E548" s="39"/>
      <c r="F548" s="39"/>
      <c r="G548" s="39"/>
      <c r="H548" s="39"/>
      <c r="I548" s="39"/>
      <c r="J548" s="39"/>
    </row>
    <row r="549" spans="4:10" s="4" customFormat="1" ht="10.2">
      <c r="D549" s="39"/>
      <c r="E549" s="39"/>
      <c r="F549" s="39"/>
      <c r="G549" s="39"/>
      <c r="H549" s="39"/>
      <c r="I549" s="39"/>
      <c r="J549" s="39"/>
    </row>
    <row r="550" spans="4:10" s="4" customFormat="1" ht="10.2">
      <c r="D550" s="39"/>
      <c r="E550" s="39"/>
      <c r="F550" s="39"/>
      <c r="G550" s="39"/>
      <c r="H550" s="39"/>
      <c r="I550" s="39"/>
      <c r="J550" s="39"/>
    </row>
    <row r="551" spans="4:10" s="4" customFormat="1" ht="10.2">
      <c r="D551" s="39"/>
      <c r="E551" s="39"/>
      <c r="F551" s="39"/>
      <c r="G551" s="39"/>
      <c r="H551" s="39"/>
      <c r="I551" s="39"/>
      <c r="J551" s="39"/>
    </row>
    <row r="552" spans="4:10" s="4" customFormat="1" ht="10.2">
      <c r="D552" s="39"/>
      <c r="E552" s="39"/>
      <c r="F552" s="39"/>
      <c r="G552" s="39"/>
      <c r="H552" s="39"/>
      <c r="I552" s="39"/>
      <c r="J552" s="39"/>
    </row>
    <row r="553" spans="4:10" s="4" customFormat="1" ht="10.2">
      <c r="D553" s="39"/>
      <c r="E553" s="39"/>
      <c r="F553" s="39"/>
      <c r="G553" s="39"/>
      <c r="H553" s="39"/>
      <c r="I553" s="39"/>
      <c r="J553" s="39"/>
    </row>
    <row r="554" spans="4:10" s="4" customFormat="1" ht="10.2">
      <c r="D554" s="39"/>
      <c r="E554" s="39"/>
      <c r="F554" s="39"/>
      <c r="G554" s="39"/>
      <c r="H554" s="39"/>
      <c r="I554" s="39"/>
      <c r="J554" s="39"/>
    </row>
    <row r="555" spans="4:10" s="4" customFormat="1" ht="10.2">
      <c r="D555" s="39"/>
      <c r="E555" s="39"/>
      <c r="F555" s="39"/>
      <c r="G555" s="39"/>
      <c r="H555" s="39"/>
      <c r="I555" s="39"/>
      <c r="J555" s="39"/>
    </row>
    <row r="556" spans="4:10" s="4" customFormat="1" ht="10.2">
      <c r="D556" s="39"/>
      <c r="E556" s="39"/>
      <c r="F556" s="39"/>
      <c r="G556" s="39"/>
      <c r="H556" s="39"/>
      <c r="I556" s="39"/>
      <c r="J556" s="39"/>
    </row>
    <row r="557" spans="4:10" s="4" customFormat="1" ht="10.2">
      <c r="D557" s="39"/>
      <c r="E557" s="39"/>
      <c r="F557" s="39"/>
      <c r="G557" s="39"/>
      <c r="H557" s="39"/>
      <c r="I557" s="39"/>
      <c r="J557" s="39"/>
    </row>
    <row r="558" spans="4:10" s="4" customFormat="1" ht="10.2">
      <c r="D558" s="39"/>
      <c r="E558" s="39"/>
      <c r="F558" s="39"/>
      <c r="G558" s="39"/>
      <c r="H558" s="39"/>
      <c r="I558" s="39"/>
      <c r="J558" s="39"/>
    </row>
    <row r="559" spans="4:10" s="4" customFormat="1" ht="10.2">
      <c r="D559" s="39"/>
      <c r="E559" s="39"/>
      <c r="F559" s="39"/>
      <c r="G559" s="39"/>
      <c r="H559" s="39"/>
      <c r="I559" s="39"/>
      <c r="J559" s="39"/>
    </row>
    <row r="560" spans="4:10" s="4" customFormat="1" ht="10.2">
      <c r="D560" s="39"/>
      <c r="E560" s="39"/>
      <c r="F560" s="39"/>
      <c r="G560" s="39"/>
      <c r="H560" s="39"/>
      <c r="I560" s="39"/>
      <c r="J560" s="39"/>
    </row>
    <row r="561" spans="4:10" s="4" customFormat="1" ht="10.2">
      <c r="D561" s="39"/>
      <c r="E561" s="39"/>
      <c r="F561" s="39"/>
      <c r="G561" s="39"/>
      <c r="H561" s="39"/>
      <c r="I561" s="39"/>
      <c r="J561" s="39"/>
    </row>
    <row r="562" spans="4:10" s="4" customFormat="1" ht="10.2">
      <c r="D562" s="39"/>
      <c r="E562" s="39"/>
      <c r="F562" s="39"/>
      <c r="G562" s="39"/>
      <c r="H562" s="39"/>
      <c r="I562" s="39"/>
      <c r="J562" s="39"/>
    </row>
    <row r="563" spans="4:10" s="4" customFormat="1" ht="10.2">
      <c r="D563" s="39"/>
      <c r="E563" s="39"/>
      <c r="F563" s="39"/>
      <c r="G563" s="39"/>
      <c r="H563" s="39"/>
      <c r="I563" s="39"/>
      <c r="J563" s="39"/>
    </row>
    <row r="564" spans="4:10" s="4" customFormat="1" ht="10.2">
      <c r="D564" s="39"/>
      <c r="E564" s="39"/>
      <c r="F564" s="39"/>
      <c r="G564" s="39"/>
      <c r="H564" s="39"/>
      <c r="I564" s="39"/>
      <c r="J564" s="39"/>
    </row>
    <row r="565" spans="4:10" s="4" customFormat="1" ht="10.2">
      <c r="D565" s="39"/>
      <c r="E565" s="39"/>
      <c r="F565" s="39"/>
      <c r="G565" s="39"/>
      <c r="H565" s="39"/>
      <c r="I565" s="39"/>
      <c r="J565" s="39"/>
    </row>
    <row r="566" spans="4:10" s="4" customFormat="1" ht="10.2">
      <c r="D566" s="39"/>
      <c r="E566" s="39"/>
      <c r="F566" s="39"/>
      <c r="G566" s="39"/>
      <c r="H566" s="39"/>
      <c r="I566" s="39"/>
      <c r="J566" s="39"/>
    </row>
    <row r="567" spans="4:10" s="4" customFormat="1" ht="10.2">
      <c r="D567" s="39"/>
      <c r="E567" s="39"/>
      <c r="F567" s="39"/>
      <c r="G567" s="39"/>
      <c r="H567" s="39"/>
      <c r="I567" s="39"/>
      <c r="J567" s="39"/>
    </row>
    <row r="568" spans="4:10" s="4" customFormat="1" ht="10.2">
      <c r="D568" s="39"/>
      <c r="E568" s="39"/>
      <c r="F568" s="39"/>
      <c r="G568" s="39"/>
      <c r="H568" s="39"/>
      <c r="I568" s="39"/>
      <c r="J568" s="39"/>
    </row>
    <row r="569" spans="4:10" s="4" customFormat="1" ht="10.2">
      <c r="D569" s="39"/>
      <c r="E569" s="39"/>
      <c r="F569" s="39"/>
      <c r="G569" s="39"/>
      <c r="H569" s="39"/>
      <c r="I569" s="39"/>
      <c r="J569" s="39"/>
    </row>
    <row r="570" spans="4:10" s="4" customFormat="1" ht="10.2">
      <c r="D570" s="39"/>
      <c r="E570" s="39"/>
      <c r="F570" s="39"/>
      <c r="G570" s="39"/>
      <c r="H570" s="39"/>
      <c r="I570" s="39"/>
      <c r="J570" s="39"/>
    </row>
    <row r="571" spans="4:10" s="4" customFormat="1" ht="10.2">
      <c r="D571" s="39"/>
      <c r="E571" s="39"/>
      <c r="F571" s="39"/>
      <c r="G571" s="39"/>
      <c r="H571" s="39"/>
      <c r="I571" s="39"/>
      <c r="J571" s="39"/>
    </row>
    <row r="572" spans="4:10" s="4" customFormat="1" ht="10.2">
      <c r="D572" s="39"/>
      <c r="E572" s="39"/>
      <c r="F572" s="39"/>
      <c r="G572" s="39"/>
      <c r="H572" s="39"/>
      <c r="I572" s="39"/>
      <c r="J572" s="39"/>
    </row>
    <row r="573" spans="4:10" s="4" customFormat="1" ht="10.2">
      <c r="D573" s="39"/>
      <c r="E573" s="39"/>
      <c r="F573" s="39"/>
      <c r="G573" s="39"/>
      <c r="H573" s="39"/>
      <c r="I573" s="39"/>
      <c r="J573" s="39"/>
    </row>
    <row r="574" spans="4:10" s="4" customFormat="1" ht="10.2">
      <c r="D574" s="39"/>
      <c r="E574" s="39"/>
      <c r="F574" s="39"/>
      <c r="G574" s="39"/>
      <c r="H574" s="39"/>
      <c r="I574" s="39"/>
      <c r="J574" s="39"/>
    </row>
    <row r="575" spans="4:10" s="4" customFormat="1" ht="10.2">
      <c r="D575" s="39"/>
      <c r="E575" s="39"/>
      <c r="F575" s="39"/>
      <c r="G575" s="39"/>
      <c r="H575" s="39"/>
      <c r="I575" s="39"/>
      <c r="J575" s="39"/>
    </row>
    <row r="576" spans="4:10" s="4" customFormat="1" ht="10.2">
      <c r="D576" s="39"/>
      <c r="E576" s="39"/>
      <c r="F576" s="39"/>
      <c r="G576" s="39"/>
      <c r="H576" s="39"/>
      <c r="I576" s="39"/>
      <c r="J576" s="39"/>
    </row>
    <row r="577" spans="4:10" s="4" customFormat="1" ht="10.2">
      <c r="D577" s="39"/>
      <c r="E577" s="39"/>
      <c r="F577" s="39"/>
      <c r="G577" s="39"/>
      <c r="H577" s="39"/>
      <c r="I577" s="39"/>
      <c r="J577" s="39"/>
    </row>
    <row r="578" spans="4:10" s="4" customFormat="1" ht="10.2">
      <c r="D578" s="39"/>
      <c r="E578" s="39"/>
      <c r="F578" s="39"/>
      <c r="G578" s="39"/>
      <c r="H578" s="39"/>
      <c r="I578" s="39"/>
      <c r="J578" s="39"/>
    </row>
    <row r="579" spans="4:10" s="4" customFormat="1" ht="10.2">
      <c r="D579" s="39"/>
      <c r="E579" s="39"/>
      <c r="F579" s="39"/>
      <c r="G579" s="39"/>
      <c r="H579" s="39"/>
      <c r="I579" s="39"/>
      <c r="J579" s="39"/>
    </row>
    <row r="580" spans="4:10" s="4" customFormat="1" ht="10.2">
      <c r="D580" s="39"/>
      <c r="E580" s="39"/>
      <c r="F580" s="39"/>
      <c r="G580" s="39"/>
      <c r="H580" s="39"/>
      <c r="I580" s="39"/>
      <c r="J580" s="39"/>
    </row>
    <row r="581" spans="4:10" s="4" customFormat="1" ht="10.2">
      <c r="D581" s="39"/>
      <c r="E581" s="39"/>
      <c r="F581" s="39"/>
      <c r="G581" s="39"/>
      <c r="H581" s="39"/>
      <c r="I581" s="39"/>
      <c r="J581" s="39"/>
    </row>
    <row r="582" spans="4:10" s="4" customFormat="1" ht="10.2">
      <c r="D582" s="39"/>
      <c r="E582" s="39"/>
      <c r="F582" s="39"/>
      <c r="G582" s="39"/>
      <c r="H582" s="39"/>
      <c r="I582" s="39"/>
      <c r="J582" s="39"/>
    </row>
    <row r="583" spans="4:10" s="4" customFormat="1" ht="10.2">
      <c r="D583" s="39"/>
      <c r="E583" s="39"/>
      <c r="F583" s="39"/>
      <c r="G583" s="39"/>
      <c r="H583" s="39"/>
      <c r="I583" s="39"/>
      <c r="J583" s="39"/>
    </row>
  </sheetData>
  <mergeCells count="12">
    <mergeCell ref="E4:F4"/>
    <mergeCell ref="A1:J1"/>
    <mergeCell ref="A2:J2"/>
    <mergeCell ref="G4:J4"/>
    <mergeCell ref="B4:B10"/>
    <mergeCell ref="A4:A10"/>
    <mergeCell ref="D4:D10"/>
    <mergeCell ref="I5:J9"/>
    <mergeCell ref="G5:H9"/>
    <mergeCell ref="A75:J75"/>
    <mergeCell ref="E5:E9"/>
    <mergeCell ref="F5:F9"/>
  </mergeCells>
  <printOptions/>
  <pageMargins left="0.5905511811023623" right="0.5118110236220472" top="0.5905511811023623" bottom="0.7874015748031497" header="0.4724409448818898" footer="0.4724409448818898"/>
  <pageSetup fitToHeight="1" fitToWidth="1" horizontalDpi="600" verticalDpi="600" orientation="portrait" paperSize="9" scale="83" r:id="rId1"/>
  <headerFooter alignWithMargins="0">
    <oddFooter>&amp;C 15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39998000860214233"/>
  </sheetPr>
  <dimension ref="A1:G70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250" customWidth="1"/>
    <col min="2" max="2" width="15.8515625" style="250" customWidth="1"/>
    <col min="3" max="3" width="18.28125" style="250" customWidth="1"/>
    <col min="4" max="4" width="11.421875" style="250" customWidth="1"/>
    <col min="5" max="5" width="13.00390625" style="250" customWidth="1"/>
    <col min="6" max="6" width="14.421875" style="250" customWidth="1"/>
    <col min="7" max="16384" width="11.421875" style="250" customWidth="1"/>
  </cols>
  <sheetData>
    <row r="1" spans="1:7" ht="15" customHeight="1">
      <c r="A1" s="538" t="s">
        <v>542</v>
      </c>
      <c r="B1" s="538"/>
      <c r="C1" s="538"/>
      <c r="D1" s="538"/>
      <c r="E1" s="538"/>
      <c r="F1" s="538"/>
      <c r="G1" s="538"/>
    </row>
    <row r="2" spans="1:7" ht="15" customHeight="1">
      <c r="A2" s="213"/>
      <c r="B2" s="213"/>
      <c r="C2" s="335"/>
      <c r="D2" s="213"/>
      <c r="E2" s="213"/>
      <c r="F2" s="335"/>
      <c r="G2" s="213"/>
    </row>
    <row r="3" spans="1:7" ht="14.1" customHeight="1">
      <c r="A3" s="531" t="s">
        <v>536</v>
      </c>
      <c r="B3" s="531"/>
      <c r="C3" s="531"/>
      <c r="D3" s="531"/>
      <c r="E3" s="531"/>
      <c r="F3" s="532"/>
      <c r="G3" s="533" t="s">
        <v>146</v>
      </c>
    </row>
    <row r="4" spans="1:7" ht="14.1" customHeight="1">
      <c r="A4" s="536" t="s">
        <v>543</v>
      </c>
      <c r="B4" s="536"/>
      <c r="C4" s="524"/>
      <c r="D4" s="533" t="s">
        <v>544</v>
      </c>
      <c r="E4" s="536"/>
      <c r="F4" s="524"/>
      <c r="G4" s="534"/>
    </row>
    <row r="5" spans="1:7" ht="14.1" customHeight="1">
      <c r="A5" s="539"/>
      <c r="B5" s="537"/>
      <c r="C5" s="525"/>
      <c r="D5" s="534"/>
      <c r="E5" s="537"/>
      <c r="F5" s="525"/>
      <c r="G5" s="534"/>
    </row>
    <row r="6" spans="1:7" ht="14.1" customHeight="1">
      <c r="A6" s="524" t="s">
        <v>487</v>
      </c>
      <c r="B6" s="526" t="s">
        <v>538</v>
      </c>
      <c r="C6" s="528" t="s">
        <v>539</v>
      </c>
      <c r="D6" s="526" t="s">
        <v>487</v>
      </c>
      <c r="E6" s="526" t="s">
        <v>538</v>
      </c>
      <c r="F6" s="528" t="s">
        <v>539</v>
      </c>
      <c r="G6" s="534"/>
    </row>
    <row r="7" spans="1:7" ht="14.1" customHeight="1">
      <c r="A7" s="525"/>
      <c r="B7" s="527"/>
      <c r="C7" s="529"/>
      <c r="D7" s="527"/>
      <c r="E7" s="527"/>
      <c r="F7" s="529"/>
      <c r="G7" s="534"/>
    </row>
    <row r="8" spans="1:7" ht="14.1" customHeight="1">
      <c r="A8" s="329" t="s">
        <v>18</v>
      </c>
      <c r="B8" s="330" t="s">
        <v>24</v>
      </c>
      <c r="C8" s="331" t="s">
        <v>18</v>
      </c>
      <c r="D8" s="330" t="s">
        <v>18</v>
      </c>
      <c r="E8" s="330" t="s">
        <v>24</v>
      </c>
      <c r="F8" s="331" t="s">
        <v>18</v>
      </c>
      <c r="G8" s="535"/>
    </row>
    <row r="9" spans="1:7" ht="15" customHeight="1">
      <c r="A9" s="213"/>
      <c r="B9" s="213"/>
      <c r="C9" s="335"/>
      <c r="D9" s="213"/>
      <c r="E9" s="213"/>
      <c r="F9" s="335"/>
      <c r="G9" s="342"/>
    </row>
    <row r="10" spans="1:7" ht="15" customHeight="1">
      <c r="A10" s="316">
        <v>38</v>
      </c>
      <c r="B10" s="316">
        <v>13264</v>
      </c>
      <c r="C10" s="319">
        <v>165643</v>
      </c>
      <c r="D10" s="316">
        <v>9</v>
      </c>
      <c r="E10" s="316">
        <v>42</v>
      </c>
      <c r="F10" s="319">
        <v>1581</v>
      </c>
      <c r="G10" s="334">
        <v>471</v>
      </c>
    </row>
    <row r="11" spans="1:7" ht="15" customHeight="1">
      <c r="A11" s="316">
        <v>32</v>
      </c>
      <c r="B11" s="316">
        <v>13785</v>
      </c>
      <c r="C11" s="319">
        <v>112481</v>
      </c>
      <c r="D11" s="316">
        <v>10</v>
      </c>
      <c r="E11" s="316">
        <v>724</v>
      </c>
      <c r="F11" s="319">
        <v>3907</v>
      </c>
      <c r="G11" s="334">
        <v>472</v>
      </c>
    </row>
    <row r="12" spans="1:7" ht="15" customHeight="1">
      <c r="A12" s="316">
        <v>14</v>
      </c>
      <c r="B12" s="316">
        <v>10627</v>
      </c>
      <c r="C12" s="319">
        <v>98928</v>
      </c>
      <c r="D12" s="316">
        <v>4</v>
      </c>
      <c r="E12" s="316">
        <v>90</v>
      </c>
      <c r="F12" s="319">
        <v>1150</v>
      </c>
      <c r="G12" s="334">
        <v>473</v>
      </c>
    </row>
    <row r="13" spans="1:7" ht="15" customHeight="1">
      <c r="A13" s="316">
        <v>10</v>
      </c>
      <c r="B13" s="316">
        <v>13143</v>
      </c>
      <c r="C13" s="319">
        <v>147814</v>
      </c>
      <c r="D13" s="316">
        <v>1</v>
      </c>
      <c r="E13" s="316">
        <v>8</v>
      </c>
      <c r="F13" s="319">
        <v>125</v>
      </c>
      <c r="G13" s="334">
        <v>474</v>
      </c>
    </row>
    <row r="14" spans="1:7" ht="15" customHeight="1">
      <c r="A14" s="316">
        <v>25</v>
      </c>
      <c r="B14" s="316">
        <v>11849</v>
      </c>
      <c r="C14" s="319">
        <v>52113</v>
      </c>
      <c r="D14" s="316">
        <v>4</v>
      </c>
      <c r="E14" s="316">
        <v>60</v>
      </c>
      <c r="F14" s="319">
        <v>645</v>
      </c>
      <c r="G14" s="334">
        <v>475</v>
      </c>
    </row>
    <row r="15" spans="1:7" ht="15" customHeight="1">
      <c r="A15" s="316">
        <v>25</v>
      </c>
      <c r="B15" s="316">
        <v>19309</v>
      </c>
      <c r="C15" s="319">
        <v>106613</v>
      </c>
      <c r="D15" s="316">
        <v>0</v>
      </c>
      <c r="E15" s="316">
        <v>0</v>
      </c>
      <c r="F15" s="316">
        <v>0</v>
      </c>
      <c r="G15" s="334">
        <v>476</v>
      </c>
    </row>
    <row r="16" spans="1:7" ht="15" customHeight="1">
      <c r="A16" s="316">
        <v>24</v>
      </c>
      <c r="B16" s="316">
        <v>13855</v>
      </c>
      <c r="C16" s="319">
        <v>171917</v>
      </c>
      <c r="D16" s="316">
        <v>9</v>
      </c>
      <c r="E16" s="316">
        <v>116</v>
      </c>
      <c r="F16" s="319">
        <v>1391</v>
      </c>
      <c r="G16" s="334">
        <v>477</v>
      </c>
    </row>
    <row r="17" spans="1:7" ht="15" customHeight="1">
      <c r="A17" s="316">
        <v>14</v>
      </c>
      <c r="B17" s="316">
        <v>9011</v>
      </c>
      <c r="C17" s="319">
        <v>94939</v>
      </c>
      <c r="D17" s="316">
        <v>2</v>
      </c>
      <c r="E17" s="316">
        <v>9</v>
      </c>
      <c r="F17" s="319">
        <v>206</v>
      </c>
      <c r="G17" s="334">
        <v>478</v>
      </c>
    </row>
    <row r="18" spans="1:7" ht="15" customHeight="1">
      <c r="A18" s="316">
        <v>15</v>
      </c>
      <c r="B18" s="316">
        <v>14879</v>
      </c>
      <c r="C18" s="319">
        <v>123675</v>
      </c>
      <c r="D18" s="316">
        <v>0</v>
      </c>
      <c r="E18" s="316">
        <v>0</v>
      </c>
      <c r="F18" s="319">
        <v>0</v>
      </c>
      <c r="G18" s="334">
        <v>479</v>
      </c>
    </row>
    <row r="19" spans="1:7" ht="15" customHeight="1">
      <c r="A19" s="323">
        <v>201</v>
      </c>
      <c r="B19" s="323">
        <v>165227</v>
      </c>
      <c r="C19" s="336">
        <v>1863802</v>
      </c>
      <c r="D19" s="323">
        <v>39</v>
      </c>
      <c r="E19" s="323">
        <v>1049</v>
      </c>
      <c r="F19" s="336">
        <v>9005</v>
      </c>
      <c r="G19" s="337">
        <v>4</v>
      </c>
    </row>
    <row r="20" spans="1:7" ht="15" customHeight="1">
      <c r="A20" s="316"/>
      <c r="B20" s="316"/>
      <c r="C20" s="319"/>
      <c r="D20" s="213"/>
      <c r="E20" s="213"/>
      <c r="F20" s="335"/>
      <c r="G20" s="334"/>
    </row>
    <row r="21" spans="1:7" ht="15" customHeight="1">
      <c r="A21" s="316"/>
      <c r="B21" s="316"/>
      <c r="C21" s="319"/>
      <c r="D21" s="213"/>
      <c r="E21" s="213"/>
      <c r="F21" s="335"/>
      <c r="G21" s="334"/>
    </row>
    <row r="22" spans="1:7" ht="15" customHeight="1">
      <c r="A22" s="316">
        <v>3</v>
      </c>
      <c r="B22" s="316">
        <v>5814</v>
      </c>
      <c r="C22" s="319">
        <v>46392</v>
      </c>
      <c r="D22" s="316">
        <v>6</v>
      </c>
      <c r="E22" s="316">
        <v>100</v>
      </c>
      <c r="F22" s="319">
        <v>876</v>
      </c>
      <c r="G22" s="334">
        <v>561</v>
      </c>
    </row>
    <row r="23" spans="1:7" ht="15" customHeight="1">
      <c r="A23" s="316">
        <v>1</v>
      </c>
      <c r="B23" s="316">
        <v>20110</v>
      </c>
      <c r="C23" s="319">
        <v>319266</v>
      </c>
      <c r="D23" s="316">
        <v>0</v>
      </c>
      <c r="E23" s="316">
        <v>0</v>
      </c>
      <c r="F23" s="319">
        <v>0</v>
      </c>
      <c r="G23" s="334">
        <v>562</v>
      </c>
    </row>
    <row r="24" spans="1:7" ht="15" customHeight="1">
      <c r="A24" s="316">
        <v>1</v>
      </c>
      <c r="B24" s="316">
        <v>13384</v>
      </c>
      <c r="C24" s="319">
        <v>189057</v>
      </c>
      <c r="D24" s="316">
        <v>0</v>
      </c>
      <c r="E24" s="316">
        <v>0</v>
      </c>
      <c r="F24" s="319">
        <v>0</v>
      </c>
      <c r="G24" s="334">
        <v>563</v>
      </c>
    </row>
    <row r="25" spans="1:7" ht="15" customHeight="1">
      <c r="A25" s="316">
        <v>2</v>
      </c>
      <c r="B25" s="316">
        <v>60095</v>
      </c>
      <c r="C25" s="319">
        <v>962237</v>
      </c>
      <c r="D25" s="316">
        <v>0</v>
      </c>
      <c r="E25" s="316">
        <v>0</v>
      </c>
      <c r="F25" s="319">
        <v>0</v>
      </c>
      <c r="G25" s="334">
        <v>564</v>
      </c>
    </row>
    <row r="26" spans="1:7" ht="15" customHeight="1">
      <c r="A26" s="316">
        <v>1</v>
      </c>
      <c r="B26" s="316">
        <v>3791</v>
      </c>
      <c r="C26" s="319">
        <v>51400</v>
      </c>
      <c r="D26" s="316">
        <v>0</v>
      </c>
      <c r="E26" s="316">
        <v>0</v>
      </c>
      <c r="F26" s="319">
        <v>0</v>
      </c>
      <c r="G26" s="334">
        <v>565</v>
      </c>
    </row>
    <row r="27" spans="1:7" ht="15" customHeight="1">
      <c r="A27" s="316"/>
      <c r="B27" s="316"/>
      <c r="C27" s="319"/>
      <c r="D27" s="213"/>
      <c r="E27" s="213"/>
      <c r="F27" s="335"/>
      <c r="G27" s="334"/>
    </row>
    <row r="28" spans="1:7" ht="15" customHeight="1">
      <c r="A28" s="316">
        <v>61</v>
      </c>
      <c r="B28" s="316">
        <v>20692</v>
      </c>
      <c r="C28" s="319">
        <v>200601</v>
      </c>
      <c r="D28" s="316">
        <v>69</v>
      </c>
      <c r="E28" s="316">
        <v>101471</v>
      </c>
      <c r="F28" s="319">
        <v>29983</v>
      </c>
      <c r="G28" s="334">
        <v>571</v>
      </c>
    </row>
    <row r="29" spans="1:7" ht="15" customHeight="1">
      <c r="A29" s="316">
        <v>11</v>
      </c>
      <c r="B29" s="316">
        <v>10533</v>
      </c>
      <c r="C29" s="319">
        <v>106258</v>
      </c>
      <c r="D29" s="316">
        <v>5</v>
      </c>
      <c r="E29" s="316">
        <v>53</v>
      </c>
      <c r="F29" s="319">
        <v>947</v>
      </c>
      <c r="G29" s="334">
        <v>572</v>
      </c>
    </row>
    <row r="30" spans="1:7" ht="15" customHeight="1">
      <c r="A30" s="316">
        <v>18</v>
      </c>
      <c r="B30" s="316">
        <v>4633</v>
      </c>
      <c r="C30" s="319">
        <v>62357</v>
      </c>
      <c r="D30" s="316">
        <v>7</v>
      </c>
      <c r="E30" s="316">
        <v>120</v>
      </c>
      <c r="F30" s="319">
        <v>1350</v>
      </c>
      <c r="G30" s="334">
        <v>573</v>
      </c>
    </row>
    <row r="31" spans="1:7" ht="15" customHeight="1">
      <c r="A31" s="316">
        <v>27</v>
      </c>
      <c r="B31" s="316">
        <v>21279</v>
      </c>
      <c r="C31" s="319">
        <v>193577</v>
      </c>
      <c r="D31" s="316">
        <v>6</v>
      </c>
      <c r="E31" s="316">
        <v>294</v>
      </c>
      <c r="F31" s="319">
        <v>2757</v>
      </c>
      <c r="G31" s="334">
        <v>574</v>
      </c>
    </row>
    <row r="32" spans="1:7" ht="15" customHeight="1">
      <c r="A32" s="316">
        <v>38</v>
      </c>
      <c r="B32" s="316">
        <v>10216</v>
      </c>
      <c r="C32" s="319">
        <v>113685</v>
      </c>
      <c r="D32" s="316">
        <v>85</v>
      </c>
      <c r="E32" s="316">
        <v>1370</v>
      </c>
      <c r="F32" s="319">
        <v>20452</v>
      </c>
      <c r="G32" s="334">
        <v>575</v>
      </c>
    </row>
    <row r="33" spans="1:7" ht="15" customHeight="1">
      <c r="A33" s="316">
        <v>25</v>
      </c>
      <c r="B33" s="316">
        <v>14352</v>
      </c>
      <c r="C33" s="319">
        <v>144622</v>
      </c>
      <c r="D33" s="316">
        <v>23</v>
      </c>
      <c r="E33" s="316">
        <v>996</v>
      </c>
      <c r="F33" s="319">
        <v>11343</v>
      </c>
      <c r="G33" s="334">
        <v>576</v>
      </c>
    </row>
    <row r="34" spans="1:7" ht="15" customHeight="1">
      <c r="A34" s="316">
        <v>28</v>
      </c>
      <c r="B34" s="316">
        <v>12080</v>
      </c>
      <c r="C34" s="319">
        <v>105825</v>
      </c>
      <c r="D34" s="316">
        <v>42</v>
      </c>
      <c r="E34" s="316">
        <v>1902</v>
      </c>
      <c r="F34" s="319">
        <v>19958</v>
      </c>
      <c r="G34" s="334">
        <v>577</v>
      </c>
    </row>
    <row r="35" spans="1:7" ht="15" customHeight="1">
      <c r="A35" s="323">
        <v>216</v>
      </c>
      <c r="B35" s="323">
        <v>196979</v>
      </c>
      <c r="C35" s="336">
        <v>2495277</v>
      </c>
      <c r="D35" s="323">
        <v>243</v>
      </c>
      <c r="E35" s="323">
        <v>106306</v>
      </c>
      <c r="F35" s="336">
        <v>87666</v>
      </c>
      <c r="G35" s="337">
        <v>5</v>
      </c>
    </row>
    <row r="36" spans="1:7" ht="15" customHeight="1">
      <c r="A36" s="316"/>
      <c r="B36" s="316"/>
      <c r="C36" s="319"/>
      <c r="D36" s="213"/>
      <c r="E36" s="213"/>
      <c r="F36" s="335"/>
      <c r="G36" s="334"/>
    </row>
    <row r="37" spans="1:7" ht="15" customHeight="1">
      <c r="A37" s="316"/>
      <c r="B37" s="316"/>
      <c r="C37" s="319"/>
      <c r="D37" s="213"/>
      <c r="E37" s="213"/>
      <c r="F37" s="335"/>
      <c r="G37" s="334"/>
    </row>
    <row r="38" spans="1:7" ht="15" customHeight="1">
      <c r="A38" s="316">
        <v>1</v>
      </c>
      <c r="B38" s="316">
        <v>11652</v>
      </c>
      <c r="C38" s="319">
        <v>165292</v>
      </c>
      <c r="D38" s="316">
        <v>0</v>
      </c>
      <c r="E38" s="316">
        <v>0</v>
      </c>
      <c r="F38" s="319">
        <v>0</v>
      </c>
      <c r="G38" s="334">
        <v>661</v>
      </c>
    </row>
    <row r="39" spans="1:7" ht="15" customHeight="1">
      <c r="A39" s="316">
        <v>1</v>
      </c>
      <c r="B39" s="316">
        <v>9107</v>
      </c>
      <c r="C39" s="319">
        <v>239920</v>
      </c>
      <c r="D39" s="316">
        <v>0</v>
      </c>
      <c r="E39" s="316">
        <v>0</v>
      </c>
      <c r="F39" s="319">
        <v>0</v>
      </c>
      <c r="G39" s="334">
        <v>662</v>
      </c>
    </row>
    <row r="40" spans="1:7" ht="15" customHeight="1">
      <c r="A40" s="316">
        <v>1</v>
      </c>
      <c r="B40" s="316">
        <v>18343</v>
      </c>
      <c r="C40" s="319">
        <v>203388</v>
      </c>
      <c r="D40" s="316">
        <v>0</v>
      </c>
      <c r="E40" s="316">
        <v>0</v>
      </c>
      <c r="F40" s="319">
        <v>0</v>
      </c>
      <c r="G40" s="334">
        <v>663</v>
      </c>
    </row>
    <row r="41" spans="1:7" ht="15" customHeight="1">
      <c r="A41" s="316"/>
      <c r="B41" s="316"/>
      <c r="C41" s="319"/>
      <c r="D41" s="213"/>
      <c r="E41" s="213"/>
      <c r="F41" s="335"/>
      <c r="G41" s="334"/>
    </row>
    <row r="42" spans="1:7" ht="15" customHeight="1">
      <c r="A42" s="316">
        <v>10</v>
      </c>
      <c r="B42" s="316">
        <v>18883</v>
      </c>
      <c r="C42" s="319">
        <v>183493</v>
      </c>
      <c r="D42" s="316">
        <v>4</v>
      </c>
      <c r="E42" s="316">
        <v>583</v>
      </c>
      <c r="F42" s="319">
        <v>5215</v>
      </c>
      <c r="G42" s="334">
        <v>671</v>
      </c>
    </row>
    <row r="43" spans="1:7" ht="15" customHeight="1">
      <c r="A43" s="316">
        <v>19</v>
      </c>
      <c r="B43" s="316">
        <v>16366</v>
      </c>
      <c r="C43" s="319">
        <v>115165</v>
      </c>
      <c r="D43" s="316">
        <v>14</v>
      </c>
      <c r="E43" s="316">
        <v>3427</v>
      </c>
      <c r="F43" s="319">
        <v>19498</v>
      </c>
      <c r="G43" s="334">
        <v>672</v>
      </c>
    </row>
    <row r="44" spans="1:7" ht="15" customHeight="1">
      <c r="A44" s="316">
        <v>23</v>
      </c>
      <c r="B44" s="316">
        <v>12920</v>
      </c>
      <c r="C44" s="319">
        <v>98960</v>
      </c>
      <c r="D44" s="316">
        <v>11</v>
      </c>
      <c r="E44" s="316">
        <v>639</v>
      </c>
      <c r="F44" s="319">
        <v>5384</v>
      </c>
      <c r="G44" s="334">
        <v>673</v>
      </c>
    </row>
    <row r="45" spans="1:7" ht="15" customHeight="1">
      <c r="A45" s="316">
        <v>27</v>
      </c>
      <c r="B45" s="316">
        <v>9935</v>
      </c>
      <c r="C45" s="319">
        <v>105640</v>
      </c>
      <c r="D45" s="316">
        <v>21</v>
      </c>
      <c r="E45" s="316">
        <v>1368</v>
      </c>
      <c r="F45" s="319">
        <v>11401</v>
      </c>
      <c r="G45" s="334">
        <v>674</v>
      </c>
    </row>
    <row r="46" spans="1:7" ht="15" customHeight="1">
      <c r="A46" s="316">
        <v>28</v>
      </c>
      <c r="B46" s="316">
        <v>9765</v>
      </c>
      <c r="C46" s="319">
        <v>123201</v>
      </c>
      <c r="D46" s="316">
        <v>9</v>
      </c>
      <c r="E46" s="316">
        <v>268</v>
      </c>
      <c r="F46" s="319">
        <v>3227</v>
      </c>
      <c r="G46" s="334">
        <v>675</v>
      </c>
    </row>
    <row r="47" spans="1:7" ht="15" customHeight="1">
      <c r="A47" s="316">
        <v>10</v>
      </c>
      <c r="B47" s="316">
        <v>26233</v>
      </c>
      <c r="C47" s="319">
        <v>214120</v>
      </c>
      <c r="D47" s="316">
        <v>2</v>
      </c>
      <c r="E47" s="316">
        <v>587</v>
      </c>
      <c r="F47" s="319">
        <v>4661</v>
      </c>
      <c r="G47" s="334">
        <v>676</v>
      </c>
    </row>
    <row r="48" spans="1:7" ht="15" customHeight="1">
      <c r="A48" s="316">
        <v>31</v>
      </c>
      <c r="B48" s="316">
        <v>18611</v>
      </c>
      <c r="C48" s="319">
        <v>181063</v>
      </c>
      <c r="D48" s="316">
        <v>8</v>
      </c>
      <c r="E48" s="316">
        <v>761</v>
      </c>
      <c r="F48" s="319">
        <v>7312</v>
      </c>
      <c r="G48" s="334">
        <v>677</v>
      </c>
    </row>
    <row r="49" spans="1:7" ht="15" customHeight="1">
      <c r="A49" s="316">
        <v>19</v>
      </c>
      <c r="B49" s="316">
        <v>9367</v>
      </c>
      <c r="C49" s="319">
        <v>93892</v>
      </c>
      <c r="D49" s="316">
        <v>14</v>
      </c>
      <c r="E49" s="316">
        <v>553</v>
      </c>
      <c r="F49" s="319">
        <v>5958</v>
      </c>
      <c r="G49" s="334">
        <v>678</v>
      </c>
    </row>
    <row r="50" spans="1:7" ht="15" customHeight="1">
      <c r="A50" s="316">
        <v>27</v>
      </c>
      <c r="B50" s="316">
        <v>9788</v>
      </c>
      <c r="C50" s="319">
        <v>130364</v>
      </c>
      <c r="D50" s="316">
        <v>6</v>
      </c>
      <c r="E50" s="316">
        <v>385</v>
      </c>
      <c r="F50" s="319">
        <v>3768</v>
      </c>
      <c r="G50" s="334">
        <v>679</v>
      </c>
    </row>
    <row r="51" spans="1:7" ht="15" customHeight="1">
      <c r="A51" s="323">
        <v>197</v>
      </c>
      <c r="B51" s="323">
        <v>170970</v>
      </c>
      <c r="C51" s="336">
        <v>1854498</v>
      </c>
      <c r="D51" s="323">
        <v>89</v>
      </c>
      <c r="E51" s="323">
        <v>8571</v>
      </c>
      <c r="F51" s="336">
        <v>66424</v>
      </c>
      <c r="G51" s="337">
        <v>6</v>
      </c>
    </row>
    <row r="52" spans="1:7" ht="15" customHeight="1">
      <c r="A52" s="316"/>
      <c r="B52" s="316"/>
      <c r="C52" s="319"/>
      <c r="D52" s="213"/>
      <c r="E52" s="213"/>
      <c r="F52" s="335"/>
      <c r="G52" s="334"/>
    </row>
    <row r="53" spans="1:7" ht="15" customHeight="1">
      <c r="A53" s="316"/>
      <c r="B53" s="316"/>
      <c r="C53" s="319"/>
      <c r="D53" s="213"/>
      <c r="E53" s="213"/>
      <c r="F53" s="335"/>
      <c r="G53" s="334"/>
    </row>
    <row r="54" spans="1:7" ht="15" customHeight="1">
      <c r="A54" s="316">
        <v>1</v>
      </c>
      <c r="B54" s="316">
        <v>51425</v>
      </c>
      <c r="C54" s="319">
        <v>589901</v>
      </c>
      <c r="D54" s="316">
        <v>0</v>
      </c>
      <c r="E54" s="316">
        <v>0</v>
      </c>
      <c r="F54" s="319">
        <v>0</v>
      </c>
      <c r="G54" s="334">
        <v>761</v>
      </c>
    </row>
    <row r="55" spans="1:7" ht="15" customHeight="1">
      <c r="A55" s="316">
        <v>1</v>
      </c>
      <c r="B55" s="316">
        <v>5731</v>
      </c>
      <c r="C55" s="319">
        <v>45522</v>
      </c>
      <c r="D55" s="316">
        <v>0</v>
      </c>
      <c r="E55" s="316">
        <v>0</v>
      </c>
      <c r="F55" s="319">
        <v>0</v>
      </c>
      <c r="G55" s="334">
        <v>762</v>
      </c>
    </row>
    <row r="56" spans="1:7" ht="15" customHeight="1">
      <c r="A56" s="316">
        <v>0</v>
      </c>
      <c r="B56" s="316">
        <v>0</v>
      </c>
      <c r="C56" s="319">
        <v>0</v>
      </c>
      <c r="D56" s="316">
        <v>0</v>
      </c>
      <c r="E56" s="316">
        <v>0</v>
      </c>
      <c r="F56" s="319">
        <v>0</v>
      </c>
      <c r="G56" s="334">
        <v>763</v>
      </c>
    </row>
    <row r="57" spans="1:7" ht="15" customHeight="1">
      <c r="A57" s="316">
        <v>0</v>
      </c>
      <c r="B57" s="316">
        <v>0</v>
      </c>
      <c r="C57" s="319">
        <v>0</v>
      </c>
      <c r="D57" s="316">
        <v>0</v>
      </c>
      <c r="E57" s="316">
        <v>0</v>
      </c>
      <c r="F57" s="319">
        <v>0</v>
      </c>
      <c r="G57" s="334">
        <v>764</v>
      </c>
    </row>
    <row r="58" spans="1:7" ht="15" customHeight="1">
      <c r="A58" s="316"/>
      <c r="B58" s="316"/>
      <c r="C58" s="319"/>
      <c r="D58" s="213"/>
      <c r="E58" s="213"/>
      <c r="F58" s="335"/>
      <c r="G58" s="334"/>
    </row>
    <row r="59" spans="1:7" ht="15" customHeight="1">
      <c r="A59" s="316">
        <v>19</v>
      </c>
      <c r="B59" s="316">
        <v>9519</v>
      </c>
      <c r="C59" s="319">
        <v>117030</v>
      </c>
      <c r="D59" s="316">
        <v>4</v>
      </c>
      <c r="E59" s="316">
        <v>595</v>
      </c>
      <c r="F59" s="319">
        <v>4298</v>
      </c>
      <c r="G59" s="334">
        <v>771</v>
      </c>
    </row>
    <row r="60" spans="1:7" ht="15" customHeight="1">
      <c r="A60" s="316">
        <v>29</v>
      </c>
      <c r="B60" s="316">
        <v>20537</v>
      </c>
      <c r="C60" s="319">
        <v>272834</v>
      </c>
      <c r="D60" s="316">
        <v>10</v>
      </c>
      <c r="E60" s="316">
        <v>855</v>
      </c>
      <c r="F60" s="319">
        <v>8349</v>
      </c>
      <c r="G60" s="334">
        <v>772</v>
      </c>
    </row>
    <row r="61" spans="1:7" ht="15" customHeight="1">
      <c r="A61" s="316">
        <v>18</v>
      </c>
      <c r="B61" s="316">
        <v>14254</v>
      </c>
      <c r="C61" s="319">
        <v>133098</v>
      </c>
      <c r="D61" s="316">
        <v>2</v>
      </c>
      <c r="E61" s="316">
        <v>285</v>
      </c>
      <c r="F61" s="319">
        <v>2385</v>
      </c>
      <c r="G61" s="334">
        <v>773</v>
      </c>
    </row>
    <row r="62" spans="1:7" ht="15" customHeight="1">
      <c r="A62" s="316">
        <v>13</v>
      </c>
      <c r="B62" s="316">
        <v>16625</v>
      </c>
      <c r="C62" s="319">
        <v>214103</v>
      </c>
      <c r="D62" s="316">
        <v>2</v>
      </c>
      <c r="E62" s="316">
        <v>128</v>
      </c>
      <c r="F62" s="319">
        <v>2285</v>
      </c>
      <c r="G62" s="334">
        <v>774</v>
      </c>
    </row>
    <row r="63" spans="1:7" ht="15" customHeight="1">
      <c r="A63" s="316">
        <v>16</v>
      </c>
      <c r="B63" s="316">
        <v>47695</v>
      </c>
      <c r="C63" s="319">
        <v>553910</v>
      </c>
      <c r="D63" s="316">
        <v>0</v>
      </c>
      <c r="E63" s="316">
        <v>0</v>
      </c>
      <c r="F63" s="319">
        <v>0</v>
      </c>
      <c r="G63" s="334">
        <v>775</v>
      </c>
    </row>
    <row r="64" spans="1:7" ht="15" customHeight="1">
      <c r="A64" s="316">
        <v>10</v>
      </c>
      <c r="B64" s="316">
        <v>11500</v>
      </c>
      <c r="C64" s="319">
        <v>129915</v>
      </c>
      <c r="D64" s="316">
        <v>2</v>
      </c>
      <c r="E64" s="316">
        <v>10</v>
      </c>
      <c r="F64" s="319">
        <v>302</v>
      </c>
      <c r="G64" s="334">
        <v>776</v>
      </c>
    </row>
    <row r="65" spans="1:7" ht="15" customHeight="1">
      <c r="A65" s="316">
        <v>30</v>
      </c>
      <c r="B65" s="316">
        <v>20347</v>
      </c>
      <c r="C65" s="319">
        <v>203300</v>
      </c>
      <c r="D65" s="316">
        <v>7</v>
      </c>
      <c r="E65" s="316">
        <v>147</v>
      </c>
      <c r="F65" s="319">
        <v>3249</v>
      </c>
      <c r="G65" s="334">
        <v>777</v>
      </c>
    </row>
    <row r="66" spans="1:7" ht="15" customHeight="1">
      <c r="A66" s="316">
        <v>26</v>
      </c>
      <c r="B66" s="316">
        <v>24860</v>
      </c>
      <c r="C66" s="319">
        <v>302648</v>
      </c>
      <c r="D66" s="316">
        <v>1</v>
      </c>
      <c r="E66" s="316">
        <v>3</v>
      </c>
      <c r="F66" s="319">
        <v>27</v>
      </c>
      <c r="G66" s="334">
        <v>778</v>
      </c>
    </row>
    <row r="67" spans="1:7" ht="15" customHeight="1">
      <c r="A67" s="316">
        <v>26</v>
      </c>
      <c r="B67" s="316">
        <v>14605</v>
      </c>
      <c r="C67" s="319">
        <v>152370</v>
      </c>
      <c r="D67" s="316">
        <v>17</v>
      </c>
      <c r="E67" s="316">
        <v>823</v>
      </c>
      <c r="F67" s="319">
        <v>9528</v>
      </c>
      <c r="G67" s="334">
        <v>779</v>
      </c>
    </row>
    <row r="68" spans="1:7" ht="15" customHeight="1">
      <c r="A68" s="316">
        <v>16</v>
      </c>
      <c r="B68" s="316">
        <v>34921</v>
      </c>
      <c r="C68" s="319">
        <v>469568</v>
      </c>
      <c r="D68" s="316">
        <v>1</v>
      </c>
      <c r="E68" s="316">
        <v>3</v>
      </c>
      <c r="F68" s="319">
        <v>73</v>
      </c>
      <c r="G68" s="334">
        <v>780</v>
      </c>
    </row>
    <row r="69" spans="1:7" ht="15" customHeight="1">
      <c r="A69" s="323">
        <v>205</v>
      </c>
      <c r="B69" s="323">
        <v>272019</v>
      </c>
      <c r="C69" s="336">
        <v>3184199</v>
      </c>
      <c r="D69" s="323">
        <v>46</v>
      </c>
      <c r="E69" s="323">
        <v>2849</v>
      </c>
      <c r="F69" s="336">
        <v>30496</v>
      </c>
      <c r="G69" s="337">
        <v>7</v>
      </c>
    </row>
    <row r="70" spans="1:7" ht="15" customHeight="1">
      <c r="A70" s="343">
        <v>1654</v>
      </c>
      <c r="B70" s="343">
        <v>1558124</v>
      </c>
      <c r="C70" s="344">
        <v>18824669</v>
      </c>
      <c r="D70" s="343">
        <v>649</v>
      </c>
      <c r="E70" s="343">
        <v>128925</v>
      </c>
      <c r="F70" s="344">
        <v>311647</v>
      </c>
      <c r="G70" s="345"/>
    </row>
    <row r="71" ht="15" customHeight="1"/>
    <row r="72" ht="15" customHeight="1"/>
    <row r="73" ht="15" customHeight="1"/>
  </sheetData>
  <mergeCells count="11">
    <mergeCell ref="F6:F7"/>
    <mergeCell ref="A1:G1"/>
    <mergeCell ref="A3:F3"/>
    <mergeCell ref="G3:G8"/>
    <mergeCell ref="A4:C5"/>
    <mergeCell ref="D4:F5"/>
    <mergeCell ref="A6:A7"/>
    <mergeCell ref="B6:B7"/>
    <mergeCell ref="C6:C7"/>
    <mergeCell ref="D6:D7"/>
    <mergeCell ref="E6:E7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-0.24997000396251678"/>
  </sheetPr>
  <dimension ref="A1:O66"/>
  <sheetViews>
    <sheetView workbookViewId="0" topLeftCell="A1">
      <selection activeCell="P1" sqref="P1"/>
    </sheetView>
  </sheetViews>
  <sheetFormatPr defaultColWidth="11.421875" defaultRowHeight="12.75"/>
  <cols>
    <col min="1" max="3" width="11.421875" style="191" customWidth="1"/>
    <col min="4" max="4" width="1.7109375" style="191" customWidth="1"/>
    <col min="5" max="5" width="1.1484375" style="191" customWidth="1"/>
    <col min="6" max="6" width="7.140625" style="191" customWidth="1"/>
    <col min="7" max="7" width="10.00390625" style="191" customWidth="1"/>
    <col min="8" max="8" width="6.8515625" style="191" customWidth="1"/>
    <col min="9" max="9" width="9.140625" style="191" customWidth="1"/>
    <col min="10" max="10" width="6.7109375" style="191" customWidth="1"/>
    <col min="11" max="11" width="8.421875" style="191" customWidth="1"/>
    <col min="12" max="12" width="6.421875" style="191" customWidth="1"/>
    <col min="13" max="13" width="8.7109375" style="191" customWidth="1"/>
    <col min="14" max="14" width="10.421875" style="191" customWidth="1"/>
    <col min="15" max="15" width="10.57421875" style="191" customWidth="1"/>
    <col min="16" max="16384" width="11.421875" style="191" customWidth="1"/>
  </cols>
  <sheetData>
    <row r="1" spans="1:15" ht="12.75">
      <c r="A1" s="354" t="s">
        <v>553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3" spans="1:15" ht="12.75">
      <c r="A3" s="401" t="s">
        <v>554</v>
      </c>
      <c r="B3" s="401"/>
      <c r="C3" s="401"/>
      <c r="D3" s="401"/>
      <c r="E3" s="409"/>
      <c r="F3" s="540" t="s">
        <v>487</v>
      </c>
      <c r="G3" s="540" t="s">
        <v>555</v>
      </c>
      <c r="H3" s="392" t="s">
        <v>556</v>
      </c>
      <c r="I3" s="409"/>
      <c r="J3" s="367" t="s">
        <v>557</v>
      </c>
      <c r="K3" s="367"/>
      <c r="L3" s="367"/>
      <c r="M3" s="367"/>
      <c r="N3" s="367"/>
      <c r="O3" s="367"/>
    </row>
    <row r="4" spans="1:15" ht="12.75">
      <c r="A4" s="402"/>
      <c r="B4" s="402"/>
      <c r="C4" s="402"/>
      <c r="D4" s="402"/>
      <c r="E4" s="406"/>
      <c r="F4" s="541"/>
      <c r="G4" s="541"/>
      <c r="H4" s="393"/>
      <c r="I4" s="406"/>
      <c r="J4" s="368"/>
      <c r="K4" s="368"/>
      <c r="L4" s="368"/>
      <c r="M4" s="368"/>
      <c r="N4" s="368"/>
      <c r="O4" s="368"/>
    </row>
    <row r="5" spans="1:15" ht="12.75">
      <c r="A5" s="402"/>
      <c r="B5" s="402"/>
      <c r="C5" s="402"/>
      <c r="D5" s="402"/>
      <c r="E5" s="406"/>
      <c r="F5" s="541"/>
      <c r="G5" s="541"/>
      <c r="H5" s="393"/>
      <c r="I5" s="406"/>
      <c r="J5" s="401" t="s">
        <v>558</v>
      </c>
      <c r="K5" s="401"/>
      <c r="L5" s="432" t="s">
        <v>559</v>
      </c>
      <c r="M5" s="367"/>
      <c r="N5" s="367"/>
      <c r="O5" s="367"/>
    </row>
    <row r="6" spans="1:15" ht="12.75">
      <c r="A6" s="402"/>
      <c r="B6" s="402"/>
      <c r="C6" s="402"/>
      <c r="D6" s="402"/>
      <c r="E6" s="406"/>
      <c r="F6" s="541"/>
      <c r="G6" s="541"/>
      <c r="H6" s="394"/>
      <c r="I6" s="421"/>
      <c r="J6" s="403"/>
      <c r="K6" s="403"/>
      <c r="L6" s="425"/>
      <c r="M6" s="368"/>
      <c r="N6" s="368"/>
      <c r="O6" s="368"/>
    </row>
    <row r="7" spans="1:15" ht="12.75">
      <c r="A7" s="402"/>
      <c r="B7" s="402"/>
      <c r="C7" s="402"/>
      <c r="D7" s="402"/>
      <c r="E7" s="406"/>
      <c r="F7" s="541"/>
      <c r="G7" s="541"/>
      <c r="H7" s="540" t="s">
        <v>487</v>
      </c>
      <c r="I7" s="540" t="s">
        <v>560</v>
      </c>
      <c r="J7" s="540" t="s">
        <v>487</v>
      </c>
      <c r="K7" s="540" t="s">
        <v>560</v>
      </c>
      <c r="L7" s="540" t="s">
        <v>487</v>
      </c>
      <c r="M7" s="540" t="s">
        <v>560</v>
      </c>
      <c r="N7" s="540" t="s">
        <v>561</v>
      </c>
      <c r="O7" s="543" t="s">
        <v>562</v>
      </c>
    </row>
    <row r="8" spans="1:15" ht="12.75">
      <c r="A8" s="402"/>
      <c r="B8" s="402"/>
      <c r="C8" s="402"/>
      <c r="D8" s="402"/>
      <c r="E8" s="406"/>
      <c r="F8" s="541"/>
      <c r="G8" s="541"/>
      <c r="H8" s="541"/>
      <c r="I8" s="541"/>
      <c r="J8" s="541"/>
      <c r="K8" s="541"/>
      <c r="L8" s="541"/>
      <c r="M8" s="541"/>
      <c r="N8" s="541"/>
      <c r="O8" s="544"/>
    </row>
    <row r="9" spans="1:15" ht="12.75">
      <c r="A9" s="402"/>
      <c r="B9" s="402"/>
      <c r="C9" s="402"/>
      <c r="D9" s="402"/>
      <c r="E9" s="406"/>
      <c r="F9" s="541"/>
      <c r="G9" s="541"/>
      <c r="H9" s="541"/>
      <c r="I9" s="541"/>
      <c r="J9" s="541"/>
      <c r="K9" s="541"/>
      <c r="L9" s="541"/>
      <c r="M9" s="541"/>
      <c r="N9" s="541"/>
      <c r="O9" s="544"/>
    </row>
    <row r="10" spans="1:15" ht="12.75">
      <c r="A10" s="402"/>
      <c r="B10" s="402"/>
      <c r="C10" s="402"/>
      <c r="D10" s="402"/>
      <c r="E10" s="406"/>
      <c r="F10" s="542"/>
      <c r="G10" s="542"/>
      <c r="H10" s="542"/>
      <c r="I10" s="542"/>
      <c r="J10" s="542"/>
      <c r="K10" s="542"/>
      <c r="L10" s="542"/>
      <c r="M10" s="542"/>
      <c r="N10" s="542"/>
      <c r="O10" s="545"/>
    </row>
    <row r="11" spans="1:15" ht="12.75">
      <c r="A11" s="403"/>
      <c r="B11" s="403"/>
      <c r="C11" s="403"/>
      <c r="D11" s="403"/>
      <c r="E11" s="421"/>
      <c r="F11" s="19" t="s">
        <v>18</v>
      </c>
      <c r="G11" s="19" t="s">
        <v>24</v>
      </c>
      <c r="H11" s="19" t="s">
        <v>18</v>
      </c>
      <c r="I11" s="19" t="s">
        <v>24</v>
      </c>
      <c r="J11" s="19" t="s">
        <v>18</v>
      </c>
      <c r="K11" s="19" t="s">
        <v>24</v>
      </c>
      <c r="L11" s="19" t="s">
        <v>18</v>
      </c>
      <c r="M11" s="19" t="s">
        <v>24</v>
      </c>
      <c r="N11" s="19" t="s">
        <v>563</v>
      </c>
      <c r="O11" s="90" t="s">
        <v>564</v>
      </c>
    </row>
    <row r="12" spans="5:15" ht="12.75">
      <c r="E12" s="346"/>
      <c r="F12" s="347"/>
      <c r="G12" s="347"/>
      <c r="H12" s="347"/>
      <c r="I12" s="347"/>
      <c r="J12" s="347"/>
      <c r="K12" s="347"/>
      <c r="L12" s="347"/>
      <c r="M12" s="347"/>
      <c r="N12" s="347"/>
      <c r="O12" s="347"/>
    </row>
    <row r="13" spans="1:15" ht="12.75">
      <c r="A13" s="362" t="s">
        <v>565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12.75">
      <c r="A15" s="546" t="s">
        <v>177</v>
      </c>
      <c r="B15" s="546"/>
      <c r="C15" s="546"/>
      <c r="D15" s="546"/>
      <c r="E15" s="348"/>
      <c r="F15" s="178">
        <v>2324</v>
      </c>
      <c r="G15" s="53">
        <v>1687415</v>
      </c>
      <c r="H15" s="53">
        <v>21</v>
      </c>
      <c r="I15" s="53">
        <v>596</v>
      </c>
      <c r="J15" s="53">
        <v>75</v>
      </c>
      <c r="K15" s="53">
        <v>19142</v>
      </c>
      <c r="L15" s="53">
        <v>2228</v>
      </c>
      <c r="M15" s="53">
        <v>1667677</v>
      </c>
      <c r="N15" s="53">
        <v>44760.8</v>
      </c>
      <c r="O15" s="53">
        <v>26.8</v>
      </c>
    </row>
    <row r="16" spans="1:15" ht="12.75">
      <c r="A16" s="349"/>
      <c r="B16" s="349"/>
      <c r="C16" s="349"/>
      <c r="D16" s="349"/>
      <c r="E16" s="348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2.75">
      <c r="A17" s="356" t="s">
        <v>500</v>
      </c>
      <c r="B17" s="356"/>
      <c r="C17" s="356"/>
      <c r="D17" s="356"/>
      <c r="E17" s="24"/>
      <c r="F17" s="178">
        <v>21</v>
      </c>
      <c r="G17" s="53">
        <v>366</v>
      </c>
      <c r="H17" s="54">
        <v>0</v>
      </c>
      <c r="I17" s="54">
        <v>0</v>
      </c>
      <c r="J17" s="53">
        <v>4</v>
      </c>
      <c r="K17" s="53">
        <v>33</v>
      </c>
      <c r="L17" s="53">
        <v>17</v>
      </c>
      <c r="M17" s="53">
        <v>333</v>
      </c>
      <c r="N17" s="53">
        <v>15.6</v>
      </c>
      <c r="O17" s="53">
        <v>46.9</v>
      </c>
    </row>
    <row r="18" spans="1:15" ht="12.75">
      <c r="A18" s="547" t="s">
        <v>566</v>
      </c>
      <c r="B18" s="547"/>
      <c r="C18" s="547"/>
      <c r="D18" s="547"/>
      <c r="E18" s="24"/>
      <c r="F18" s="178"/>
      <c r="G18" s="54"/>
      <c r="H18" s="351"/>
      <c r="I18" s="351"/>
      <c r="J18" s="351"/>
      <c r="K18" s="54"/>
      <c r="L18" s="54"/>
      <c r="M18" s="54"/>
      <c r="N18" s="54"/>
      <c r="O18" s="54"/>
    </row>
    <row r="19" spans="1:15" ht="12.75">
      <c r="A19" s="356" t="s">
        <v>567</v>
      </c>
      <c r="B19" s="356"/>
      <c r="C19" s="356"/>
      <c r="D19" s="356"/>
      <c r="E19" s="24"/>
      <c r="F19" s="178">
        <v>649</v>
      </c>
      <c r="G19" s="54">
        <v>128925</v>
      </c>
      <c r="H19" s="53">
        <v>12</v>
      </c>
      <c r="I19" s="53">
        <v>400</v>
      </c>
      <c r="J19" s="53">
        <v>25</v>
      </c>
      <c r="K19" s="53">
        <v>812</v>
      </c>
      <c r="L19" s="53">
        <v>612</v>
      </c>
      <c r="M19" s="53">
        <v>127713</v>
      </c>
      <c r="N19" s="53">
        <v>4599.2</v>
      </c>
      <c r="O19" s="53">
        <v>36</v>
      </c>
    </row>
    <row r="20" spans="1:15" ht="12.75">
      <c r="A20" s="356" t="s">
        <v>568</v>
      </c>
      <c r="B20" s="356"/>
      <c r="C20" s="356"/>
      <c r="D20" s="356"/>
      <c r="E20" s="24"/>
      <c r="F20" s="178">
        <v>1654</v>
      </c>
      <c r="G20" s="54">
        <v>1558124</v>
      </c>
      <c r="H20" s="53">
        <v>9</v>
      </c>
      <c r="I20" s="53">
        <v>196</v>
      </c>
      <c r="J20" s="53">
        <v>46</v>
      </c>
      <c r="K20" s="53">
        <v>18297</v>
      </c>
      <c r="L20" s="53">
        <v>1599</v>
      </c>
      <c r="M20" s="53">
        <v>1539631</v>
      </c>
      <c r="N20" s="53">
        <v>40146</v>
      </c>
      <c r="O20" s="53">
        <v>26.1</v>
      </c>
    </row>
    <row r="21" spans="1:15" ht="12.75">
      <c r="A21" s="25"/>
      <c r="B21" s="4" t="s">
        <v>569</v>
      </c>
      <c r="C21" s="24"/>
      <c r="D21" s="24"/>
      <c r="E21" s="24"/>
      <c r="F21" s="178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2.75">
      <c r="A22" s="4"/>
      <c r="B22" s="356" t="s">
        <v>570</v>
      </c>
      <c r="C22" s="356"/>
      <c r="D22" s="356"/>
      <c r="E22" s="28"/>
      <c r="F22" s="178">
        <v>1602</v>
      </c>
      <c r="G22" s="54">
        <v>1547304</v>
      </c>
      <c r="H22" s="53">
        <v>9</v>
      </c>
      <c r="I22" s="53">
        <v>196</v>
      </c>
      <c r="J22" s="53">
        <v>43</v>
      </c>
      <c r="K22" s="53">
        <v>17887</v>
      </c>
      <c r="L22" s="53">
        <v>1550</v>
      </c>
      <c r="M22" s="53">
        <v>1529221</v>
      </c>
      <c r="N22" s="53">
        <v>39746.3</v>
      </c>
      <c r="O22" s="53">
        <v>26</v>
      </c>
    </row>
    <row r="23" spans="1:15" ht="12.75">
      <c r="A23" s="4"/>
      <c r="B23" s="356" t="s">
        <v>571</v>
      </c>
      <c r="C23" s="356"/>
      <c r="D23" s="356"/>
      <c r="E23" s="28"/>
      <c r="F23" s="178">
        <v>1230</v>
      </c>
      <c r="G23" s="54">
        <v>1469863</v>
      </c>
      <c r="H23" s="53">
        <v>6</v>
      </c>
      <c r="I23" s="53">
        <v>110</v>
      </c>
      <c r="J23" s="53">
        <v>30</v>
      </c>
      <c r="K23" s="53">
        <v>17088</v>
      </c>
      <c r="L23" s="53">
        <v>1194</v>
      </c>
      <c r="M23" s="53">
        <v>1452665</v>
      </c>
      <c r="N23" s="53">
        <v>37208.7</v>
      </c>
      <c r="O23" s="53">
        <v>25.6</v>
      </c>
    </row>
    <row r="24" spans="1:15" ht="12.75">
      <c r="A24" s="4"/>
      <c r="B24" s="356" t="s">
        <v>572</v>
      </c>
      <c r="C24" s="356"/>
      <c r="D24" s="356"/>
      <c r="E24" s="28"/>
      <c r="F24" s="178">
        <v>952</v>
      </c>
      <c r="G24" s="54">
        <v>1442807</v>
      </c>
      <c r="H24" s="53">
        <v>4</v>
      </c>
      <c r="I24" s="53">
        <v>40</v>
      </c>
      <c r="J24" s="53">
        <v>26</v>
      </c>
      <c r="K24" s="53">
        <v>15192</v>
      </c>
      <c r="L24" s="53">
        <v>922</v>
      </c>
      <c r="M24" s="53">
        <v>1427575</v>
      </c>
      <c r="N24" s="53">
        <v>36719.7</v>
      </c>
      <c r="O24" s="53">
        <v>25.7</v>
      </c>
    </row>
    <row r="25" spans="1:15" ht="12.75">
      <c r="A25" s="4"/>
      <c r="B25" s="350" t="s">
        <v>573</v>
      </c>
      <c r="C25" s="350"/>
      <c r="D25" s="350"/>
      <c r="E25" s="28"/>
      <c r="F25" s="178"/>
      <c r="G25" s="54"/>
      <c r="H25" s="53"/>
      <c r="I25" s="53"/>
      <c r="J25" s="53"/>
      <c r="K25" s="53"/>
      <c r="L25" s="53"/>
      <c r="M25" s="53"/>
      <c r="N25" s="53"/>
      <c r="O25" s="53"/>
    </row>
    <row r="26" spans="1:15" ht="12.75">
      <c r="A26" s="4"/>
      <c r="B26" s="356" t="s">
        <v>574</v>
      </c>
      <c r="C26" s="356"/>
      <c r="D26" s="356"/>
      <c r="E26" s="21"/>
      <c r="F26" s="178">
        <v>820</v>
      </c>
      <c r="G26" s="54">
        <v>1386549</v>
      </c>
      <c r="H26" s="53">
        <v>4</v>
      </c>
      <c r="I26" s="53">
        <v>40</v>
      </c>
      <c r="J26" s="53">
        <v>19</v>
      </c>
      <c r="K26" s="53">
        <v>14517</v>
      </c>
      <c r="L26" s="53">
        <v>797</v>
      </c>
      <c r="M26" s="53">
        <v>1371992</v>
      </c>
      <c r="N26" s="53">
        <v>35071.1</v>
      </c>
      <c r="O26" s="53">
        <v>25.6</v>
      </c>
    </row>
    <row r="27" spans="1:15" ht="12.75">
      <c r="A27" s="4"/>
      <c r="B27" s="356" t="s">
        <v>575</v>
      </c>
      <c r="C27" s="356"/>
      <c r="D27" s="356"/>
      <c r="E27" s="28"/>
      <c r="F27" s="178">
        <v>72</v>
      </c>
      <c r="G27" s="54">
        <v>409585</v>
      </c>
      <c r="H27" s="54">
        <v>0</v>
      </c>
      <c r="I27" s="54">
        <v>0</v>
      </c>
      <c r="J27" s="53">
        <v>3</v>
      </c>
      <c r="K27" s="53">
        <v>259</v>
      </c>
      <c r="L27" s="53">
        <v>69</v>
      </c>
      <c r="M27" s="53">
        <v>409326</v>
      </c>
      <c r="N27" s="53">
        <v>10631.7</v>
      </c>
      <c r="O27" s="53">
        <v>26</v>
      </c>
    </row>
    <row r="28" spans="1:15" ht="12.75">
      <c r="A28" s="4"/>
      <c r="B28" s="356" t="s">
        <v>576</v>
      </c>
      <c r="C28" s="356"/>
      <c r="D28" s="356"/>
      <c r="E28" s="4"/>
      <c r="F28" s="178">
        <v>24</v>
      </c>
      <c r="G28" s="54">
        <v>99415</v>
      </c>
      <c r="H28" s="54">
        <v>0</v>
      </c>
      <c r="I28" s="54">
        <v>0</v>
      </c>
      <c r="J28" s="53">
        <v>1</v>
      </c>
      <c r="K28" s="53">
        <v>54</v>
      </c>
      <c r="L28" s="53">
        <v>23</v>
      </c>
      <c r="M28" s="53">
        <v>99361</v>
      </c>
      <c r="N28" s="53">
        <v>2586.7</v>
      </c>
      <c r="O28" s="53">
        <v>26</v>
      </c>
    </row>
    <row r="29" spans="5:15" ht="12.75">
      <c r="E29" s="255"/>
      <c r="F29" s="53"/>
      <c r="G29" s="54"/>
      <c r="N29" s="352"/>
      <c r="O29" s="352"/>
    </row>
    <row r="30" spans="1:15" ht="12.75">
      <c r="A30" s="362" t="s">
        <v>577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12.75">
      <c r="A32" s="546" t="s">
        <v>177</v>
      </c>
      <c r="B32" s="546"/>
      <c r="C32" s="546"/>
      <c r="D32" s="546"/>
      <c r="E32" s="348"/>
      <c r="F32" s="178">
        <v>2324</v>
      </c>
      <c r="G32" s="53">
        <v>1687415</v>
      </c>
      <c r="H32" s="53">
        <v>30</v>
      </c>
      <c r="I32" s="53">
        <v>1593</v>
      </c>
      <c r="J32" s="53">
        <v>72</v>
      </c>
      <c r="K32" s="53">
        <v>20829</v>
      </c>
      <c r="L32" s="53">
        <v>2222</v>
      </c>
      <c r="M32" s="53">
        <v>1664993</v>
      </c>
      <c r="N32" s="53">
        <v>1445</v>
      </c>
      <c r="O32" s="53">
        <v>0.9</v>
      </c>
    </row>
    <row r="33" spans="1:15" ht="12.75">
      <c r="A33" s="349"/>
      <c r="B33" s="349"/>
      <c r="C33" s="349"/>
      <c r="D33" s="349"/>
      <c r="E33" s="348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2.75">
      <c r="A34" s="356" t="s">
        <v>500</v>
      </c>
      <c r="B34" s="356"/>
      <c r="C34" s="356"/>
      <c r="D34" s="356"/>
      <c r="E34" s="24"/>
      <c r="F34" s="178">
        <v>21</v>
      </c>
      <c r="G34" s="53">
        <v>366</v>
      </c>
      <c r="H34" s="54">
        <v>0</v>
      </c>
      <c r="I34" s="54">
        <v>0</v>
      </c>
      <c r="J34" s="53">
        <v>4</v>
      </c>
      <c r="K34" s="53">
        <v>33</v>
      </c>
      <c r="L34" s="53">
        <v>17</v>
      </c>
      <c r="M34" s="53">
        <v>333</v>
      </c>
      <c r="N34" s="53">
        <v>0.6</v>
      </c>
      <c r="O34" s="53">
        <v>1.8</v>
      </c>
    </row>
    <row r="35" spans="1:15" ht="12.75">
      <c r="A35" s="547" t="s">
        <v>566</v>
      </c>
      <c r="B35" s="547"/>
      <c r="C35" s="547"/>
      <c r="D35" s="547"/>
      <c r="E35" s="24"/>
      <c r="F35" s="178"/>
      <c r="G35" s="54"/>
      <c r="H35" s="351"/>
      <c r="I35" s="351"/>
      <c r="J35" s="351"/>
      <c r="K35" s="54"/>
      <c r="L35" s="54"/>
      <c r="M35" s="54"/>
      <c r="N35" s="54"/>
      <c r="O35" s="54"/>
    </row>
    <row r="36" spans="1:15" ht="12.75">
      <c r="A36" s="356" t="s">
        <v>567</v>
      </c>
      <c r="B36" s="356"/>
      <c r="C36" s="356"/>
      <c r="D36" s="356"/>
      <c r="E36" s="24"/>
      <c r="F36" s="178">
        <v>649</v>
      </c>
      <c r="G36" s="54">
        <v>128925</v>
      </c>
      <c r="H36" s="54">
        <v>13</v>
      </c>
      <c r="I36" s="54">
        <v>406</v>
      </c>
      <c r="J36" s="54">
        <v>24</v>
      </c>
      <c r="K36" s="54">
        <v>794</v>
      </c>
      <c r="L36" s="54">
        <v>612</v>
      </c>
      <c r="M36" s="54">
        <v>127725</v>
      </c>
      <c r="N36" s="54">
        <v>219.8</v>
      </c>
      <c r="O36" s="54">
        <v>1.7</v>
      </c>
    </row>
    <row r="37" spans="1:15" ht="12.75">
      <c r="A37" s="356" t="s">
        <v>568</v>
      </c>
      <c r="B37" s="356"/>
      <c r="C37" s="356"/>
      <c r="D37" s="356"/>
      <c r="E37" s="24"/>
      <c r="F37" s="178">
        <v>1654</v>
      </c>
      <c r="G37" s="54">
        <v>1558124</v>
      </c>
      <c r="H37" s="54">
        <v>17</v>
      </c>
      <c r="I37" s="54">
        <v>1187</v>
      </c>
      <c r="J37" s="54">
        <v>44</v>
      </c>
      <c r="K37" s="54">
        <v>20002</v>
      </c>
      <c r="L37" s="54">
        <v>1593</v>
      </c>
      <c r="M37" s="54">
        <v>1536935</v>
      </c>
      <c r="N37" s="54">
        <v>1224.6</v>
      </c>
      <c r="O37" s="54">
        <v>0.8</v>
      </c>
    </row>
    <row r="38" spans="1:15" ht="12.75">
      <c r="A38" s="25"/>
      <c r="B38" s="4" t="s">
        <v>569</v>
      </c>
      <c r="C38" s="24"/>
      <c r="D38" s="24"/>
      <c r="E38" s="24"/>
      <c r="F38" s="178"/>
      <c r="G38" s="53"/>
      <c r="H38" s="54"/>
      <c r="I38" s="54"/>
      <c r="J38" s="54"/>
      <c r="K38" s="53"/>
      <c r="L38" s="53"/>
      <c r="M38" s="53"/>
      <c r="N38" s="53"/>
      <c r="O38" s="53"/>
    </row>
    <row r="39" spans="1:15" ht="12.75">
      <c r="A39" s="4"/>
      <c r="B39" s="356" t="s">
        <v>570</v>
      </c>
      <c r="C39" s="356"/>
      <c r="D39" s="356"/>
      <c r="E39" s="28"/>
      <c r="F39" s="178">
        <v>1602</v>
      </c>
      <c r="G39" s="54">
        <v>1547304</v>
      </c>
      <c r="H39" s="54">
        <v>17</v>
      </c>
      <c r="I39" s="54">
        <v>1187</v>
      </c>
      <c r="J39" s="54">
        <v>41</v>
      </c>
      <c r="K39" s="54">
        <v>19592</v>
      </c>
      <c r="L39" s="54">
        <v>1544</v>
      </c>
      <c r="M39" s="54">
        <v>1526525</v>
      </c>
      <c r="N39" s="54">
        <v>1207.3</v>
      </c>
      <c r="O39" s="54">
        <v>0.8</v>
      </c>
    </row>
    <row r="40" spans="1:15" ht="12.75">
      <c r="A40" s="4"/>
      <c r="B40" s="356" t="s">
        <v>571</v>
      </c>
      <c r="C40" s="356"/>
      <c r="D40" s="356"/>
      <c r="E40" s="28"/>
      <c r="F40" s="178">
        <v>1230</v>
      </c>
      <c r="G40" s="54">
        <v>1469863</v>
      </c>
      <c r="H40" s="54">
        <v>14</v>
      </c>
      <c r="I40" s="54">
        <v>904</v>
      </c>
      <c r="J40" s="54">
        <v>28</v>
      </c>
      <c r="K40" s="54">
        <v>18846</v>
      </c>
      <c r="L40" s="54">
        <v>1188</v>
      </c>
      <c r="M40" s="54">
        <v>1450113</v>
      </c>
      <c r="N40" s="54">
        <v>1075.1</v>
      </c>
      <c r="O40" s="54">
        <v>0.7</v>
      </c>
    </row>
    <row r="41" spans="1:15" ht="12.75">
      <c r="A41" s="4"/>
      <c r="B41" s="356" t="s">
        <v>572</v>
      </c>
      <c r="C41" s="356"/>
      <c r="D41" s="356"/>
      <c r="E41" s="28"/>
      <c r="F41" s="178">
        <v>952</v>
      </c>
      <c r="G41" s="54">
        <v>1442807</v>
      </c>
      <c r="H41" s="54">
        <v>8</v>
      </c>
      <c r="I41" s="54">
        <v>579</v>
      </c>
      <c r="J41" s="54">
        <v>26</v>
      </c>
      <c r="K41" s="54">
        <v>17053</v>
      </c>
      <c r="L41" s="54">
        <v>918</v>
      </c>
      <c r="M41" s="54">
        <v>1425175</v>
      </c>
      <c r="N41" s="54">
        <v>954.4</v>
      </c>
      <c r="O41" s="54">
        <v>0.7</v>
      </c>
    </row>
    <row r="42" spans="1:15" ht="12.75">
      <c r="A42" s="4"/>
      <c r="B42" s="350" t="s">
        <v>573</v>
      </c>
      <c r="C42" s="350"/>
      <c r="D42" s="350"/>
      <c r="E42" s="28"/>
      <c r="F42" s="178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2.75">
      <c r="A43" s="4"/>
      <c r="B43" s="356" t="s">
        <v>574</v>
      </c>
      <c r="C43" s="356"/>
      <c r="D43" s="356"/>
      <c r="E43" s="21"/>
      <c r="F43" s="178">
        <v>820</v>
      </c>
      <c r="G43" s="54">
        <v>1386549</v>
      </c>
      <c r="H43" s="54">
        <v>8</v>
      </c>
      <c r="I43" s="54">
        <v>579</v>
      </c>
      <c r="J43" s="54">
        <v>19</v>
      </c>
      <c r="K43" s="54">
        <v>16378</v>
      </c>
      <c r="L43" s="54">
        <v>793</v>
      </c>
      <c r="M43" s="54">
        <v>1369592</v>
      </c>
      <c r="N43" s="54">
        <v>896.5</v>
      </c>
      <c r="O43" s="54">
        <v>0.7</v>
      </c>
    </row>
    <row r="44" spans="1:15" ht="12.75">
      <c r="A44" s="4"/>
      <c r="B44" s="356" t="s">
        <v>575</v>
      </c>
      <c r="C44" s="356"/>
      <c r="D44" s="356"/>
      <c r="E44" s="28"/>
      <c r="F44" s="178">
        <v>72</v>
      </c>
      <c r="G44" s="54">
        <v>409585</v>
      </c>
      <c r="H44" s="54">
        <v>0</v>
      </c>
      <c r="I44" s="54">
        <v>0</v>
      </c>
      <c r="J44" s="54">
        <v>3</v>
      </c>
      <c r="K44" s="54">
        <v>259</v>
      </c>
      <c r="L44" s="54">
        <v>69</v>
      </c>
      <c r="M44" s="54">
        <v>409326</v>
      </c>
      <c r="N44" s="54">
        <v>230.1</v>
      </c>
      <c r="O44" s="54">
        <v>0.6</v>
      </c>
    </row>
    <row r="45" spans="1:15" ht="12.75">
      <c r="A45" s="4"/>
      <c r="B45" s="356" t="s">
        <v>576</v>
      </c>
      <c r="C45" s="356"/>
      <c r="D45" s="356"/>
      <c r="E45" s="4"/>
      <c r="F45" s="178">
        <v>24</v>
      </c>
      <c r="G45" s="54">
        <v>99415</v>
      </c>
      <c r="H45" s="54">
        <v>0</v>
      </c>
      <c r="I45" s="54">
        <v>0</v>
      </c>
      <c r="J45" s="54">
        <v>1</v>
      </c>
      <c r="K45" s="54">
        <v>54</v>
      </c>
      <c r="L45" s="54">
        <v>23</v>
      </c>
      <c r="M45" s="54">
        <v>99361</v>
      </c>
      <c r="N45" s="54">
        <v>66.7</v>
      </c>
      <c r="O45" s="54">
        <v>0.7</v>
      </c>
    </row>
    <row r="46" ht="12.75">
      <c r="O46" s="352"/>
    </row>
    <row r="47" spans="1:15" ht="12.75">
      <c r="A47" s="362" t="s">
        <v>578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2.75">
      <c r="A49" s="546" t="s">
        <v>177</v>
      </c>
      <c r="B49" s="546"/>
      <c r="C49" s="546"/>
      <c r="D49" s="546"/>
      <c r="E49" s="348"/>
      <c r="F49" s="178">
        <v>2324</v>
      </c>
      <c r="G49" s="53">
        <v>1687415</v>
      </c>
      <c r="H49" s="53">
        <v>61</v>
      </c>
      <c r="I49" s="53">
        <v>3324</v>
      </c>
      <c r="J49" s="53">
        <v>72</v>
      </c>
      <c r="K49" s="53">
        <v>19150</v>
      </c>
      <c r="L49" s="53">
        <v>2191</v>
      </c>
      <c r="M49" s="53">
        <v>1664941</v>
      </c>
      <c r="N49" s="53">
        <v>15138.4</v>
      </c>
      <c r="O49" s="53">
        <v>9.1</v>
      </c>
    </row>
    <row r="50" spans="1:15" ht="12.75">
      <c r="A50" s="349"/>
      <c r="B50" s="349"/>
      <c r="C50" s="349"/>
      <c r="D50" s="349"/>
      <c r="E50" s="348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2.75">
      <c r="A51" s="356" t="s">
        <v>500</v>
      </c>
      <c r="B51" s="356"/>
      <c r="C51" s="356"/>
      <c r="D51" s="356"/>
      <c r="E51" s="24"/>
      <c r="F51" s="178">
        <v>21</v>
      </c>
      <c r="G51" s="53">
        <v>366</v>
      </c>
      <c r="H51" s="53">
        <v>1</v>
      </c>
      <c r="I51" s="53">
        <v>5</v>
      </c>
      <c r="J51" s="53">
        <v>4</v>
      </c>
      <c r="K51" s="53">
        <v>33</v>
      </c>
      <c r="L51" s="53">
        <v>16</v>
      </c>
      <c r="M51" s="53">
        <v>328</v>
      </c>
      <c r="N51" s="53">
        <v>4.6</v>
      </c>
      <c r="O51" s="53">
        <v>14.2</v>
      </c>
    </row>
    <row r="52" spans="1:15" ht="12.75">
      <c r="A52" s="547" t="s">
        <v>566</v>
      </c>
      <c r="B52" s="547"/>
      <c r="C52" s="547"/>
      <c r="D52" s="547"/>
      <c r="E52" s="24"/>
      <c r="F52" s="178"/>
      <c r="G52" s="54"/>
      <c r="H52" s="351"/>
      <c r="I52" s="351"/>
      <c r="J52" s="351"/>
      <c r="K52" s="54"/>
      <c r="L52" s="54"/>
      <c r="M52" s="54"/>
      <c r="N52" s="54"/>
      <c r="O52" s="54"/>
    </row>
    <row r="53" spans="1:15" ht="12.75">
      <c r="A53" s="356" t="s">
        <v>567</v>
      </c>
      <c r="B53" s="356"/>
      <c r="C53" s="356"/>
      <c r="D53" s="356"/>
      <c r="E53" s="24"/>
      <c r="F53" s="178">
        <v>649</v>
      </c>
      <c r="G53" s="54">
        <v>128925</v>
      </c>
      <c r="H53" s="53">
        <v>30</v>
      </c>
      <c r="I53" s="53">
        <v>823</v>
      </c>
      <c r="J53" s="53">
        <v>22</v>
      </c>
      <c r="K53" s="53">
        <v>773</v>
      </c>
      <c r="L53" s="54">
        <v>597</v>
      </c>
      <c r="M53" s="54">
        <v>127329</v>
      </c>
      <c r="N53" s="54">
        <v>1310.2</v>
      </c>
      <c r="O53" s="54">
        <v>10.3</v>
      </c>
    </row>
    <row r="54" spans="1:15" ht="12.75">
      <c r="A54" s="356" t="s">
        <v>568</v>
      </c>
      <c r="B54" s="356"/>
      <c r="C54" s="356"/>
      <c r="D54" s="356"/>
      <c r="E54" s="24"/>
      <c r="F54" s="178">
        <v>1654</v>
      </c>
      <c r="G54" s="54">
        <v>1558124</v>
      </c>
      <c r="H54" s="53">
        <v>30</v>
      </c>
      <c r="I54" s="53">
        <v>2496</v>
      </c>
      <c r="J54" s="53">
        <v>46</v>
      </c>
      <c r="K54" s="54">
        <v>18344</v>
      </c>
      <c r="L54" s="54">
        <v>1578</v>
      </c>
      <c r="M54" s="54">
        <v>1537284</v>
      </c>
      <c r="N54" s="54">
        <v>13823.5</v>
      </c>
      <c r="O54" s="54">
        <v>9</v>
      </c>
    </row>
    <row r="55" spans="1:15" ht="12.75">
      <c r="A55" s="25"/>
      <c r="B55" s="4" t="s">
        <v>569</v>
      </c>
      <c r="C55" s="24"/>
      <c r="D55" s="24"/>
      <c r="E55" s="24"/>
      <c r="F55" s="178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4"/>
      <c r="B56" s="356" t="s">
        <v>570</v>
      </c>
      <c r="C56" s="356"/>
      <c r="D56" s="356"/>
      <c r="E56" s="28"/>
      <c r="F56" s="178">
        <v>1602</v>
      </c>
      <c r="G56" s="54">
        <v>1547304</v>
      </c>
      <c r="H56" s="53">
        <v>29</v>
      </c>
      <c r="I56" s="53">
        <v>2321</v>
      </c>
      <c r="J56" s="53">
        <v>43</v>
      </c>
      <c r="K56" s="54">
        <v>17934</v>
      </c>
      <c r="L56" s="54">
        <v>1530</v>
      </c>
      <c r="M56" s="54">
        <v>1527049</v>
      </c>
      <c r="N56" s="54">
        <v>13636.6</v>
      </c>
      <c r="O56" s="54">
        <v>8.9</v>
      </c>
    </row>
    <row r="57" spans="1:15" ht="12.75">
      <c r="A57" s="4"/>
      <c r="B57" s="356" t="s">
        <v>571</v>
      </c>
      <c r="C57" s="356"/>
      <c r="D57" s="356"/>
      <c r="E57" s="28"/>
      <c r="F57" s="178">
        <v>1230</v>
      </c>
      <c r="G57" s="54">
        <v>1469863</v>
      </c>
      <c r="H57" s="53">
        <v>23</v>
      </c>
      <c r="I57" s="53">
        <v>1815</v>
      </c>
      <c r="J57" s="53">
        <v>31</v>
      </c>
      <c r="K57" s="54">
        <v>17166</v>
      </c>
      <c r="L57" s="54">
        <v>1176</v>
      </c>
      <c r="M57" s="54">
        <v>1450882</v>
      </c>
      <c r="N57" s="54">
        <v>12663.9</v>
      </c>
      <c r="O57" s="54">
        <v>8.7</v>
      </c>
    </row>
    <row r="58" spans="1:15" ht="12.75">
      <c r="A58" s="4"/>
      <c r="B58" s="356" t="s">
        <v>572</v>
      </c>
      <c r="C58" s="356"/>
      <c r="D58" s="356"/>
      <c r="E58" s="28"/>
      <c r="F58" s="178">
        <v>952</v>
      </c>
      <c r="G58" s="54">
        <v>1442807</v>
      </c>
      <c r="H58" s="53">
        <v>13</v>
      </c>
      <c r="I58" s="53">
        <v>725</v>
      </c>
      <c r="J58" s="53">
        <v>26</v>
      </c>
      <c r="K58" s="53">
        <v>15075</v>
      </c>
      <c r="L58" s="54">
        <v>913</v>
      </c>
      <c r="M58" s="54">
        <v>1427007</v>
      </c>
      <c r="N58" s="54">
        <v>12740.5</v>
      </c>
      <c r="O58" s="54">
        <v>8.9</v>
      </c>
    </row>
    <row r="59" spans="1:15" ht="12.75">
      <c r="A59" s="4"/>
      <c r="B59" s="350" t="s">
        <v>573</v>
      </c>
      <c r="C59" s="350"/>
      <c r="D59" s="350"/>
      <c r="E59" s="28"/>
      <c r="F59" s="178"/>
      <c r="G59" s="54"/>
      <c r="H59" s="53"/>
      <c r="I59" s="53"/>
      <c r="J59" s="53"/>
      <c r="K59" s="54"/>
      <c r="L59" s="54"/>
      <c r="M59" s="54"/>
      <c r="N59" s="54"/>
      <c r="O59" s="54"/>
    </row>
    <row r="60" spans="1:15" ht="12.75">
      <c r="A60" s="4"/>
      <c r="B60" s="356" t="s">
        <v>574</v>
      </c>
      <c r="C60" s="356"/>
      <c r="D60" s="356"/>
      <c r="E60" s="21"/>
      <c r="F60" s="178">
        <v>820</v>
      </c>
      <c r="G60" s="54">
        <v>1386549</v>
      </c>
      <c r="H60" s="53">
        <v>12</v>
      </c>
      <c r="I60" s="53">
        <v>714</v>
      </c>
      <c r="J60" s="53">
        <v>19</v>
      </c>
      <c r="K60" s="53">
        <v>14400</v>
      </c>
      <c r="L60" s="54">
        <v>789</v>
      </c>
      <c r="M60" s="54">
        <v>1371435</v>
      </c>
      <c r="N60" s="54">
        <v>12041.5</v>
      </c>
      <c r="O60" s="54">
        <v>8.8</v>
      </c>
    </row>
    <row r="61" spans="1:15" ht="12.75">
      <c r="A61" s="4"/>
      <c r="B61" s="356" t="s">
        <v>575</v>
      </c>
      <c r="C61" s="356"/>
      <c r="D61" s="356"/>
      <c r="E61" s="28"/>
      <c r="F61" s="178">
        <v>72</v>
      </c>
      <c r="G61" s="54">
        <v>409585</v>
      </c>
      <c r="H61" s="53">
        <v>2</v>
      </c>
      <c r="I61" s="53">
        <v>477</v>
      </c>
      <c r="J61" s="53">
        <v>3</v>
      </c>
      <c r="K61" s="53">
        <v>259</v>
      </c>
      <c r="L61" s="54">
        <v>67</v>
      </c>
      <c r="M61" s="54">
        <v>408849</v>
      </c>
      <c r="N61" s="54">
        <v>4924.4</v>
      </c>
      <c r="O61" s="54">
        <v>12</v>
      </c>
    </row>
    <row r="62" spans="1:15" ht="12.75">
      <c r="A62" s="4"/>
      <c r="B62" s="356" t="s">
        <v>576</v>
      </c>
      <c r="C62" s="356"/>
      <c r="D62" s="356"/>
      <c r="E62" s="4"/>
      <c r="F62" s="178">
        <v>24</v>
      </c>
      <c r="G62" s="54">
        <v>99415</v>
      </c>
      <c r="H62" s="54">
        <v>0</v>
      </c>
      <c r="I62" s="54">
        <v>0</v>
      </c>
      <c r="J62" s="53">
        <v>1</v>
      </c>
      <c r="K62" s="53">
        <v>54</v>
      </c>
      <c r="L62" s="54">
        <v>23</v>
      </c>
      <c r="M62" s="54">
        <v>99361</v>
      </c>
      <c r="N62" s="54">
        <v>1445.9</v>
      </c>
      <c r="O62" s="54">
        <v>14.6</v>
      </c>
    </row>
    <row r="63" ht="12.75">
      <c r="J63" s="53"/>
    </row>
    <row r="65" spans="1:2" ht="12.75">
      <c r="A65" s="4" t="s">
        <v>63</v>
      </c>
      <c r="B65" s="4"/>
    </row>
    <row r="66" ht="12.75">
      <c r="A66" s="12" t="s">
        <v>579</v>
      </c>
    </row>
  </sheetData>
  <mergeCells count="52">
    <mergeCell ref="B62:D62"/>
    <mergeCell ref="B56:D56"/>
    <mergeCell ref="B57:D57"/>
    <mergeCell ref="B58:D58"/>
    <mergeCell ref="B60:D60"/>
    <mergeCell ref="B61:D61"/>
    <mergeCell ref="A49:D49"/>
    <mergeCell ref="A51:D51"/>
    <mergeCell ref="A52:D52"/>
    <mergeCell ref="A53:D53"/>
    <mergeCell ref="A54:D54"/>
    <mergeCell ref="B41:D41"/>
    <mergeCell ref="B43:D43"/>
    <mergeCell ref="B44:D44"/>
    <mergeCell ref="B45:D45"/>
    <mergeCell ref="A47:O47"/>
    <mergeCell ref="A35:D35"/>
    <mergeCell ref="A36:D36"/>
    <mergeCell ref="A37:D37"/>
    <mergeCell ref="B39:D39"/>
    <mergeCell ref="B40:D40"/>
    <mergeCell ref="B27:D27"/>
    <mergeCell ref="B28:D28"/>
    <mergeCell ref="A30:O30"/>
    <mergeCell ref="A32:D32"/>
    <mergeCell ref="A34:D34"/>
    <mergeCell ref="A20:D20"/>
    <mergeCell ref="B22:D22"/>
    <mergeCell ref="B23:D23"/>
    <mergeCell ref="B24:D24"/>
    <mergeCell ref="B26:D26"/>
    <mergeCell ref="A13:O13"/>
    <mergeCell ref="A15:D15"/>
    <mergeCell ref="A17:D17"/>
    <mergeCell ref="A18:D18"/>
    <mergeCell ref="A19:D19"/>
    <mergeCell ref="A1:O1"/>
    <mergeCell ref="A3:E11"/>
    <mergeCell ref="F3:F10"/>
    <mergeCell ref="G3:G10"/>
    <mergeCell ref="H3:I6"/>
    <mergeCell ref="J3:O4"/>
    <mergeCell ref="J5:K6"/>
    <mergeCell ref="L5:O6"/>
    <mergeCell ref="H7:H10"/>
    <mergeCell ref="I7:I10"/>
    <mergeCell ref="J7:J10"/>
    <mergeCell ref="K7:K10"/>
    <mergeCell ref="L7:L10"/>
    <mergeCell ref="M7:M10"/>
    <mergeCell ref="N7:N10"/>
    <mergeCell ref="O7:O10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-0.24997000396251678"/>
  </sheetPr>
  <dimension ref="A1:G74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191" customWidth="1"/>
    <col min="2" max="2" width="26.28125" style="191" customWidth="1"/>
    <col min="3" max="3" width="13.7109375" style="191" customWidth="1"/>
    <col min="4" max="4" width="15.00390625" style="191" customWidth="1"/>
    <col min="5" max="5" width="10.00390625" style="191" customWidth="1"/>
    <col min="6" max="6" width="12.00390625" style="191" customWidth="1"/>
    <col min="7" max="7" width="13.140625" style="191" customWidth="1"/>
    <col min="8" max="16384" width="11.421875" style="191" customWidth="1"/>
  </cols>
  <sheetData>
    <row r="1" spans="1:7" ht="12.75">
      <c r="A1" s="354" t="s">
        <v>580</v>
      </c>
      <c r="B1" s="354"/>
      <c r="C1" s="354"/>
      <c r="D1" s="354"/>
      <c r="E1" s="354"/>
      <c r="F1" s="354"/>
      <c r="G1" s="354"/>
    </row>
    <row r="2" spans="1:7" ht="12.75">
      <c r="A2" s="354" t="s">
        <v>542</v>
      </c>
      <c r="B2" s="354"/>
      <c r="C2" s="354"/>
      <c r="D2" s="354"/>
      <c r="E2" s="354"/>
      <c r="F2" s="354"/>
      <c r="G2" s="354"/>
    </row>
    <row r="3" spans="3:7" ht="12.75">
      <c r="C3" s="347"/>
      <c r="D3" s="347"/>
      <c r="E3" s="347"/>
      <c r="F3" s="347"/>
      <c r="G3" s="347"/>
    </row>
    <row r="4" spans="1:7" ht="12.75">
      <c r="A4" s="409" t="s">
        <v>532</v>
      </c>
      <c r="B4" s="392" t="s">
        <v>72</v>
      </c>
      <c r="C4" s="404" t="s">
        <v>581</v>
      </c>
      <c r="D4" s="427" t="s">
        <v>569</v>
      </c>
      <c r="E4" s="419"/>
      <c r="F4" s="419"/>
      <c r="G4" s="419"/>
    </row>
    <row r="5" spans="1:7" ht="12.75">
      <c r="A5" s="406"/>
      <c r="B5" s="393"/>
      <c r="C5" s="426"/>
      <c r="D5" s="404" t="s">
        <v>582</v>
      </c>
      <c r="E5" s="419" t="s">
        <v>583</v>
      </c>
      <c r="F5" s="419"/>
      <c r="G5" s="419"/>
    </row>
    <row r="6" spans="1:7" ht="12.75">
      <c r="A6" s="406"/>
      <c r="B6" s="393"/>
      <c r="C6" s="426"/>
      <c r="D6" s="426"/>
      <c r="E6" s="401" t="s">
        <v>76</v>
      </c>
      <c r="F6" s="427" t="s">
        <v>569</v>
      </c>
      <c r="G6" s="419"/>
    </row>
    <row r="7" spans="1:7" ht="12.75">
      <c r="A7" s="406"/>
      <c r="B7" s="393"/>
      <c r="C7" s="426"/>
      <c r="D7" s="426"/>
      <c r="E7" s="402"/>
      <c r="F7" s="383" t="s">
        <v>584</v>
      </c>
      <c r="G7" s="392" t="s">
        <v>585</v>
      </c>
    </row>
    <row r="8" spans="1:7" ht="12.75">
      <c r="A8" s="406"/>
      <c r="B8" s="393"/>
      <c r="C8" s="426"/>
      <c r="D8" s="426"/>
      <c r="E8" s="402"/>
      <c r="F8" s="384"/>
      <c r="G8" s="393"/>
    </row>
    <row r="9" spans="1:7" ht="12.75">
      <c r="A9" s="406"/>
      <c r="B9" s="393"/>
      <c r="C9" s="416"/>
      <c r="D9" s="416"/>
      <c r="E9" s="403"/>
      <c r="F9" s="385"/>
      <c r="G9" s="394"/>
    </row>
    <row r="10" spans="1:7" ht="12.75">
      <c r="A10" s="421"/>
      <c r="B10" s="394"/>
      <c r="C10" s="427" t="s">
        <v>586</v>
      </c>
      <c r="D10" s="419"/>
      <c r="E10" s="419"/>
      <c r="F10" s="419"/>
      <c r="G10" s="419"/>
    </row>
    <row r="11" spans="1:7" ht="12.75">
      <c r="A11" s="64"/>
      <c r="B11" s="353" t="s">
        <v>78</v>
      </c>
      <c r="C11" s="4"/>
      <c r="D11" s="4"/>
      <c r="E11" s="4"/>
      <c r="F11" s="4"/>
      <c r="G11" s="4"/>
    </row>
    <row r="12" spans="1:7" ht="12.75">
      <c r="A12" s="64">
        <v>161</v>
      </c>
      <c r="B12" s="339" t="s">
        <v>96</v>
      </c>
      <c r="C12" s="53">
        <v>2941</v>
      </c>
      <c r="D12" s="53">
        <v>2193</v>
      </c>
      <c r="E12" s="53">
        <v>748</v>
      </c>
      <c r="F12" s="54">
        <v>0</v>
      </c>
      <c r="G12" s="54">
        <v>0</v>
      </c>
    </row>
    <row r="13" spans="1:7" ht="12.75">
      <c r="A13" s="64">
        <v>162</v>
      </c>
      <c r="B13" s="339" t="s">
        <v>90</v>
      </c>
      <c r="C13" s="53">
        <v>34573</v>
      </c>
      <c r="D13" s="53">
        <v>34573</v>
      </c>
      <c r="E13" s="54">
        <v>0</v>
      </c>
      <c r="F13" s="54">
        <v>0</v>
      </c>
      <c r="G13" s="54">
        <v>0</v>
      </c>
    </row>
    <row r="14" spans="1:7" ht="12.75">
      <c r="A14" s="64">
        <v>163</v>
      </c>
      <c r="B14" s="339" t="s">
        <v>92</v>
      </c>
      <c r="C14" s="53">
        <v>2356</v>
      </c>
      <c r="D14" s="53">
        <v>2356</v>
      </c>
      <c r="E14" s="54">
        <v>0</v>
      </c>
      <c r="F14" s="54">
        <v>0</v>
      </c>
      <c r="G14" s="54">
        <v>0</v>
      </c>
    </row>
    <row r="15" spans="1:7" ht="12.75">
      <c r="A15" s="64"/>
      <c r="B15" s="338" t="s">
        <v>95</v>
      </c>
      <c r="C15" s="53"/>
      <c r="D15" s="53"/>
      <c r="E15" s="53"/>
      <c r="F15" s="53"/>
      <c r="G15" s="53"/>
    </row>
    <row r="16" spans="1:7" ht="12.75">
      <c r="A16" s="64">
        <v>171</v>
      </c>
      <c r="B16" s="339" t="s">
        <v>79</v>
      </c>
      <c r="C16" s="53">
        <v>2135</v>
      </c>
      <c r="D16" s="53">
        <v>2071</v>
      </c>
      <c r="E16" s="53">
        <v>64</v>
      </c>
      <c r="F16" s="53">
        <v>64</v>
      </c>
      <c r="G16" s="54">
        <v>0</v>
      </c>
    </row>
    <row r="17" spans="1:7" ht="12.75">
      <c r="A17" s="64">
        <v>172</v>
      </c>
      <c r="B17" s="339" t="s">
        <v>80</v>
      </c>
      <c r="C17" s="53">
        <v>1518</v>
      </c>
      <c r="D17" s="53">
        <v>1191</v>
      </c>
      <c r="E17" s="53">
        <v>327</v>
      </c>
      <c r="F17" s="53">
        <v>116</v>
      </c>
      <c r="G17" s="53">
        <v>211</v>
      </c>
    </row>
    <row r="18" spans="1:7" ht="12.75">
      <c r="A18" s="64">
        <v>173</v>
      </c>
      <c r="B18" s="339" t="s">
        <v>210</v>
      </c>
      <c r="C18" s="53">
        <v>1954</v>
      </c>
      <c r="D18" s="53">
        <v>1273</v>
      </c>
      <c r="E18" s="53">
        <v>666</v>
      </c>
      <c r="F18" s="54">
        <v>0</v>
      </c>
      <c r="G18" s="53">
        <v>177</v>
      </c>
    </row>
    <row r="19" spans="1:7" ht="12.75">
      <c r="A19" s="64">
        <v>174</v>
      </c>
      <c r="B19" s="339" t="s">
        <v>81</v>
      </c>
      <c r="C19" s="53">
        <v>2233</v>
      </c>
      <c r="D19" s="53">
        <v>1906</v>
      </c>
      <c r="E19" s="53">
        <v>327</v>
      </c>
      <c r="F19" s="53">
        <v>83</v>
      </c>
      <c r="G19" s="53">
        <v>244</v>
      </c>
    </row>
    <row r="20" spans="1:7" ht="12.75">
      <c r="A20" s="64">
        <v>175</v>
      </c>
      <c r="B20" s="339" t="s">
        <v>82</v>
      </c>
      <c r="C20" s="53">
        <v>1150</v>
      </c>
      <c r="D20" s="53">
        <v>1125</v>
      </c>
      <c r="E20" s="53">
        <v>25</v>
      </c>
      <c r="F20" s="53">
        <v>24</v>
      </c>
      <c r="G20" s="54">
        <v>0</v>
      </c>
    </row>
    <row r="21" spans="1:7" ht="12.75">
      <c r="A21" s="64">
        <v>176</v>
      </c>
      <c r="B21" s="339" t="s">
        <v>83</v>
      </c>
      <c r="C21" s="53">
        <v>1547</v>
      </c>
      <c r="D21" s="53">
        <v>536</v>
      </c>
      <c r="E21" s="53">
        <v>1011</v>
      </c>
      <c r="F21" s="53">
        <v>489</v>
      </c>
      <c r="G21" s="53">
        <v>370</v>
      </c>
    </row>
    <row r="22" spans="1:7" ht="12.75">
      <c r="A22" s="64">
        <v>177</v>
      </c>
      <c r="B22" s="339" t="s">
        <v>84</v>
      </c>
      <c r="C22" s="53">
        <v>4401</v>
      </c>
      <c r="D22" s="53">
        <v>4182</v>
      </c>
      <c r="E22" s="53">
        <v>219</v>
      </c>
      <c r="F22" s="53">
        <v>219</v>
      </c>
      <c r="G22" s="54">
        <v>0</v>
      </c>
    </row>
    <row r="23" spans="1:7" ht="12.75">
      <c r="A23" s="64">
        <v>178</v>
      </c>
      <c r="B23" s="339" t="s">
        <v>85</v>
      </c>
      <c r="C23" s="53">
        <v>5045</v>
      </c>
      <c r="D23" s="53">
        <v>4620</v>
      </c>
      <c r="E23" s="53">
        <v>425</v>
      </c>
      <c r="F23" s="53">
        <v>157</v>
      </c>
      <c r="G23" s="53">
        <v>205</v>
      </c>
    </row>
    <row r="24" spans="1:7" ht="12.75">
      <c r="A24" s="64">
        <v>179</v>
      </c>
      <c r="B24" s="339" t="s">
        <v>86</v>
      </c>
      <c r="C24" s="53">
        <v>3547</v>
      </c>
      <c r="D24" s="53">
        <v>1533</v>
      </c>
      <c r="E24" s="53">
        <v>2014</v>
      </c>
      <c r="F24" s="53">
        <v>177</v>
      </c>
      <c r="G24" s="53">
        <v>1837</v>
      </c>
    </row>
    <row r="25" spans="1:7" ht="12.75">
      <c r="A25" s="64">
        <v>180</v>
      </c>
      <c r="B25" s="339" t="s">
        <v>211</v>
      </c>
      <c r="C25" s="53">
        <v>2157</v>
      </c>
      <c r="D25" s="53">
        <v>723</v>
      </c>
      <c r="E25" s="53">
        <v>1434</v>
      </c>
      <c r="F25" s="53">
        <v>843</v>
      </c>
      <c r="G25" s="53">
        <v>397</v>
      </c>
    </row>
    <row r="26" spans="1:7" ht="12.75">
      <c r="A26" s="64">
        <v>181</v>
      </c>
      <c r="B26" s="339" t="s">
        <v>87</v>
      </c>
      <c r="C26" s="53">
        <v>2412</v>
      </c>
      <c r="D26" s="53">
        <v>1113</v>
      </c>
      <c r="E26" s="53">
        <v>1299</v>
      </c>
      <c r="F26" s="53">
        <v>482</v>
      </c>
      <c r="G26" s="53">
        <v>817</v>
      </c>
    </row>
    <row r="27" spans="1:7" ht="12.75">
      <c r="A27" s="64">
        <v>182</v>
      </c>
      <c r="B27" s="339" t="s">
        <v>88</v>
      </c>
      <c r="C27" s="53">
        <v>1933</v>
      </c>
      <c r="D27" s="53">
        <v>1933</v>
      </c>
      <c r="E27" s="54">
        <v>0</v>
      </c>
      <c r="F27" s="54">
        <v>0</v>
      </c>
      <c r="G27" s="54">
        <v>0</v>
      </c>
    </row>
    <row r="28" spans="1:7" ht="12.75">
      <c r="A28" s="64">
        <v>183</v>
      </c>
      <c r="B28" s="339" t="s">
        <v>89</v>
      </c>
      <c r="C28" s="53">
        <v>1754</v>
      </c>
      <c r="D28" s="53">
        <v>1072</v>
      </c>
      <c r="E28" s="53">
        <v>682</v>
      </c>
      <c r="F28" s="53">
        <v>276</v>
      </c>
      <c r="G28" s="54">
        <v>0</v>
      </c>
    </row>
    <row r="29" spans="1:7" ht="12.75">
      <c r="A29" s="64">
        <v>184</v>
      </c>
      <c r="B29" s="339" t="s">
        <v>90</v>
      </c>
      <c r="C29" s="53">
        <v>1003</v>
      </c>
      <c r="D29" s="53">
        <v>1003</v>
      </c>
      <c r="E29" s="54">
        <v>0</v>
      </c>
      <c r="F29" s="54">
        <v>0</v>
      </c>
      <c r="G29" s="54">
        <v>0</v>
      </c>
    </row>
    <row r="30" spans="1:7" ht="12.75">
      <c r="A30" s="64">
        <v>185</v>
      </c>
      <c r="B30" s="339" t="s">
        <v>212</v>
      </c>
      <c r="C30" s="53">
        <v>2417</v>
      </c>
      <c r="D30" s="53">
        <v>1646</v>
      </c>
      <c r="E30" s="53">
        <v>749</v>
      </c>
      <c r="F30" s="53">
        <v>106</v>
      </c>
      <c r="G30" s="53">
        <v>643</v>
      </c>
    </row>
    <row r="31" spans="1:7" ht="12.75">
      <c r="A31" s="64">
        <v>186</v>
      </c>
      <c r="B31" s="339" t="s">
        <v>91</v>
      </c>
      <c r="C31" s="53">
        <v>2470</v>
      </c>
      <c r="D31" s="53">
        <v>1915</v>
      </c>
      <c r="E31" s="53">
        <v>555</v>
      </c>
      <c r="F31" s="53">
        <v>179</v>
      </c>
      <c r="G31" s="54">
        <v>0</v>
      </c>
    </row>
    <row r="32" spans="1:7" ht="12.75">
      <c r="A32" s="64">
        <v>187</v>
      </c>
      <c r="B32" s="339" t="s">
        <v>92</v>
      </c>
      <c r="C32" s="53">
        <v>3643</v>
      </c>
      <c r="D32" s="53">
        <v>3421</v>
      </c>
      <c r="E32" s="53">
        <v>222</v>
      </c>
      <c r="F32" s="53">
        <v>92</v>
      </c>
      <c r="G32" s="53">
        <v>129</v>
      </c>
    </row>
    <row r="33" spans="1:7" ht="12.75">
      <c r="A33" s="64">
        <v>188</v>
      </c>
      <c r="B33" s="339" t="s">
        <v>93</v>
      </c>
      <c r="C33" s="53">
        <v>829</v>
      </c>
      <c r="D33" s="54">
        <v>0</v>
      </c>
      <c r="E33" s="53">
        <v>829</v>
      </c>
      <c r="F33" s="54">
        <v>0</v>
      </c>
      <c r="G33" s="53">
        <v>829</v>
      </c>
    </row>
    <row r="34" spans="1:7" ht="12.75">
      <c r="A34" s="64">
        <v>189</v>
      </c>
      <c r="B34" s="339" t="s">
        <v>94</v>
      </c>
      <c r="C34" s="53">
        <v>3096</v>
      </c>
      <c r="D34" s="53">
        <v>2295</v>
      </c>
      <c r="E34" s="53">
        <v>801</v>
      </c>
      <c r="F34" s="53">
        <v>423</v>
      </c>
      <c r="G34" s="54">
        <v>0</v>
      </c>
    </row>
    <row r="35" spans="1:7" ht="12.75">
      <c r="A35" s="64">
        <v>190</v>
      </c>
      <c r="B35" s="339" t="s">
        <v>213</v>
      </c>
      <c r="C35" s="53">
        <v>1811</v>
      </c>
      <c r="D35" s="53">
        <v>1348</v>
      </c>
      <c r="E35" s="53">
        <v>433</v>
      </c>
      <c r="F35" s="54">
        <v>0</v>
      </c>
      <c r="G35" s="53">
        <v>433</v>
      </c>
    </row>
    <row r="36" spans="1:7" ht="12.75">
      <c r="A36" s="95">
        <v>1</v>
      </c>
      <c r="B36" s="340" t="s">
        <v>203</v>
      </c>
      <c r="C36" s="98">
        <v>86925</v>
      </c>
      <c r="D36" s="98">
        <v>74028</v>
      </c>
      <c r="E36" s="98">
        <v>12830</v>
      </c>
      <c r="F36" s="98">
        <v>3730</v>
      </c>
      <c r="G36" s="98">
        <v>6292</v>
      </c>
    </row>
    <row r="37" spans="1:7" ht="12.75">
      <c r="A37" s="64"/>
      <c r="B37" s="11"/>
      <c r="C37" s="53"/>
      <c r="D37" s="53"/>
      <c r="E37" s="53"/>
      <c r="F37" s="53"/>
      <c r="G37" s="53"/>
    </row>
    <row r="38" spans="1:7" ht="12.75">
      <c r="A38" s="64"/>
      <c r="B38" s="338" t="s">
        <v>78</v>
      </c>
      <c r="C38" s="53"/>
      <c r="D38" s="53"/>
      <c r="E38" s="53"/>
      <c r="F38" s="53"/>
      <c r="G38" s="53"/>
    </row>
    <row r="39" spans="1:7" ht="12.75">
      <c r="A39" s="64">
        <v>261</v>
      </c>
      <c r="B39" s="339" t="s">
        <v>97</v>
      </c>
      <c r="C39" s="53">
        <v>2203</v>
      </c>
      <c r="D39" s="53">
        <v>2174</v>
      </c>
      <c r="E39" s="54">
        <v>0</v>
      </c>
      <c r="F39" s="54">
        <v>0</v>
      </c>
      <c r="G39" s="54">
        <v>0</v>
      </c>
    </row>
    <row r="40" spans="1:7" ht="12.75">
      <c r="A40" s="64">
        <v>262</v>
      </c>
      <c r="B40" s="339" t="s">
        <v>98</v>
      </c>
      <c r="C40" s="53">
        <v>1146</v>
      </c>
      <c r="D40" s="53">
        <v>1146</v>
      </c>
      <c r="E40" s="54">
        <v>0</v>
      </c>
      <c r="F40" s="54">
        <v>0</v>
      </c>
      <c r="G40" s="54">
        <v>0</v>
      </c>
    </row>
    <row r="41" spans="1:7" ht="12.75">
      <c r="A41" s="64">
        <v>263</v>
      </c>
      <c r="B41" s="339" t="s">
        <v>99</v>
      </c>
      <c r="C41" s="53">
        <v>2818</v>
      </c>
      <c r="D41" s="53">
        <v>2745</v>
      </c>
      <c r="E41" s="53">
        <v>73</v>
      </c>
      <c r="F41" s="54">
        <v>0</v>
      </c>
      <c r="G41" s="53">
        <v>73</v>
      </c>
    </row>
    <row r="42" spans="1:7" ht="12.75">
      <c r="A42" s="64"/>
      <c r="B42" s="338" t="s">
        <v>95</v>
      </c>
      <c r="C42" s="53"/>
      <c r="D42" s="53"/>
      <c r="E42" s="53"/>
      <c r="F42" s="53"/>
      <c r="G42" s="53"/>
    </row>
    <row r="43" spans="1:7" ht="12.75">
      <c r="A43" s="64">
        <v>271</v>
      </c>
      <c r="B43" s="339" t="s">
        <v>100</v>
      </c>
      <c r="C43" s="53">
        <v>2707</v>
      </c>
      <c r="D43" s="53">
        <v>1096</v>
      </c>
      <c r="E43" s="53">
        <v>1611</v>
      </c>
      <c r="F43" s="53">
        <v>1105</v>
      </c>
      <c r="G43" s="53">
        <v>409</v>
      </c>
    </row>
    <row r="44" spans="1:7" ht="12.75">
      <c r="A44" s="64">
        <v>272</v>
      </c>
      <c r="B44" s="339" t="s">
        <v>214</v>
      </c>
      <c r="C44" s="53">
        <v>961</v>
      </c>
      <c r="D44" s="53">
        <v>680</v>
      </c>
      <c r="E44" s="53">
        <v>281</v>
      </c>
      <c r="F44" s="53">
        <v>266</v>
      </c>
      <c r="G44" s="54">
        <v>0</v>
      </c>
    </row>
    <row r="45" spans="1:7" ht="12.75">
      <c r="A45" s="64">
        <v>273</v>
      </c>
      <c r="B45" s="339" t="s">
        <v>101</v>
      </c>
      <c r="C45" s="53">
        <v>1914</v>
      </c>
      <c r="D45" s="53">
        <v>1332</v>
      </c>
      <c r="E45" s="53">
        <v>582</v>
      </c>
      <c r="F45" s="53">
        <v>329</v>
      </c>
      <c r="G45" s="53">
        <v>78</v>
      </c>
    </row>
    <row r="46" spans="1:7" ht="12.75">
      <c r="A46" s="64">
        <v>274</v>
      </c>
      <c r="B46" s="339" t="s">
        <v>97</v>
      </c>
      <c r="C46" s="53">
        <v>1707</v>
      </c>
      <c r="D46" s="53">
        <v>280</v>
      </c>
      <c r="E46" s="53">
        <v>1427</v>
      </c>
      <c r="F46" s="53">
        <v>737</v>
      </c>
      <c r="G46" s="53">
        <v>643</v>
      </c>
    </row>
    <row r="47" spans="1:7" ht="12.75">
      <c r="A47" s="64">
        <v>275</v>
      </c>
      <c r="B47" s="339" t="s">
        <v>98</v>
      </c>
      <c r="C47" s="53">
        <v>3764</v>
      </c>
      <c r="D47" s="53">
        <v>2628</v>
      </c>
      <c r="E47" s="53">
        <v>1136</v>
      </c>
      <c r="F47" s="53">
        <v>561</v>
      </c>
      <c r="G47" s="53">
        <v>568</v>
      </c>
    </row>
    <row r="48" spans="1:7" ht="12.75">
      <c r="A48" s="64">
        <v>276</v>
      </c>
      <c r="B48" s="339" t="s">
        <v>102</v>
      </c>
      <c r="C48" s="53">
        <v>1720</v>
      </c>
      <c r="D48" s="53">
        <v>1658</v>
      </c>
      <c r="E48" s="53">
        <v>62</v>
      </c>
      <c r="F48" s="53">
        <v>62</v>
      </c>
      <c r="G48" s="54">
        <v>0</v>
      </c>
    </row>
    <row r="49" spans="1:7" ht="12.75">
      <c r="A49" s="64">
        <v>277</v>
      </c>
      <c r="B49" s="339" t="s">
        <v>587</v>
      </c>
      <c r="C49" s="53">
        <v>1880</v>
      </c>
      <c r="D49" s="53">
        <v>1085</v>
      </c>
      <c r="E49" s="53">
        <v>795</v>
      </c>
      <c r="F49" s="53">
        <v>740</v>
      </c>
      <c r="G49" s="53">
        <v>55</v>
      </c>
    </row>
    <row r="50" spans="1:7" ht="12.75">
      <c r="A50" s="64">
        <v>278</v>
      </c>
      <c r="B50" s="339" t="s">
        <v>215</v>
      </c>
      <c r="C50" s="53">
        <v>1190</v>
      </c>
      <c r="D50" s="53">
        <v>627</v>
      </c>
      <c r="E50" s="53">
        <v>563</v>
      </c>
      <c r="F50" s="53">
        <v>523</v>
      </c>
      <c r="G50" s="53">
        <v>40</v>
      </c>
    </row>
    <row r="51" spans="1:7" ht="12.75">
      <c r="A51" s="64">
        <v>279</v>
      </c>
      <c r="B51" s="339" t="s">
        <v>216</v>
      </c>
      <c r="C51" s="53">
        <v>1485</v>
      </c>
      <c r="D51" s="53">
        <v>1227</v>
      </c>
      <c r="E51" s="53">
        <v>258</v>
      </c>
      <c r="F51" s="53">
        <v>258</v>
      </c>
      <c r="G51" s="54">
        <v>0</v>
      </c>
    </row>
    <row r="52" spans="1:7" ht="12.75">
      <c r="A52" s="95">
        <v>2</v>
      </c>
      <c r="B52" s="340" t="s">
        <v>204</v>
      </c>
      <c r="C52" s="98">
        <v>23495</v>
      </c>
      <c r="D52" s="98">
        <v>16678</v>
      </c>
      <c r="E52" s="98">
        <v>6788</v>
      </c>
      <c r="F52" s="98">
        <v>4581</v>
      </c>
      <c r="G52" s="98">
        <v>1866</v>
      </c>
    </row>
    <row r="53" spans="1:7" ht="12.75">
      <c r="A53" s="64"/>
      <c r="B53" s="11"/>
      <c r="C53" s="53"/>
      <c r="D53" s="53"/>
      <c r="E53" s="53"/>
      <c r="F53" s="53"/>
      <c r="G53" s="53"/>
    </row>
    <row r="54" spans="1:7" ht="12.75">
      <c r="A54" s="64"/>
      <c r="B54" s="338" t="s">
        <v>78</v>
      </c>
      <c r="C54" s="53"/>
      <c r="D54" s="53"/>
      <c r="E54" s="53"/>
      <c r="F54" s="53"/>
      <c r="G54" s="53"/>
    </row>
    <row r="55" spans="1:7" ht="12.75">
      <c r="A55" s="64">
        <v>361</v>
      </c>
      <c r="B55" s="339" t="s">
        <v>103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</row>
    <row r="56" spans="1:7" ht="12.75">
      <c r="A56" s="64">
        <v>362</v>
      </c>
      <c r="B56" s="339" t="s">
        <v>104</v>
      </c>
      <c r="C56" s="53">
        <v>4341</v>
      </c>
      <c r="D56" s="53">
        <v>3887</v>
      </c>
      <c r="E56" s="53">
        <v>454</v>
      </c>
      <c r="F56" s="54">
        <v>0</v>
      </c>
      <c r="G56" s="53">
        <v>454</v>
      </c>
    </row>
    <row r="57" spans="1:7" ht="12.75">
      <c r="A57" s="64">
        <v>363</v>
      </c>
      <c r="B57" s="339" t="s">
        <v>226</v>
      </c>
      <c r="C57" s="53">
        <v>850</v>
      </c>
      <c r="D57" s="53">
        <v>850</v>
      </c>
      <c r="E57" s="54">
        <v>0</v>
      </c>
      <c r="F57" s="54">
        <v>0</v>
      </c>
      <c r="G57" s="54">
        <v>0</v>
      </c>
    </row>
    <row r="58" spans="1:7" ht="12.75">
      <c r="A58" s="64"/>
      <c r="B58" s="338" t="s">
        <v>95</v>
      </c>
      <c r="C58" s="53"/>
      <c r="D58" s="53"/>
      <c r="E58" s="53"/>
      <c r="F58" s="53"/>
      <c r="G58" s="53"/>
    </row>
    <row r="59" spans="1:7" ht="12.75">
      <c r="A59" s="64">
        <v>371</v>
      </c>
      <c r="B59" s="339" t="s">
        <v>588</v>
      </c>
      <c r="C59" s="53">
        <v>3934</v>
      </c>
      <c r="D59" s="53">
        <v>775</v>
      </c>
      <c r="E59" s="53">
        <v>3148</v>
      </c>
      <c r="F59" s="53">
        <v>333</v>
      </c>
      <c r="G59" s="53">
        <v>2776</v>
      </c>
    </row>
    <row r="60" spans="1:7" ht="12.75">
      <c r="A60" s="64">
        <v>372</v>
      </c>
      <c r="B60" s="339" t="s">
        <v>105</v>
      </c>
      <c r="C60" s="53">
        <v>2533</v>
      </c>
      <c r="D60" s="53">
        <v>678</v>
      </c>
      <c r="E60" s="53">
        <v>1855</v>
      </c>
      <c r="F60" s="53">
        <v>1138</v>
      </c>
      <c r="G60" s="53">
        <v>452</v>
      </c>
    </row>
    <row r="61" spans="1:7" ht="12.75">
      <c r="A61" s="64">
        <v>373</v>
      </c>
      <c r="B61" s="339" t="s">
        <v>230</v>
      </c>
      <c r="C61" s="53">
        <v>2464</v>
      </c>
      <c r="D61" s="53">
        <v>1908</v>
      </c>
      <c r="E61" s="53">
        <v>556</v>
      </c>
      <c r="F61" s="53">
        <v>355</v>
      </c>
      <c r="G61" s="53">
        <v>201</v>
      </c>
    </row>
    <row r="62" spans="1:7" ht="12.75">
      <c r="A62" s="64">
        <v>374</v>
      </c>
      <c r="B62" s="339" t="s">
        <v>589</v>
      </c>
      <c r="C62" s="53">
        <v>1381</v>
      </c>
      <c r="D62" s="53">
        <v>1064</v>
      </c>
      <c r="E62" s="53">
        <v>111</v>
      </c>
      <c r="F62" s="53">
        <v>39</v>
      </c>
      <c r="G62" s="54">
        <v>0</v>
      </c>
    </row>
    <row r="63" spans="1:7" ht="12.75">
      <c r="A63" s="64">
        <v>375</v>
      </c>
      <c r="B63" s="339" t="s">
        <v>104</v>
      </c>
      <c r="C63" s="53">
        <v>1533</v>
      </c>
      <c r="D63" s="53">
        <v>722</v>
      </c>
      <c r="E63" s="53">
        <v>811</v>
      </c>
      <c r="F63" s="53">
        <v>668</v>
      </c>
      <c r="G63" s="54">
        <v>0</v>
      </c>
    </row>
    <row r="64" spans="1:7" ht="12.75">
      <c r="A64" s="64">
        <v>376</v>
      </c>
      <c r="B64" s="339" t="s">
        <v>106</v>
      </c>
      <c r="C64" s="53">
        <v>2391</v>
      </c>
      <c r="D64" s="53">
        <v>1419</v>
      </c>
      <c r="E64" s="53">
        <v>972</v>
      </c>
      <c r="F64" s="53">
        <v>698</v>
      </c>
      <c r="G64" s="53">
        <v>274</v>
      </c>
    </row>
    <row r="65" spans="1:7" ht="12.75">
      <c r="A65" s="64">
        <v>377</v>
      </c>
      <c r="B65" s="339" t="s">
        <v>107</v>
      </c>
      <c r="C65" s="53">
        <v>1946</v>
      </c>
      <c r="D65" s="53">
        <v>1035</v>
      </c>
      <c r="E65" s="53">
        <v>911</v>
      </c>
      <c r="F65" s="53">
        <v>157</v>
      </c>
      <c r="G65" s="53">
        <v>144</v>
      </c>
    </row>
    <row r="66" spans="1:7" ht="12.75">
      <c r="A66" s="95">
        <v>3</v>
      </c>
      <c r="B66" s="340" t="s">
        <v>205</v>
      </c>
      <c r="C66" s="98">
        <v>21373</v>
      </c>
      <c r="D66" s="98">
        <v>12338</v>
      </c>
      <c r="E66" s="98">
        <v>8818</v>
      </c>
      <c r="F66" s="98">
        <v>3388</v>
      </c>
      <c r="G66" s="98">
        <v>4301</v>
      </c>
    </row>
    <row r="67" spans="1:7" ht="12.75">
      <c r="A67" s="64"/>
      <c r="B67" s="11"/>
      <c r="C67" s="53"/>
      <c r="D67" s="53"/>
      <c r="E67" s="53"/>
      <c r="F67" s="53"/>
      <c r="G67" s="53"/>
    </row>
    <row r="68" spans="1:7" ht="12.75">
      <c r="A68" s="64"/>
      <c r="B68" s="338" t="s">
        <v>78</v>
      </c>
      <c r="C68" s="53"/>
      <c r="D68" s="53"/>
      <c r="E68" s="53"/>
      <c r="F68" s="53"/>
      <c r="G68" s="53"/>
    </row>
    <row r="69" spans="1:7" ht="12.75">
      <c r="A69" s="64">
        <v>461</v>
      </c>
      <c r="B69" s="339" t="s">
        <v>108</v>
      </c>
      <c r="C69" s="53">
        <v>3126</v>
      </c>
      <c r="D69" s="53">
        <v>3126</v>
      </c>
      <c r="E69" s="54">
        <v>0</v>
      </c>
      <c r="F69" s="54">
        <v>0</v>
      </c>
      <c r="G69" s="54">
        <v>0</v>
      </c>
    </row>
    <row r="70" spans="1:7" ht="12.75">
      <c r="A70" s="64">
        <v>462</v>
      </c>
      <c r="B70" s="339" t="s">
        <v>109</v>
      </c>
      <c r="C70" s="53">
        <v>2453</v>
      </c>
      <c r="D70" s="53">
        <v>2453</v>
      </c>
      <c r="E70" s="54">
        <v>0</v>
      </c>
      <c r="F70" s="54">
        <v>0</v>
      </c>
      <c r="G70" s="54">
        <v>0</v>
      </c>
    </row>
    <row r="71" spans="1:7" ht="12.75">
      <c r="A71" s="64">
        <v>463</v>
      </c>
      <c r="B71" s="339" t="s">
        <v>110</v>
      </c>
      <c r="C71" s="53">
        <v>849</v>
      </c>
      <c r="D71" s="53">
        <v>849</v>
      </c>
      <c r="E71" s="54">
        <v>0</v>
      </c>
      <c r="F71" s="54">
        <v>0</v>
      </c>
      <c r="G71" s="54">
        <v>0</v>
      </c>
    </row>
    <row r="72" spans="1:7" ht="12.75">
      <c r="A72" s="64">
        <v>464</v>
      </c>
      <c r="B72" s="339" t="s">
        <v>111</v>
      </c>
      <c r="C72" s="53">
        <v>2786</v>
      </c>
      <c r="D72" s="53">
        <v>2786</v>
      </c>
      <c r="E72" s="54">
        <v>0</v>
      </c>
      <c r="F72" s="54">
        <v>0</v>
      </c>
      <c r="G72" s="54">
        <v>0</v>
      </c>
    </row>
    <row r="73" spans="1:7" ht="12.75">
      <c r="A73" s="4" t="s">
        <v>63</v>
      </c>
      <c r="B73" s="4"/>
      <c r="C73" s="4"/>
      <c r="D73" s="4"/>
      <c r="E73" s="4"/>
      <c r="F73" s="4"/>
      <c r="G73" s="4"/>
    </row>
    <row r="74" spans="1:7" ht="12.75">
      <c r="A74" s="4" t="s">
        <v>590</v>
      </c>
      <c r="B74" s="4"/>
      <c r="C74" s="4"/>
      <c r="D74" s="4"/>
      <c r="E74" s="4"/>
      <c r="F74" s="4"/>
      <c r="G74" s="4"/>
    </row>
  </sheetData>
  <mergeCells count="13">
    <mergeCell ref="A1:G1"/>
    <mergeCell ref="A2:G2"/>
    <mergeCell ref="A4:A10"/>
    <mergeCell ref="B4:B10"/>
    <mergeCell ref="C4:C9"/>
    <mergeCell ref="D4:G4"/>
    <mergeCell ref="D5:D9"/>
    <mergeCell ref="E5:G5"/>
    <mergeCell ref="E6:E9"/>
    <mergeCell ref="F6:G6"/>
    <mergeCell ref="F7:F9"/>
    <mergeCell ref="G7:G9"/>
    <mergeCell ref="C10:G1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-0.24997000396251678"/>
  </sheetPr>
  <dimension ref="A1:G76"/>
  <sheetViews>
    <sheetView workbookViewId="0" topLeftCell="A1">
      <selection activeCell="H1" sqref="H1"/>
    </sheetView>
  </sheetViews>
  <sheetFormatPr defaultColWidth="11.421875" defaultRowHeight="12.75"/>
  <cols>
    <col min="1" max="1" width="11.421875" style="191" customWidth="1"/>
    <col min="2" max="2" width="26.28125" style="191" customWidth="1"/>
    <col min="3" max="3" width="13.7109375" style="191" customWidth="1"/>
    <col min="4" max="4" width="15.00390625" style="191" customWidth="1"/>
    <col min="5" max="5" width="10.00390625" style="191" customWidth="1"/>
    <col min="6" max="6" width="12.00390625" style="191" customWidth="1"/>
    <col min="7" max="7" width="13.140625" style="191" customWidth="1"/>
    <col min="8" max="16384" width="11.421875" style="191" customWidth="1"/>
  </cols>
  <sheetData>
    <row r="1" spans="1:7" ht="12.75">
      <c r="A1" s="398" t="s">
        <v>591</v>
      </c>
      <c r="B1" s="398"/>
      <c r="C1" s="398"/>
      <c r="D1" s="398"/>
      <c r="E1" s="398"/>
      <c r="F1" s="398"/>
      <c r="G1" s="398"/>
    </row>
    <row r="2" spans="1:7" ht="12.75">
      <c r="A2" s="398" t="s">
        <v>542</v>
      </c>
      <c r="B2" s="398"/>
      <c r="C2" s="398"/>
      <c r="D2" s="398"/>
      <c r="E2" s="398"/>
      <c r="F2" s="398"/>
      <c r="G2" s="398"/>
    </row>
    <row r="3" spans="1:7" ht="12.75">
      <c r="A3" s="2"/>
      <c r="B3" s="2"/>
      <c r="C3" s="347"/>
      <c r="D3" s="347"/>
      <c r="E3" s="347"/>
      <c r="F3" s="347"/>
      <c r="G3" s="347"/>
    </row>
    <row r="4" spans="1:7" ht="12.75">
      <c r="A4" s="409" t="s">
        <v>532</v>
      </c>
      <c r="B4" s="392" t="s">
        <v>72</v>
      </c>
      <c r="C4" s="404" t="s">
        <v>581</v>
      </c>
      <c r="D4" s="427" t="s">
        <v>569</v>
      </c>
      <c r="E4" s="419"/>
      <c r="F4" s="419"/>
      <c r="G4" s="419"/>
    </row>
    <row r="5" spans="1:7" ht="12.75">
      <c r="A5" s="406"/>
      <c r="B5" s="393"/>
      <c r="C5" s="426"/>
      <c r="D5" s="404" t="s">
        <v>582</v>
      </c>
      <c r="E5" s="419" t="s">
        <v>583</v>
      </c>
      <c r="F5" s="419"/>
      <c r="G5" s="419"/>
    </row>
    <row r="6" spans="1:7" ht="12.75">
      <c r="A6" s="406"/>
      <c r="B6" s="393"/>
      <c r="C6" s="426"/>
      <c r="D6" s="426"/>
      <c r="E6" s="401" t="s">
        <v>76</v>
      </c>
      <c r="F6" s="427" t="s">
        <v>569</v>
      </c>
      <c r="G6" s="419"/>
    </row>
    <row r="7" spans="1:7" ht="12.75">
      <c r="A7" s="406"/>
      <c r="B7" s="393"/>
      <c r="C7" s="426"/>
      <c r="D7" s="426"/>
      <c r="E7" s="402"/>
      <c r="F7" s="383" t="s">
        <v>584</v>
      </c>
      <c r="G7" s="392" t="s">
        <v>585</v>
      </c>
    </row>
    <row r="8" spans="1:7" ht="12.75">
      <c r="A8" s="406"/>
      <c r="B8" s="393"/>
      <c r="C8" s="426"/>
      <c r="D8" s="426"/>
      <c r="E8" s="402"/>
      <c r="F8" s="384"/>
      <c r="G8" s="393"/>
    </row>
    <row r="9" spans="1:7" ht="12.75">
      <c r="A9" s="406"/>
      <c r="B9" s="393"/>
      <c r="C9" s="416"/>
      <c r="D9" s="416"/>
      <c r="E9" s="403"/>
      <c r="F9" s="385"/>
      <c r="G9" s="394"/>
    </row>
    <row r="10" spans="1:7" ht="12.75">
      <c r="A10" s="421"/>
      <c r="B10" s="394"/>
      <c r="C10" s="427" t="s">
        <v>586</v>
      </c>
      <c r="D10" s="419"/>
      <c r="E10" s="419"/>
      <c r="F10" s="419"/>
      <c r="G10" s="419"/>
    </row>
    <row r="11" spans="1:7" ht="12.75">
      <c r="A11" s="64"/>
      <c r="B11" s="338" t="s">
        <v>95</v>
      </c>
      <c r="C11" s="53"/>
      <c r="D11" s="53"/>
      <c r="E11" s="53"/>
      <c r="F11" s="53"/>
      <c r="G11" s="53"/>
    </row>
    <row r="12" spans="1:7" ht="12.75">
      <c r="A12" s="64">
        <v>471</v>
      </c>
      <c r="B12" s="339" t="s">
        <v>108</v>
      </c>
      <c r="C12" s="53">
        <v>2106</v>
      </c>
      <c r="D12" s="53">
        <v>1018</v>
      </c>
      <c r="E12" s="53">
        <v>1088</v>
      </c>
      <c r="F12" s="53">
        <v>981</v>
      </c>
      <c r="G12" s="53">
        <v>106</v>
      </c>
    </row>
    <row r="13" spans="1:7" ht="12.75">
      <c r="A13" s="64">
        <v>472</v>
      </c>
      <c r="B13" s="339" t="s">
        <v>109</v>
      </c>
      <c r="C13" s="53">
        <v>1206</v>
      </c>
      <c r="D13" s="53">
        <v>768</v>
      </c>
      <c r="E13" s="53">
        <v>438</v>
      </c>
      <c r="F13" s="53">
        <v>266</v>
      </c>
      <c r="G13" s="53">
        <v>161</v>
      </c>
    </row>
    <row r="14" spans="1:7" ht="12.75">
      <c r="A14" s="64">
        <v>473</v>
      </c>
      <c r="B14" s="339" t="s">
        <v>110</v>
      </c>
      <c r="C14" s="53">
        <v>1274</v>
      </c>
      <c r="D14" s="53">
        <v>1066</v>
      </c>
      <c r="E14" s="53">
        <v>208</v>
      </c>
      <c r="F14" s="53">
        <v>196</v>
      </c>
      <c r="G14" s="53">
        <v>12</v>
      </c>
    </row>
    <row r="15" spans="1:7" ht="12.75">
      <c r="A15" s="64">
        <v>474</v>
      </c>
      <c r="B15" s="339" t="s">
        <v>113</v>
      </c>
      <c r="C15" s="53">
        <v>1941</v>
      </c>
      <c r="D15" s="53">
        <v>1369</v>
      </c>
      <c r="E15" s="53">
        <v>572</v>
      </c>
      <c r="F15" s="53">
        <v>253</v>
      </c>
      <c r="G15" s="54">
        <v>0</v>
      </c>
    </row>
    <row r="16" spans="1:7" ht="12.75">
      <c r="A16" s="64">
        <v>475</v>
      </c>
      <c r="B16" s="339" t="s">
        <v>111</v>
      </c>
      <c r="C16" s="53">
        <v>774</v>
      </c>
      <c r="D16" s="53">
        <v>741</v>
      </c>
      <c r="E16" s="53">
        <v>33</v>
      </c>
      <c r="F16" s="53">
        <v>30</v>
      </c>
      <c r="G16" s="54">
        <v>0</v>
      </c>
    </row>
    <row r="17" spans="1:7" ht="12.75">
      <c r="A17" s="64">
        <v>476</v>
      </c>
      <c r="B17" s="339" t="s">
        <v>114</v>
      </c>
      <c r="C17" s="53">
        <v>1392</v>
      </c>
      <c r="D17" s="53">
        <v>379</v>
      </c>
      <c r="E17" s="53">
        <v>1013</v>
      </c>
      <c r="F17" s="53">
        <v>481</v>
      </c>
      <c r="G17" s="53">
        <v>417</v>
      </c>
    </row>
    <row r="18" spans="1:7" ht="12.75">
      <c r="A18" s="64">
        <v>477</v>
      </c>
      <c r="B18" s="339" t="s">
        <v>115</v>
      </c>
      <c r="C18" s="53">
        <v>2174</v>
      </c>
      <c r="D18" s="53">
        <v>927</v>
      </c>
      <c r="E18" s="53">
        <v>1226</v>
      </c>
      <c r="F18" s="53">
        <v>138</v>
      </c>
      <c r="G18" s="53">
        <v>1067</v>
      </c>
    </row>
    <row r="19" spans="1:7" ht="12.75">
      <c r="A19" s="64">
        <v>478</v>
      </c>
      <c r="B19" s="339" t="s">
        <v>116</v>
      </c>
      <c r="C19" s="53">
        <v>1401</v>
      </c>
      <c r="D19" s="53">
        <v>1295</v>
      </c>
      <c r="E19" s="53">
        <v>106</v>
      </c>
      <c r="F19" s="53">
        <v>106</v>
      </c>
      <c r="G19" s="54">
        <v>0</v>
      </c>
    </row>
    <row r="20" spans="1:7" ht="12.75">
      <c r="A20" s="64">
        <v>479</v>
      </c>
      <c r="B20" s="339" t="s">
        <v>117</v>
      </c>
      <c r="C20" s="53">
        <v>1446</v>
      </c>
      <c r="D20" s="53">
        <v>1268</v>
      </c>
      <c r="E20" s="53">
        <v>178</v>
      </c>
      <c r="F20" s="53">
        <v>169</v>
      </c>
      <c r="G20" s="54">
        <v>0</v>
      </c>
    </row>
    <row r="21" spans="1:7" ht="12.75">
      <c r="A21" s="95">
        <v>4</v>
      </c>
      <c r="B21" s="340" t="s">
        <v>206</v>
      </c>
      <c r="C21" s="98">
        <v>22928</v>
      </c>
      <c r="D21" s="98">
        <v>18045</v>
      </c>
      <c r="E21" s="98">
        <v>4862</v>
      </c>
      <c r="F21" s="98">
        <v>2620</v>
      </c>
      <c r="G21" s="98">
        <v>1763</v>
      </c>
    </row>
    <row r="22" spans="1:7" ht="12.75">
      <c r="A22" s="64"/>
      <c r="B22" s="11"/>
      <c r="C22" s="53"/>
      <c r="D22" s="92"/>
      <c r="E22" s="53"/>
      <c r="F22" s="53"/>
      <c r="G22" s="53"/>
    </row>
    <row r="23" spans="1:7" ht="12.75">
      <c r="A23" s="64"/>
      <c r="B23" s="338" t="s">
        <v>78</v>
      </c>
      <c r="C23" s="53"/>
      <c r="D23" s="92"/>
      <c r="E23" s="53"/>
      <c r="F23" s="53"/>
      <c r="G23" s="53"/>
    </row>
    <row r="24" spans="1:7" ht="12.75">
      <c r="A24" s="64">
        <v>561</v>
      </c>
      <c r="B24" s="339" t="s">
        <v>118</v>
      </c>
      <c r="C24" s="53">
        <v>779</v>
      </c>
      <c r="D24" s="53">
        <v>779</v>
      </c>
      <c r="E24" s="54">
        <v>0</v>
      </c>
      <c r="F24" s="54">
        <v>0</v>
      </c>
      <c r="G24" s="54">
        <v>0</v>
      </c>
    </row>
    <row r="25" spans="1:7" ht="12.75">
      <c r="A25" s="64">
        <v>562</v>
      </c>
      <c r="B25" s="339" t="s">
        <v>119</v>
      </c>
      <c r="C25" s="53">
        <v>3477</v>
      </c>
      <c r="D25" s="53">
        <v>3477</v>
      </c>
      <c r="E25" s="54">
        <v>0</v>
      </c>
      <c r="F25" s="54">
        <v>0</v>
      </c>
      <c r="G25" s="54">
        <v>0</v>
      </c>
    </row>
    <row r="26" spans="1:7" ht="12.75">
      <c r="A26" s="64">
        <v>563</v>
      </c>
      <c r="B26" s="339" t="s">
        <v>120</v>
      </c>
      <c r="C26" s="53">
        <v>2644</v>
      </c>
      <c r="D26" s="53">
        <v>2086</v>
      </c>
      <c r="E26" s="53">
        <v>558</v>
      </c>
      <c r="F26" s="54">
        <v>0</v>
      </c>
      <c r="G26" s="54">
        <v>0</v>
      </c>
    </row>
    <row r="27" spans="1:7" ht="12.75">
      <c r="A27" s="64">
        <v>564</v>
      </c>
      <c r="B27" s="339" t="s">
        <v>121</v>
      </c>
      <c r="C27" s="53">
        <v>9814</v>
      </c>
      <c r="D27" s="53">
        <v>9814</v>
      </c>
      <c r="E27" s="54">
        <v>0</v>
      </c>
      <c r="F27" s="54">
        <v>0</v>
      </c>
      <c r="G27" s="54">
        <v>0</v>
      </c>
    </row>
    <row r="28" spans="1:7" ht="12.75">
      <c r="A28" s="64">
        <v>565</v>
      </c>
      <c r="B28" s="339" t="s">
        <v>122</v>
      </c>
      <c r="C28" s="53">
        <v>583</v>
      </c>
      <c r="D28" s="53">
        <v>215</v>
      </c>
      <c r="E28" s="53">
        <v>368</v>
      </c>
      <c r="F28" s="54">
        <v>0</v>
      </c>
      <c r="G28" s="53">
        <v>368</v>
      </c>
    </row>
    <row r="29" spans="1:7" ht="12.75">
      <c r="A29" s="64"/>
      <c r="B29" s="338" t="s">
        <v>95</v>
      </c>
      <c r="C29" s="53"/>
      <c r="D29" s="53"/>
      <c r="E29" s="53"/>
      <c r="F29" s="53"/>
      <c r="G29" s="53"/>
    </row>
    <row r="30" spans="1:7" ht="12.75">
      <c r="A30" s="64">
        <v>571</v>
      </c>
      <c r="B30" s="339" t="s">
        <v>118</v>
      </c>
      <c r="C30" s="53">
        <v>3917</v>
      </c>
      <c r="D30" s="53">
        <v>3435</v>
      </c>
      <c r="E30" s="53">
        <v>482</v>
      </c>
      <c r="F30" s="53">
        <v>482</v>
      </c>
      <c r="G30" s="54">
        <v>0</v>
      </c>
    </row>
    <row r="31" spans="1:7" ht="12.75">
      <c r="A31" s="64">
        <v>572</v>
      </c>
      <c r="B31" s="339" t="s">
        <v>592</v>
      </c>
      <c r="C31" s="53">
        <v>1751</v>
      </c>
      <c r="D31" s="53">
        <v>1411</v>
      </c>
      <c r="E31" s="53">
        <v>340</v>
      </c>
      <c r="F31" s="53">
        <v>199</v>
      </c>
      <c r="G31" s="54">
        <v>0</v>
      </c>
    </row>
    <row r="32" spans="1:7" ht="12.75">
      <c r="A32" s="64">
        <v>573</v>
      </c>
      <c r="B32" s="339" t="s">
        <v>120</v>
      </c>
      <c r="C32" s="53">
        <v>769</v>
      </c>
      <c r="D32" s="53">
        <v>492</v>
      </c>
      <c r="E32" s="53">
        <v>277</v>
      </c>
      <c r="F32" s="53">
        <v>277</v>
      </c>
      <c r="G32" s="54">
        <v>0</v>
      </c>
    </row>
    <row r="33" spans="1:7" ht="12.75">
      <c r="A33" s="64">
        <v>574</v>
      </c>
      <c r="B33" s="339" t="s">
        <v>139</v>
      </c>
      <c r="C33" s="53">
        <v>2700</v>
      </c>
      <c r="D33" s="53">
        <v>2044</v>
      </c>
      <c r="E33" s="53">
        <v>627</v>
      </c>
      <c r="F33" s="53">
        <v>194</v>
      </c>
      <c r="G33" s="53">
        <v>431</v>
      </c>
    </row>
    <row r="34" spans="1:7" ht="12.75">
      <c r="A34" s="64">
        <v>575</v>
      </c>
      <c r="B34" s="339" t="s">
        <v>546</v>
      </c>
      <c r="C34" s="53">
        <v>1973</v>
      </c>
      <c r="D34" s="53">
        <v>673</v>
      </c>
      <c r="E34" s="53">
        <v>1300</v>
      </c>
      <c r="F34" s="53">
        <v>519</v>
      </c>
      <c r="G34" s="53">
        <v>775</v>
      </c>
    </row>
    <row r="35" spans="1:7" ht="12.75">
      <c r="A35" s="64">
        <v>576</v>
      </c>
      <c r="B35" s="339" t="s">
        <v>140</v>
      </c>
      <c r="C35" s="53">
        <v>2160</v>
      </c>
      <c r="D35" s="53">
        <v>1768</v>
      </c>
      <c r="E35" s="53">
        <v>392</v>
      </c>
      <c r="F35" s="53">
        <v>342</v>
      </c>
      <c r="G35" s="53">
        <v>50</v>
      </c>
    </row>
    <row r="36" spans="1:7" ht="12.75">
      <c r="A36" s="64">
        <v>577</v>
      </c>
      <c r="B36" s="339" t="s">
        <v>220</v>
      </c>
      <c r="C36" s="53">
        <v>1519</v>
      </c>
      <c r="D36" s="53">
        <v>1174</v>
      </c>
      <c r="E36" s="53">
        <v>345</v>
      </c>
      <c r="F36" s="53">
        <v>85</v>
      </c>
      <c r="G36" s="53">
        <v>227</v>
      </c>
    </row>
    <row r="37" spans="1:7" ht="12.75">
      <c r="A37" s="95">
        <v>5</v>
      </c>
      <c r="B37" s="340" t="s">
        <v>207</v>
      </c>
      <c r="C37" s="98">
        <v>32086</v>
      </c>
      <c r="D37" s="98">
        <v>27368</v>
      </c>
      <c r="E37" s="98">
        <v>4689</v>
      </c>
      <c r="F37" s="98">
        <v>2098</v>
      </c>
      <c r="G37" s="98">
        <v>1851</v>
      </c>
    </row>
    <row r="38" spans="1:7" ht="12.75">
      <c r="A38" s="64"/>
      <c r="B38" s="11"/>
      <c r="C38" s="53"/>
      <c r="D38" s="92"/>
      <c r="E38" s="53"/>
      <c r="F38" s="53"/>
      <c r="G38" s="53"/>
    </row>
    <row r="39" spans="1:7" ht="12.75">
      <c r="A39" s="64"/>
      <c r="B39" s="338" t="s">
        <v>78</v>
      </c>
      <c r="C39" s="53"/>
      <c r="D39" s="92"/>
      <c r="E39" s="53"/>
      <c r="F39" s="53"/>
      <c r="G39" s="53"/>
    </row>
    <row r="40" spans="1:7" ht="12.75">
      <c r="A40" s="64">
        <v>661</v>
      </c>
      <c r="B40" s="339" t="s">
        <v>123</v>
      </c>
      <c r="C40" s="53">
        <v>2175</v>
      </c>
      <c r="D40" s="53">
        <v>2175</v>
      </c>
      <c r="E40" s="54">
        <v>0</v>
      </c>
      <c r="F40" s="54">
        <v>0</v>
      </c>
      <c r="G40" s="54">
        <v>0</v>
      </c>
    </row>
    <row r="41" spans="1:7" ht="12.75">
      <c r="A41" s="64">
        <v>662</v>
      </c>
      <c r="B41" s="339" t="s">
        <v>124</v>
      </c>
      <c r="C41" s="53">
        <v>2388</v>
      </c>
      <c r="D41" s="53">
        <v>2388</v>
      </c>
      <c r="E41" s="54">
        <v>0</v>
      </c>
      <c r="F41" s="54">
        <v>0</v>
      </c>
      <c r="G41" s="54">
        <v>0</v>
      </c>
    </row>
    <row r="42" spans="1:7" ht="12.75">
      <c r="A42" s="64">
        <v>663</v>
      </c>
      <c r="B42" s="339" t="s">
        <v>125</v>
      </c>
      <c r="C42" s="53">
        <v>4059</v>
      </c>
      <c r="D42" s="53">
        <v>4059</v>
      </c>
      <c r="E42" s="54">
        <v>0</v>
      </c>
      <c r="F42" s="54">
        <v>0</v>
      </c>
      <c r="G42" s="54">
        <v>0</v>
      </c>
    </row>
    <row r="43" spans="1:7" ht="12.75">
      <c r="A43" s="64"/>
      <c r="B43" s="338" t="s">
        <v>95</v>
      </c>
      <c r="C43" s="53"/>
      <c r="D43" s="53"/>
      <c r="E43" s="53"/>
      <c r="F43" s="53"/>
      <c r="G43" s="53"/>
    </row>
    <row r="44" spans="1:7" ht="12.75">
      <c r="A44" s="64">
        <v>671</v>
      </c>
      <c r="B44" s="339" t="s">
        <v>123</v>
      </c>
      <c r="C44" s="53">
        <v>3397</v>
      </c>
      <c r="D44" s="53">
        <v>2519</v>
      </c>
      <c r="E44" s="53">
        <v>878</v>
      </c>
      <c r="F44" s="53">
        <v>172</v>
      </c>
      <c r="G44" s="53">
        <v>706</v>
      </c>
    </row>
    <row r="45" spans="1:7" ht="12.75">
      <c r="A45" s="64">
        <v>672</v>
      </c>
      <c r="B45" s="339" t="s">
        <v>126</v>
      </c>
      <c r="C45" s="53">
        <v>2251</v>
      </c>
      <c r="D45" s="53">
        <v>1576</v>
      </c>
      <c r="E45" s="53">
        <v>675</v>
      </c>
      <c r="F45" s="53">
        <v>615</v>
      </c>
      <c r="G45" s="54">
        <v>0</v>
      </c>
    </row>
    <row r="46" spans="1:7" ht="12.75">
      <c r="A46" s="64">
        <v>673</v>
      </c>
      <c r="B46" s="339" t="s">
        <v>225</v>
      </c>
      <c r="C46" s="53">
        <v>2993</v>
      </c>
      <c r="D46" s="53">
        <v>1994</v>
      </c>
      <c r="E46" s="53">
        <v>999</v>
      </c>
      <c r="F46" s="53">
        <v>999</v>
      </c>
      <c r="G46" s="54">
        <v>0</v>
      </c>
    </row>
    <row r="47" spans="1:7" ht="12.75">
      <c r="A47" s="64">
        <v>674</v>
      </c>
      <c r="B47" s="339" t="s">
        <v>127</v>
      </c>
      <c r="C47" s="53">
        <v>1894</v>
      </c>
      <c r="D47" s="53">
        <v>1279</v>
      </c>
      <c r="E47" s="53">
        <v>615</v>
      </c>
      <c r="F47" s="53">
        <v>175</v>
      </c>
      <c r="G47" s="53">
        <v>356</v>
      </c>
    </row>
    <row r="48" spans="1:7" ht="12.75">
      <c r="A48" s="64">
        <v>675</v>
      </c>
      <c r="B48" s="339" t="s">
        <v>128</v>
      </c>
      <c r="C48" s="53">
        <v>3249</v>
      </c>
      <c r="D48" s="53">
        <v>1455</v>
      </c>
      <c r="E48" s="53">
        <v>1794</v>
      </c>
      <c r="F48" s="53">
        <v>396</v>
      </c>
      <c r="G48" s="54">
        <v>0</v>
      </c>
    </row>
    <row r="49" spans="1:7" ht="12.75">
      <c r="A49" s="64">
        <v>676</v>
      </c>
      <c r="B49" s="339" t="s">
        <v>129</v>
      </c>
      <c r="C49" s="53">
        <v>4318</v>
      </c>
      <c r="D49" s="53">
        <v>4228</v>
      </c>
      <c r="E49" s="53">
        <v>90</v>
      </c>
      <c r="F49" s="54">
        <v>0</v>
      </c>
      <c r="G49" s="54">
        <v>0</v>
      </c>
    </row>
    <row r="50" spans="1:7" ht="12.75">
      <c r="A50" s="64">
        <v>677</v>
      </c>
      <c r="B50" s="339" t="s">
        <v>224</v>
      </c>
      <c r="C50" s="53">
        <v>2346</v>
      </c>
      <c r="D50" s="53">
        <v>1264</v>
      </c>
      <c r="E50" s="53">
        <v>956</v>
      </c>
      <c r="F50" s="53">
        <v>307</v>
      </c>
      <c r="G50" s="53">
        <v>549</v>
      </c>
    </row>
    <row r="51" spans="1:7" ht="12.75">
      <c r="A51" s="64">
        <v>678</v>
      </c>
      <c r="B51" s="339" t="s">
        <v>124</v>
      </c>
      <c r="C51" s="53">
        <v>1665</v>
      </c>
      <c r="D51" s="53">
        <v>702</v>
      </c>
      <c r="E51" s="53">
        <v>963</v>
      </c>
      <c r="F51" s="53">
        <v>718</v>
      </c>
      <c r="G51" s="53">
        <v>231</v>
      </c>
    </row>
    <row r="52" spans="1:7" ht="12.75">
      <c r="A52" s="64">
        <v>679</v>
      </c>
      <c r="B52" s="339" t="s">
        <v>125</v>
      </c>
      <c r="C52" s="53">
        <v>2617</v>
      </c>
      <c r="D52" s="53">
        <v>1022</v>
      </c>
      <c r="E52" s="53">
        <v>1595</v>
      </c>
      <c r="F52" s="53">
        <v>277</v>
      </c>
      <c r="G52" s="53">
        <v>1168</v>
      </c>
    </row>
    <row r="53" spans="1:7" ht="12.75">
      <c r="A53" s="95">
        <v>6</v>
      </c>
      <c r="B53" s="340" t="s">
        <v>208</v>
      </c>
      <c r="C53" s="98">
        <v>33352</v>
      </c>
      <c r="D53" s="98">
        <v>24661</v>
      </c>
      <c r="E53" s="98">
        <v>8565</v>
      </c>
      <c r="F53" s="98">
        <v>3659</v>
      </c>
      <c r="G53" s="98">
        <v>3010</v>
      </c>
    </row>
    <row r="54" spans="1:7" ht="12.75">
      <c r="A54" s="64"/>
      <c r="B54" s="11"/>
      <c r="C54" s="53"/>
      <c r="D54" s="53"/>
      <c r="E54" s="53"/>
      <c r="F54" s="53"/>
      <c r="G54" s="53"/>
    </row>
    <row r="55" spans="1:7" ht="12.75">
      <c r="A55" s="64"/>
      <c r="B55" s="338" t="s">
        <v>78</v>
      </c>
      <c r="C55" s="53"/>
      <c r="D55" s="53"/>
      <c r="E55" s="53"/>
      <c r="F55" s="53"/>
      <c r="G55" s="53"/>
    </row>
    <row r="56" spans="1:7" ht="12.75">
      <c r="A56" s="64">
        <v>761</v>
      </c>
      <c r="B56" s="339" t="s">
        <v>130</v>
      </c>
      <c r="C56" s="53">
        <v>8860</v>
      </c>
      <c r="D56" s="53">
        <v>8860</v>
      </c>
      <c r="E56" s="54">
        <v>0</v>
      </c>
      <c r="F56" s="54">
        <v>0</v>
      </c>
      <c r="G56" s="54">
        <v>0</v>
      </c>
    </row>
    <row r="57" spans="1:7" ht="12.75">
      <c r="A57" s="64">
        <v>762</v>
      </c>
      <c r="B57" s="339" t="s">
        <v>131</v>
      </c>
      <c r="C57" s="53">
        <v>655</v>
      </c>
      <c r="D57" s="53">
        <v>655</v>
      </c>
      <c r="E57" s="54">
        <v>0</v>
      </c>
      <c r="F57" s="54">
        <v>0</v>
      </c>
      <c r="G57" s="54">
        <v>0</v>
      </c>
    </row>
    <row r="58" spans="1:7" ht="12.75">
      <c r="A58" s="64">
        <v>763</v>
      </c>
      <c r="B58" s="339" t="s">
        <v>132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</row>
    <row r="59" spans="1:7" ht="12.75">
      <c r="A59" s="64">
        <v>764</v>
      </c>
      <c r="B59" s="339" t="s">
        <v>133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</row>
    <row r="60" spans="1:7" ht="12.75">
      <c r="A60" s="64"/>
      <c r="B60" s="338" t="s">
        <v>95</v>
      </c>
      <c r="C60" s="53"/>
      <c r="D60" s="53"/>
      <c r="E60" s="53"/>
      <c r="F60" s="53"/>
      <c r="G60" s="53"/>
    </row>
    <row r="61" spans="1:7" ht="12.75">
      <c r="A61" s="64">
        <v>771</v>
      </c>
      <c r="B61" s="339" t="s">
        <v>221</v>
      </c>
      <c r="C61" s="53">
        <v>1541</v>
      </c>
      <c r="D61" s="53">
        <v>1144</v>
      </c>
      <c r="E61" s="53">
        <v>397</v>
      </c>
      <c r="F61" s="53">
        <v>183</v>
      </c>
      <c r="G61" s="53">
        <v>214</v>
      </c>
    </row>
    <row r="62" spans="1:7" ht="12.75">
      <c r="A62" s="64">
        <v>772</v>
      </c>
      <c r="B62" s="339" t="s">
        <v>130</v>
      </c>
      <c r="C62" s="53">
        <v>4528</v>
      </c>
      <c r="D62" s="53">
        <v>3371</v>
      </c>
      <c r="E62" s="53">
        <v>1157</v>
      </c>
      <c r="F62" s="53">
        <v>287</v>
      </c>
      <c r="G62" s="53">
        <v>604</v>
      </c>
    </row>
    <row r="63" spans="1:7" ht="12.75">
      <c r="A63" s="64">
        <v>773</v>
      </c>
      <c r="B63" s="339" t="s">
        <v>548</v>
      </c>
      <c r="C63" s="53">
        <v>2550</v>
      </c>
      <c r="D63" s="53">
        <v>2282</v>
      </c>
      <c r="E63" s="53">
        <v>268</v>
      </c>
      <c r="F63" s="53">
        <v>268</v>
      </c>
      <c r="G63" s="54">
        <v>0</v>
      </c>
    </row>
    <row r="64" spans="1:7" ht="12.75">
      <c r="A64" s="64">
        <v>774</v>
      </c>
      <c r="B64" s="339" t="s">
        <v>134</v>
      </c>
      <c r="C64" s="53">
        <v>2774</v>
      </c>
      <c r="D64" s="53">
        <v>2402</v>
      </c>
      <c r="E64" s="53">
        <v>372</v>
      </c>
      <c r="F64" s="53">
        <v>325</v>
      </c>
      <c r="G64" s="53">
        <v>47</v>
      </c>
    </row>
    <row r="65" spans="1:7" ht="12.75">
      <c r="A65" s="64">
        <v>775</v>
      </c>
      <c r="B65" s="339" t="s">
        <v>223</v>
      </c>
      <c r="C65" s="53">
        <v>24578</v>
      </c>
      <c r="D65" s="53">
        <v>24502</v>
      </c>
      <c r="E65" s="53">
        <v>76</v>
      </c>
      <c r="F65" s="53">
        <v>76</v>
      </c>
      <c r="G65" s="54">
        <v>0</v>
      </c>
    </row>
    <row r="66" spans="1:7" ht="12.75">
      <c r="A66" s="64">
        <v>776</v>
      </c>
      <c r="B66" s="339" t="s">
        <v>135</v>
      </c>
      <c r="C66" s="53">
        <v>1754</v>
      </c>
      <c r="D66" s="53">
        <v>1182</v>
      </c>
      <c r="E66" s="53">
        <v>572</v>
      </c>
      <c r="F66" s="53">
        <v>209</v>
      </c>
      <c r="G66" s="53">
        <v>363</v>
      </c>
    </row>
    <row r="67" spans="1:7" ht="12.75">
      <c r="A67" s="64">
        <v>777</v>
      </c>
      <c r="B67" s="339" t="s">
        <v>136</v>
      </c>
      <c r="C67" s="53">
        <v>2947</v>
      </c>
      <c r="D67" s="53">
        <v>2434</v>
      </c>
      <c r="E67" s="53">
        <v>513</v>
      </c>
      <c r="F67" s="53">
        <v>511</v>
      </c>
      <c r="G67" s="54">
        <v>0</v>
      </c>
    </row>
    <row r="68" spans="1:7" ht="12.75">
      <c r="A68" s="64">
        <v>778</v>
      </c>
      <c r="B68" s="339" t="s">
        <v>137</v>
      </c>
      <c r="C68" s="53">
        <v>4817</v>
      </c>
      <c r="D68" s="53">
        <v>3809</v>
      </c>
      <c r="E68" s="53">
        <v>1008</v>
      </c>
      <c r="F68" s="53">
        <v>729</v>
      </c>
      <c r="G68" s="54">
        <v>0</v>
      </c>
    </row>
    <row r="69" spans="1:7" ht="12.75">
      <c r="A69" s="64">
        <v>779</v>
      </c>
      <c r="B69" s="339" t="s">
        <v>222</v>
      </c>
      <c r="C69" s="53">
        <v>3105</v>
      </c>
      <c r="D69" s="53">
        <v>2411</v>
      </c>
      <c r="E69" s="53">
        <v>694</v>
      </c>
      <c r="F69" s="53">
        <v>345</v>
      </c>
      <c r="G69" s="53">
        <v>349</v>
      </c>
    </row>
    <row r="70" spans="1:7" ht="12.75">
      <c r="A70" s="64">
        <v>780</v>
      </c>
      <c r="B70" s="339" t="s">
        <v>138</v>
      </c>
      <c r="C70" s="53">
        <v>5719</v>
      </c>
      <c r="D70" s="53">
        <v>4403</v>
      </c>
      <c r="E70" s="53">
        <v>1316</v>
      </c>
      <c r="F70" s="54">
        <v>0</v>
      </c>
      <c r="G70" s="54">
        <v>0</v>
      </c>
    </row>
    <row r="71" spans="1:7" ht="12.75">
      <c r="A71" s="95">
        <v>7</v>
      </c>
      <c r="B71" s="340" t="s">
        <v>209</v>
      </c>
      <c r="C71" s="98">
        <v>63828</v>
      </c>
      <c r="D71" s="98">
        <v>57455</v>
      </c>
      <c r="E71" s="98">
        <v>6373</v>
      </c>
      <c r="F71" s="98">
        <v>2933</v>
      </c>
      <c r="G71" s="98">
        <v>1577</v>
      </c>
    </row>
    <row r="72" spans="1:7" ht="12.75">
      <c r="A72" s="95"/>
      <c r="B72" s="341" t="s">
        <v>197</v>
      </c>
      <c r="C72" s="177">
        <v>283987</v>
      </c>
      <c r="D72" s="177">
        <v>230573</v>
      </c>
      <c r="E72" s="177">
        <v>52925</v>
      </c>
      <c r="F72" s="177">
        <v>23009</v>
      </c>
      <c r="G72" s="177">
        <v>20660</v>
      </c>
    </row>
    <row r="73" spans="1:7" ht="12.75">
      <c r="A73" s="4" t="s">
        <v>63</v>
      </c>
      <c r="B73" s="4"/>
      <c r="C73" s="4"/>
      <c r="D73" s="4"/>
      <c r="E73" s="4"/>
      <c r="F73" s="4"/>
      <c r="G73" s="4"/>
    </row>
    <row r="74" spans="1:7" ht="12.75">
      <c r="A74" s="4" t="s">
        <v>590</v>
      </c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mergeCells count="13">
    <mergeCell ref="A1:G1"/>
    <mergeCell ref="A2:G2"/>
    <mergeCell ref="A4:A10"/>
    <mergeCell ref="B4:B10"/>
    <mergeCell ref="C4:C9"/>
    <mergeCell ref="D4:G4"/>
    <mergeCell ref="D5:D9"/>
    <mergeCell ref="E5:G5"/>
    <mergeCell ref="E6:E9"/>
    <mergeCell ref="F6:G6"/>
    <mergeCell ref="F7:F9"/>
    <mergeCell ref="G7:G9"/>
    <mergeCell ref="C10:G1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000396251678"/>
    <pageSetUpPr fitToPage="1"/>
  </sheetPr>
  <dimension ref="A1:O581"/>
  <sheetViews>
    <sheetView workbookViewId="0" topLeftCell="A1">
      <selection activeCell="M1" sqref="M1"/>
    </sheetView>
  </sheetViews>
  <sheetFormatPr defaultColWidth="10.8515625" defaultRowHeight="12.75"/>
  <cols>
    <col min="1" max="1" width="6.421875" style="2" customWidth="1"/>
    <col min="2" max="2" width="24.00390625" style="2" customWidth="1"/>
    <col min="3" max="3" width="0.9921875" style="2" customWidth="1"/>
    <col min="4" max="5" width="9.421875" style="2" customWidth="1"/>
    <col min="6" max="6" width="7.00390625" style="2" customWidth="1"/>
    <col min="7" max="7" width="7.7109375" style="56" customWidth="1"/>
    <col min="8" max="8" width="8.140625" style="56" customWidth="1"/>
    <col min="9" max="10" width="7.7109375" style="56" customWidth="1"/>
    <col min="11" max="12" width="7.7109375" style="2" customWidth="1"/>
    <col min="13" max="16384" width="10.8515625" style="2" customWidth="1"/>
  </cols>
  <sheetData>
    <row r="1" spans="1:12" ht="12.75">
      <c r="A1" s="354" t="s">
        <v>393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12.75">
      <c r="A2" s="354" t="s">
        <v>141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ht="6" customHeight="1"/>
    <row r="4" spans="1:12" s="4" customFormat="1" ht="14.25" customHeight="1">
      <c r="A4" s="389" t="s">
        <v>73</v>
      </c>
      <c r="B4" s="392" t="s">
        <v>72</v>
      </c>
      <c r="C4" s="136"/>
      <c r="D4" s="383" t="s">
        <v>391</v>
      </c>
      <c r="E4" s="365" t="s">
        <v>14</v>
      </c>
      <c r="F4" s="363"/>
      <c r="G4" s="365" t="s">
        <v>271</v>
      </c>
      <c r="H4" s="399"/>
      <c r="I4" s="399"/>
      <c r="J4" s="399"/>
      <c r="K4" s="399"/>
      <c r="L4" s="399"/>
    </row>
    <row r="5" spans="1:12" s="4" customFormat="1" ht="24.75" customHeight="1">
      <c r="A5" s="390"/>
      <c r="B5" s="393"/>
      <c r="C5" s="135"/>
      <c r="D5" s="395"/>
      <c r="E5" s="378" t="s">
        <v>145</v>
      </c>
      <c r="F5" s="387"/>
      <c r="G5" s="400" t="s">
        <v>0</v>
      </c>
      <c r="H5" s="375"/>
      <c r="I5" s="375"/>
      <c r="J5" s="397"/>
      <c r="K5" s="392" t="s">
        <v>77</v>
      </c>
      <c r="L5" s="401"/>
    </row>
    <row r="6" spans="1:12" s="4" customFormat="1" ht="11.25" customHeight="1">
      <c r="A6" s="390"/>
      <c r="B6" s="393"/>
      <c r="C6" s="135"/>
      <c r="D6" s="395"/>
      <c r="E6" s="378"/>
      <c r="F6" s="387"/>
      <c r="G6" s="378" t="s">
        <v>76</v>
      </c>
      <c r="H6" s="387"/>
      <c r="I6" s="378" t="s">
        <v>142</v>
      </c>
      <c r="J6" s="387"/>
      <c r="K6" s="393"/>
      <c r="L6" s="402"/>
    </row>
    <row r="7" spans="1:12" s="4" customFormat="1" ht="10.2">
      <c r="A7" s="390"/>
      <c r="B7" s="393"/>
      <c r="C7" s="135"/>
      <c r="D7" s="395"/>
      <c r="E7" s="378"/>
      <c r="F7" s="387"/>
      <c r="G7" s="378"/>
      <c r="H7" s="387"/>
      <c r="I7" s="383" t="s">
        <v>143</v>
      </c>
      <c r="J7" s="383" t="s">
        <v>144</v>
      </c>
      <c r="K7" s="393"/>
      <c r="L7" s="402"/>
    </row>
    <row r="8" spans="1:12" s="4" customFormat="1" ht="10.2">
      <c r="A8" s="390"/>
      <c r="B8" s="393"/>
      <c r="C8" s="135"/>
      <c r="D8" s="395"/>
      <c r="E8" s="378"/>
      <c r="F8" s="387"/>
      <c r="G8" s="378"/>
      <c r="H8" s="387"/>
      <c r="I8" s="384"/>
      <c r="J8" s="384"/>
      <c r="K8" s="393"/>
      <c r="L8" s="402"/>
    </row>
    <row r="9" spans="1:12" s="4" customFormat="1" ht="10.2">
      <c r="A9" s="390"/>
      <c r="B9" s="393"/>
      <c r="C9" s="135"/>
      <c r="D9" s="395"/>
      <c r="E9" s="378"/>
      <c r="F9" s="387"/>
      <c r="G9" s="380"/>
      <c r="H9" s="388"/>
      <c r="I9" s="385"/>
      <c r="J9" s="385"/>
      <c r="K9" s="394"/>
      <c r="L9" s="403"/>
    </row>
    <row r="10" spans="1:12" s="4" customFormat="1" ht="15" customHeight="1">
      <c r="A10" s="391"/>
      <c r="B10" s="394"/>
      <c r="C10" s="88"/>
      <c r="D10" s="396"/>
      <c r="E10" s="7" t="s">
        <v>18</v>
      </c>
      <c r="F10" s="7" t="s">
        <v>16</v>
      </c>
      <c r="G10" s="78" t="s">
        <v>18</v>
      </c>
      <c r="H10" s="38" t="s">
        <v>16</v>
      </c>
      <c r="I10" s="374" t="s">
        <v>18</v>
      </c>
      <c r="J10" s="397"/>
      <c r="K10" s="7" t="s">
        <v>18</v>
      </c>
      <c r="L10" s="8" t="s">
        <v>16</v>
      </c>
    </row>
    <row r="11" spans="1:10" s="4" customFormat="1" ht="13.5" customHeight="1">
      <c r="A11" s="64"/>
      <c r="B11" s="99" t="s">
        <v>78</v>
      </c>
      <c r="C11" s="138"/>
      <c r="G11" s="39"/>
      <c r="H11" s="39"/>
      <c r="I11" s="39"/>
      <c r="J11" s="39"/>
    </row>
    <row r="12" spans="1:12" s="4" customFormat="1" ht="10.2">
      <c r="A12" s="64">
        <v>161</v>
      </c>
      <c r="B12" s="100" t="s">
        <v>96</v>
      </c>
      <c r="C12" s="139"/>
      <c r="D12" s="54">
        <v>137116</v>
      </c>
      <c r="E12" s="53">
        <v>29</v>
      </c>
      <c r="F12" s="27">
        <v>0</v>
      </c>
      <c r="G12" s="54">
        <v>226</v>
      </c>
      <c r="H12" s="27">
        <v>0.2</v>
      </c>
      <c r="I12" s="54">
        <v>205</v>
      </c>
      <c r="J12" s="54">
        <v>21</v>
      </c>
      <c r="K12" s="54">
        <v>0</v>
      </c>
      <c r="L12" s="54">
        <v>0</v>
      </c>
    </row>
    <row r="13" spans="1:12" s="4" customFormat="1" ht="10.2">
      <c r="A13" s="64">
        <v>162</v>
      </c>
      <c r="B13" s="100" t="s">
        <v>90</v>
      </c>
      <c r="C13" s="139"/>
      <c r="D13" s="54">
        <v>1474387</v>
      </c>
      <c r="E13" s="54">
        <v>25</v>
      </c>
      <c r="F13" s="54">
        <v>0</v>
      </c>
      <c r="G13" s="54">
        <v>1076</v>
      </c>
      <c r="H13" s="27">
        <v>0.1</v>
      </c>
      <c r="I13" s="54">
        <v>88</v>
      </c>
      <c r="J13" s="54">
        <v>180</v>
      </c>
      <c r="K13" s="54">
        <v>0</v>
      </c>
      <c r="L13" s="54">
        <v>0</v>
      </c>
    </row>
    <row r="14" spans="1:12" s="4" customFormat="1" ht="10.2">
      <c r="A14" s="64">
        <v>163</v>
      </c>
      <c r="B14" s="100" t="s">
        <v>92</v>
      </c>
      <c r="C14" s="139"/>
      <c r="D14" s="54">
        <v>63387</v>
      </c>
      <c r="E14" s="54">
        <v>0</v>
      </c>
      <c r="F14" s="54">
        <v>0</v>
      </c>
      <c r="G14" s="54">
        <v>160</v>
      </c>
      <c r="H14" s="27">
        <v>0.3</v>
      </c>
      <c r="I14" s="54">
        <v>160</v>
      </c>
      <c r="J14" s="54">
        <v>0</v>
      </c>
      <c r="K14" s="54">
        <v>0</v>
      </c>
      <c r="L14" s="54">
        <v>0</v>
      </c>
    </row>
    <row r="15" spans="1:12" s="4" customFormat="1" ht="13.5" customHeight="1">
      <c r="A15" s="64"/>
      <c r="B15" s="102" t="s">
        <v>95</v>
      </c>
      <c r="C15" s="127"/>
      <c r="D15" s="54"/>
      <c r="E15" s="53"/>
      <c r="F15" s="27"/>
      <c r="G15" s="54"/>
      <c r="H15" s="68"/>
      <c r="I15" s="54"/>
      <c r="J15" s="54"/>
      <c r="K15" s="53"/>
      <c r="L15" s="173"/>
    </row>
    <row r="16" spans="1:12" s="4" customFormat="1" ht="10.2">
      <c r="A16" s="64">
        <v>171</v>
      </c>
      <c r="B16" s="100" t="s">
        <v>79</v>
      </c>
      <c r="C16" s="139"/>
      <c r="D16" s="54">
        <v>111348</v>
      </c>
      <c r="E16" s="53">
        <v>2241</v>
      </c>
      <c r="F16" s="27">
        <v>2</v>
      </c>
      <c r="G16" s="54">
        <v>11555</v>
      </c>
      <c r="H16" s="27">
        <v>10.4</v>
      </c>
      <c r="I16" s="54">
        <v>8171</v>
      </c>
      <c r="J16" s="54">
        <v>2253</v>
      </c>
      <c r="K16" s="67">
        <v>32</v>
      </c>
      <c r="L16" s="27">
        <f>K16/(D16/100)</f>
        <v>0.02873872902970866</v>
      </c>
    </row>
    <row r="17" spans="1:12" s="4" customFormat="1" ht="10.2">
      <c r="A17" s="64">
        <v>172</v>
      </c>
      <c r="B17" s="100" t="s">
        <v>80</v>
      </c>
      <c r="C17" s="139"/>
      <c r="D17" s="54">
        <v>105903</v>
      </c>
      <c r="E17" s="53">
        <v>246</v>
      </c>
      <c r="F17" s="27">
        <v>0.2</v>
      </c>
      <c r="G17" s="54">
        <v>3742</v>
      </c>
      <c r="H17" s="27">
        <v>3.5</v>
      </c>
      <c r="I17" s="54">
        <v>3352</v>
      </c>
      <c r="J17" s="54">
        <v>50</v>
      </c>
      <c r="K17" s="54">
        <v>0</v>
      </c>
      <c r="L17" s="54">
        <v>0</v>
      </c>
    </row>
    <row r="18" spans="1:12" s="4" customFormat="1" ht="10.2">
      <c r="A18" s="64">
        <v>173</v>
      </c>
      <c r="B18" s="100" t="s">
        <v>210</v>
      </c>
      <c r="C18" s="139"/>
      <c r="D18" s="54">
        <v>127598</v>
      </c>
      <c r="E18" s="53">
        <v>879</v>
      </c>
      <c r="F18" s="27">
        <v>0.7</v>
      </c>
      <c r="G18" s="54">
        <v>6300</v>
      </c>
      <c r="H18" s="27">
        <v>4.9</v>
      </c>
      <c r="I18" s="54">
        <v>6037</v>
      </c>
      <c r="J18" s="54">
        <v>147</v>
      </c>
      <c r="K18" s="54">
        <v>0</v>
      </c>
      <c r="L18" s="54">
        <v>0</v>
      </c>
    </row>
    <row r="19" spans="1:12" s="4" customFormat="1" ht="10.2">
      <c r="A19" s="64">
        <v>174</v>
      </c>
      <c r="B19" s="100" t="s">
        <v>81</v>
      </c>
      <c r="C19" s="139"/>
      <c r="D19" s="54">
        <v>154544</v>
      </c>
      <c r="E19" s="53">
        <v>40</v>
      </c>
      <c r="F19" s="27">
        <v>0</v>
      </c>
      <c r="G19" s="54">
        <v>2626</v>
      </c>
      <c r="H19" s="27">
        <v>1.7</v>
      </c>
      <c r="I19" s="54">
        <v>2292</v>
      </c>
      <c r="J19" s="54">
        <v>49</v>
      </c>
      <c r="K19" s="54">
        <v>0</v>
      </c>
      <c r="L19" s="54">
        <v>0</v>
      </c>
    </row>
    <row r="20" spans="1:12" s="4" customFormat="1" ht="10.2">
      <c r="A20" s="64">
        <v>175</v>
      </c>
      <c r="B20" s="100" t="s">
        <v>82</v>
      </c>
      <c r="C20" s="139"/>
      <c r="D20" s="54">
        <v>142974</v>
      </c>
      <c r="E20" s="53">
        <v>295</v>
      </c>
      <c r="F20" s="27">
        <v>0.2</v>
      </c>
      <c r="G20" s="54">
        <v>5374</v>
      </c>
      <c r="H20" s="27">
        <v>3.8</v>
      </c>
      <c r="I20" s="54">
        <v>4246</v>
      </c>
      <c r="J20" s="54">
        <v>854</v>
      </c>
      <c r="K20" s="54">
        <v>0</v>
      </c>
      <c r="L20" s="54">
        <v>0</v>
      </c>
    </row>
    <row r="21" spans="1:14" s="4" customFormat="1" ht="10.2">
      <c r="A21" s="64">
        <v>176</v>
      </c>
      <c r="B21" s="100" t="s">
        <v>83</v>
      </c>
      <c r="C21" s="139"/>
      <c r="D21" s="54">
        <v>132801</v>
      </c>
      <c r="E21" s="53">
        <v>31</v>
      </c>
      <c r="F21" s="27">
        <v>0</v>
      </c>
      <c r="G21" s="54">
        <v>831</v>
      </c>
      <c r="H21" s="27">
        <v>0.6</v>
      </c>
      <c r="I21" s="54">
        <v>743</v>
      </c>
      <c r="J21" s="54">
        <v>60</v>
      </c>
      <c r="K21" s="54">
        <v>0</v>
      </c>
      <c r="L21" s="54">
        <v>0</v>
      </c>
      <c r="N21" s="70"/>
    </row>
    <row r="22" spans="1:12" s="4" customFormat="1" ht="10.2">
      <c r="A22" s="64">
        <v>177</v>
      </c>
      <c r="B22" s="100" t="s">
        <v>84</v>
      </c>
      <c r="C22" s="139"/>
      <c r="D22" s="54">
        <v>137700</v>
      </c>
      <c r="E22" s="53">
        <v>356</v>
      </c>
      <c r="F22" s="27">
        <v>0.3</v>
      </c>
      <c r="G22" s="54">
        <v>10609</v>
      </c>
      <c r="H22" s="27">
        <v>7.7</v>
      </c>
      <c r="I22" s="54">
        <v>9912</v>
      </c>
      <c r="J22" s="54">
        <v>414</v>
      </c>
      <c r="K22" s="67">
        <v>17</v>
      </c>
      <c r="L22" s="27">
        <f>K22/(D22/100)</f>
        <v>0.012345679012345678</v>
      </c>
    </row>
    <row r="23" spans="1:12" s="4" customFormat="1" ht="10.2">
      <c r="A23" s="64">
        <v>178</v>
      </c>
      <c r="B23" s="100" t="s">
        <v>85</v>
      </c>
      <c r="C23" s="139"/>
      <c r="D23" s="54">
        <v>179433</v>
      </c>
      <c r="E23" s="53">
        <v>29</v>
      </c>
      <c r="F23" s="27">
        <v>0</v>
      </c>
      <c r="G23" s="54">
        <v>5077</v>
      </c>
      <c r="H23" s="27">
        <v>2.8</v>
      </c>
      <c r="I23" s="54">
        <v>4286</v>
      </c>
      <c r="J23" s="54">
        <v>494</v>
      </c>
      <c r="K23" s="54">
        <v>0</v>
      </c>
      <c r="L23" s="54">
        <v>0</v>
      </c>
    </row>
    <row r="24" spans="1:14" s="4" customFormat="1" ht="10.2">
      <c r="A24" s="64">
        <v>179</v>
      </c>
      <c r="B24" s="100" t="s">
        <v>86</v>
      </c>
      <c r="C24" s="139"/>
      <c r="D24" s="54">
        <v>219382</v>
      </c>
      <c r="E24" s="53">
        <v>191</v>
      </c>
      <c r="F24" s="27">
        <v>0.1</v>
      </c>
      <c r="G24" s="54">
        <v>1278</v>
      </c>
      <c r="H24" s="27">
        <v>0.6</v>
      </c>
      <c r="I24" s="54">
        <v>962</v>
      </c>
      <c r="J24" s="54">
        <v>18</v>
      </c>
      <c r="K24" s="54">
        <v>0</v>
      </c>
      <c r="L24" s="54">
        <v>0</v>
      </c>
      <c r="N24" s="70" t="s">
        <v>341</v>
      </c>
    </row>
    <row r="25" spans="1:15" s="4" customFormat="1" ht="10.2">
      <c r="A25" s="64">
        <v>180</v>
      </c>
      <c r="B25" s="100" t="s">
        <v>211</v>
      </c>
      <c r="C25" s="139"/>
      <c r="D25" s="54">
        <v>88213</v>
      </c>
      <c r="E25" s="53">
        <v>413</v>
      </c>
      <c r="F25" s="27">
        <v>0.5</v>
      </c>
      <c r="G25" s="54">
        <v>1597</v>
      </c>
      <c r="H25" s="27">
        <v>1.8</v>
      </c>
      <c r="I25" s="54">
        <v>1515</v>
      </c>
      <c r="J25" s="54">
        <v>73</v>
      </c>
      <c r="K25" s="54">
        <v>0</v>
      </c>
      <c r="L25" s="54">
        <v>0</v>
      </c>
      <c r="N25" s="70"/>
      <c r="O25" s="70"/>
    </row>
    <row r="26" spans="1:12" s="4" customFormat="1" ht="10.2">
      <c r="A26" s="64">
        <v>181</v>
      </c>
      <c r="B26" s="100" t="s">
        <v>87</v>
      </c>
      <c r="C26" s="139"/>
      <c r="D26" s="54">
        <v>120089</v>
      </c>
      <c r="E26" s="53">
        <v>140</v>
      </c>
      <c r="F26" s="27">
        <v>0.1</v>
      </c>
      <c r="G26" s="54">
        <v>1934</v>
      </c>
      <c r="H26" s="27">
        <v>1.6</v>
      </c>
      <c r="I26" s="54">
        <v>1389</v>
      </c>
      <c r="J26" s="54">
        <v>389</v>
      </c>
      <c r="K26" s="54">
        <v>0</v>
      </c>
      <c r="L26" s="54">
        <v>0</v>
      </c>
    </row>
    <row r="27" spans="1:12" s="4" customFormat="1" ht="10.2">
      <c r="A27" s="64">
        <v>182</v>
      </c>
      <c r="B27" s="100" t="s">
        <v>88</v>
      </c>
      <c r="C27" s="139"/>
      <c r="D27" s="54">
        <v>99798</v>
      </c>
      <c r="E27" s="53">
        <v>2709</v>
      </c>
      <c r="F27" s="27">
        <v>2.7</v>
      </c>
      <c r="G27" s="54">
        <v>7516</v>
      </c>
      <c r="H27" s="27">
        <v>7.5</v>
      </c>
      <c r="I27" s="54">
        <v>5923</v>
      </c>
      <c r="J27" s="54">
        <v>74</v>
      </c>
      <c r="K27" s="54">
        <v>0</v>
      </c>
      <c r="L27" s="54">
        <v>0</v>
      </c>
    </row>
    <row r="28" spans="1:12" s="4" customFormat="1" ht="10.2">
      <c r="A28" s="64">
        <v>183</v>
      </c>
      <c r="B28" s="100" t="s">
        <v>89</v>
      </c>
      <c r="C28" s="139"/>
      <c r="D28" s="54">
        <v>115565</v>
      </c>
      <c r="E28" s="53">
        <v>3586</v>
      </c>
      <c r="F28" s="27">
        <v>3.1</v>
      </c>
      <c r="G28" s="54">
        <v>12351</v>
      </c>
      <c r="H28" s="27">
        <v>10.7</v>
      </c>
      <c r="I28" s="54">
        <v>10064</v>
      </c>
      <c r="J28" s="54">
        <v>1469</v>
      </c>
      <c r="K28" s="67">
        <v>18</v>
      </c>
      <c r="L28" s="27">
        <f>K28/(D28/100)</f>
        <v>0.015575650067061825</v>
      </c>
    </row>
    <row r="29" spans="1:12" s="4" customFormat="1" ht="10.2">
      <c r="A29" s="64">
        <v>184</v>
      </c>
      <c r="B29" s="100" t="s">
        <v>90</v>
      </c>
      <c r="C29" s="139"/>
      <c r="D29" s="54">
        <v>349756</v>
      </c>
      <c r="E29" s="53">
        <v>119</v>
      </c>
      <c r="F29" s="27">
        <v>0</v>
      </c>
      <c r="G29" s="54">
        <v>1234</v>
      </c>
      <c r="H29" s="27">
        <v>0.4</v>
      </c>
      <c r="I29" s="54">
        <v>1044</v>
      </c>
      <c r="J29" s="54">
        <v>68</v>
      </c>
      <c r="K29" s="54">
        <v>0</v>
      </c>
      <c r="L29" s="54">
        <v>0</v>
      </c>
    </row>
    <row r="30" spans="1:12" s="4" customFormat="1" ht="10.2">
      <c r="A30" s="64">
        <v>185</v>
      </c>
      <c r="B30" s="100" t="s">
        <v>212</v>
      </c>
      <c r="C30" s="139"/>
      <c r="D30" s="54">
        <v>96898</v>
      </c>
      <c r="E30" s="53">
        <v>84</v>
      </c>
      <c r="F30" s="27">
        <v>0.1</v>
      </c>
      <c r="G30" s="54">
        <v>1444</v>
      </c>
      <c r="H30" s="27">
        <v>1.5</v>
      </c>
      <c r="I30" s="54">
        <v>1394</v>
      </c>
      <c r="J30" s="54">
        <v>32</v>
      </c>
      <c r="K30" s="54">
        <v>0</v>
      </c>
      <c r="L30" s="54">
        <v>0</v>
      </c>
    </row>
    <row r="31" spans="1:12" s="4" customFormat="1" ht="10.2">
      <c r="A31" s="64">
        <v>186</v>
      </c>
      <c r="B31" s="100" t="s">
        <v>91</v>
      </c>
      <c r="C31" s="139"/>
      <c r="D31" s="54">
        <v>127815</v>
      </c>
      <c r="E31" s="53">
        <v>269</v>
      </c>
      <c r="F31" s="27">
        <v>0.2</v>
      </c>
      <c r="G31" s="54">
        <v>2903</v>
      </c>
      <c r="H31" s="27">
        <v>2.3</v>
      </c>
      <c r="I31" s="54">
        <v>2772</v>
      </c>
      <c r="J31" s="54">
        <v>41</v>
      </c>
      <c r="K31" s="54">
        <v>0</v>
      </c>
      <c r="L31" s="54">
        <v>0</v>
      </c>
    </row>
    <row r="32" spans="1:12" s="4" customFormat="1" ht="10.2">
      <c r="A32" s="64">
        <v>187</v>
      </c>
      <c r="B32" s="100" t="s">
        <v>92</v>
      </c>
      <c r="C32" s="139"/>
      <c r="D32" s="54">
        <v>261354</v>
      </c>
      <c r="E32" s="53">
        <v>1290</v>
      </c>
      <c r="F32" s="27">
        <v>0.5</v>
      </c>
      <c r="G32" s="54">
        <v>15493</v>
      </c>
      <c r="H32" s="27">
        <v>5.9</v>
      </c>
      <c r="I32" s="54">
        <v>11836</v>
      </c>
      <c r="J32" s="54">
        <v>1926</v>
      </c>
      <c r="K32" s="54">
        <v>0</v>
      </c>
      <c r="L32" s="54">
        <v>0</v>
      </c>
    </row>
    <row r="33" spans="1:12" s="4" customFormat="1" ht="10.2">
      <c r="A33" s="64">
        <v>188</v>
      </c>
      <c r="B33" s="100" t="s">
        <v>93</v>
      </c>
      <c r="C33" s="139"/>
      <c r="D33" s="54">
        <v>136495</v>
      </c>
      <c r="E33" s="53">
        <v>142</v>
      </c>
      <c r="F33" s="27">
        <v>0.1</v>
      </c>
      <c r="G33" s="54">
        <v>1969</v>
      </c>
      <c r="H33" s="27">
        <v>1.4</v>
      </c>
      <c r="I33" s="54">
        <v>1802</v>
      </c>
      <c r="J33" s="54">
        <v>39</v>
      </c>
      <c r="K33" s="54">
        <v>0</v>
      </c>
      <c r="L33" s="54">
        <v>0</v>
      </c>
    </row>
    <row r="34" spans="1:12" s="4" customFormat="1" ht="10.2">
      <c r="A34" s="64">
        <v>189</v>
      </c>
      <c r="B34" s="100" t="s">
        <v>94</v>
      </c>
      <c r="C34" s="139"/>
      <c r="D34" s="54">
        <v>177211</v>
      </c>
      <c r="E34" s="53">
        <v>1197</v>
      </c>
      <c r="F34" s="27">
        <v>0.7</v>
      </c>
      <c r="G34" s="54">
        <v>12430</v>
      </c>
      <c r="H34" s="27">
        <v>7</v>
      </c>
      <c r="I34" s="54">
        <v>9419</v>
      </c>
      <c r="J34" s="54">
        <v>2266</v>
      </c>
      <c r="K34" s="54">
        <v>0</v>
      </c>
      <c r="L34" s="54">
        <v>0</v>
      </c>
    </row>
    <row r="35" spans="1:14" s="4" customFormat="1" ht="10.2">
      <c r="A35" s="64">
        <v>190</v>
      </c>
      <c r="B35" s="100" t="s">
        <v>213</v>
      </c>
      <c r="C35" s="139"/>
      <c r="D35" s="54">
        <v>135633</v>
      </c>
      <c r="E35" s="53">
        <v>621</v>
      </c>
      <c r="F35" s="27">
        <v>0.5</v>
      </c>
      <c r="G35" s="54">
        <v>6511</v>
      </c>
      <c r="H35" s="27">
        <v>4.8</v>
      </c>
      <c r="I35" s="54">
        <v>6183</v>
      </c>
      <c r="J35" s="54">
        <v>123</v>
      </c>
      <c r="K35" s="54">
        <v>0</v>
      </c>
      <c r="L35" s="54">
        <v>0</v>
      </c>
      <c r="N35" s="4" t="s">
        <v>341</v>
      </c>
    </row>
    <row r="36" spans="1:12" s="70" customFormat="1" ht="13.5" customHeight="1">
      <c r="A36" s="95">
        <v>1</v>
      </c>
      <c r="B36" s="103" t="s">
        <v>203</v>
      </c>
      <c r="C36" s="126"/>
      <c r="D36" s="55">
        <v>4695400</v>
      </c>
      <c r="E36" s="98">
        <v>14932</v>
      </c>
      <c r="F36" s="174">
        <v>0.3</v>
      </c>
      <c r="G36" s="55">
        <v>114236</v>
      </c>
      <c r="H36" s="174">
        <v>2.4</v>
      </c>
      <c r="I36" s="55">
        <v>93795</v>
      </c>
      <c r="J36" s="55">
        <v>11040</v>
      </c>
      <c r="K36" s="175">
        <v>67</v>
      </c>
      <c r="L36" s="174">
        <f>K36/(D36/100)</f>
        <v>0.0014269284831963198</v>
      </c>
    </row>
    <row r="37" spans="1:12" s="4" customFormat="1" ht="6.75" customHeight="1">
      <c r="A37" s="64"/>
      <c r="B37" s="20"/>
      <c r="C37" s="21"/>
      <c r="D37" s="53"/>
      <c r="E37" s="53"/>
      <c r="F37" s="27"/>
      <c r="G37" s="54"/>
      <c r="H37" s="68"/>
      <c r="I37" s="54"/>
      <c r="J37" s="54"/>
      <c r="K37" s="53"/>
      <c r="L37" s="27"/>
    </row>
    <row r="38" spans="1:12" s="4" customFormat="1" ht="13.5" customHeight="1">
      <c r="A38" s="64"/>
      <c r="B38" s="102" t="s">
        <v>78</v>
      </c>
      <c r="C38" s="127"/>
      <c r="D38" s="53"/>
      <c r="E38" s="53"/>
      <c r="F38" s="27"/>
      <c r="G38" s="54"/>
      <c r="H38" s="68"/>
      <c r="I38" s="54"/>
      <c r="J38" s="54"/>
      <c r="K38" s="53"/>
      <c r="L38" s="27"/>
    </row>
    <row r="39" spans="1:12" s="4" customFormat="1" ht="10.2">
      <c r="A39" s="64">
        <v>261</v>
      </c>
      <c r="B39" s="100" t="s">
        <v>97</v>
      </c>
      <c r="C39" s="139"/>
      <c r="D39" s="54">
        <v>72742</v>
      </c>
      <c r="E39" s="53">
        <v>7</v>
      </c>
      <c r="F39" s="27">
        <v>0</v>
      </c>
      <c r="G39" s="54">
        <v>376</v>
      </c>
      <c r="H39" s="27">
        <v>0.5</v>
      </c>
      <c r="I39" s="54">
        <v>340</v>
      </c>
      <c r="J39" s="54">
        <v>36</v>
      </c>
      <c r="K39" s="54">
        <v>0</v>
      </c>
      <c r="L39" s="54">
        <v>0</v>
      </c>
    </row>
    <row r="40" spans="1:12" s="4" customFormat="1" ht="10.2">
      <c r="A40" s="64">
        <v>262</v>
      </c>
      <c r="B40" s="100" t="s">
        <v>98</v>
      </c>
      <c r="C40" s="139"/>
      <c r="D40" s="54">
        <v>52557</v>
      </c>
      <c r="E40" s="53">
        <v>154</v>
      </c>
      <c r="F40" s="27">
        <v>0.3</v>
      </c>
      <c r="G40" s="54">
        <v>840</v>
      </c>
      <c r="H40" s="27">
        <v>1.6</v>
      </c>
      <c r="I40" s="54">
        <v>541</v>
      </c>
      <c r="J40" s="54">
        <v>292</v>
      </c>
      <c r="K40" s="54">
        <v>0</v>
      </c>
      <c r="L40" s="54">
        <v>0</v>
      </c>
    </row>
    <row r="41" spans="1:12" s="4" customFormat="1" ht="10.2">
      <c r="A41" s="64">
        <v>263</v>
      </c>
      <c r="B41" s="100" t="s">
        <v>99</v>
      </c>
      <c r="C41" s="139"/>
      <c r="D41" s="54">
        <v>47766</v>
      </c>
      <c r="E41" s="53">
        <v>40</v>
      </c>
      <c r="F41" s="27">
        <v>0.1</v>
      </c>
      <c r="G41" s="54">
        <v>124</v>
      </c>
      <c r="H41" s="27">
        <v>0.3</v>
      </c>
      <c r="I41" s="54">
        <v>113</v>
      </c>
      <c r="J41" s="54">
        <v>11</v>
      </c>
      <c r="K41" s="54">
        <v>0</v>
      </c>
      <c r="L41" s="54">
        <v>0</v>
      </c>
    </row>
    <row r="42" spans="1:12" s="4" customFormat="1" ht="13.5" customHeight="1">
      <c r="A42" s="64"/>
      <c r="B42" s="102" t="s">
        <v>95</v>
      </c>
      <c r="C42" s="127"/>
      <c r="D42" s="54"/>
      <c r="E42" s="53"/>
      <c r="F42" s="27"/>
      <c r="G42" s="54"/>
      <c r="H42" s="68"/>
      <c r="I42" s="54"/>
      <c r="J42" s="54"/>
      <c r="K42" s="53"/>
      <c r="L42" s="27"/>
    </row>
    <row r="43" spans="1:12" s="4" customFormat="1" ht="10.2">
      <c r="A43" s="64">
        <v>271</v>
      </c>
      <c r="B43" s="100" t="s">
        <v>100</v>
      </c>
      <c r="C43" s="139"/>
      <c r="D43" s="54">
        <v>119204</v>
      </c>
      <c r="E43" s="53">
        <v>3899</v>
      </c>
      <c r="F43" s="27">
        <v>3.3</v>
      </c>
      <c r="G43" s="54">
        <v>8277</v>
      </c>
      <c r="H43" s="27">
        <v>6.9</v>
      </c>
      <c r="I43" s="54">
        <v>7699</v>
      </c>
      <c r="J43" s="54">
        <v>421</v>
      </c>
      <c r="K43" s="53">
        <v>172</v>
      </c>
      <c r="L43" s="27">
        <f>K43/(D43/100)</f>
        <v>0.14429046005167612</v>
      </c>
    </row>
    <row r="44" spans="1:12" s="4" customFormat="1" ht="10.2">
      <c r="A44" s="64">
        <v>272</v>
      </c>
      <c r="B44" s="100" t="s">
        <v>214</v>
      </c>
      <c r="C44" s="139"/>
      <c r="D44" s="54">
        <v>78353</v>
      </c>
      <c r="E44" s="53">
        <v>4455</v>
      </c>
      <c r="F44" s="27">
        <v>5.7</v>
      </c>
      <c r="G44" s="54">
        <v>4347</v>
      </c>
      <c r="H44" s="27">
        <v>5.5</v>
      </c>
      <c r="I44" s="54">
        <v>3982</v>
      </c>
      <c r="J44" s="54">
        <v>160</v>
      </c>
      <c r="K44" s="54">
        <v>0</v>
      </c>
      <c r="L44" s="54">
        <v>0</v>
      </c>
    </row>
    <row r="45" spans="1:12" s="4" customFormat="1" ht="10.2">
      <c r="A45" s="64">
        <v>273</v>
      </c>
      <c r="B45" s="100" t="s">
        <v>101</v>
      </c>
      <c r="C45" s="139"/>
      <c r="D45" s="54">
        <v>122598</v>
      </c>
      <c r="E45" s="53">
        <v>92</v>
      </c>
      <c r="F45" s="27">
        <v>0.1</v>
      </c>
      <c r="G45" s="54">
        <v>1834</v>
      </c>
      <c r="H45" s="27">
        <v>1.5</v>
      </c>
      <c r="I45" s="54">
        <v>1764</v>
      </c>
      <c r="J45" s="54">
        <v>49</v>
      </c>
      <c r="K45" s="53">
        <v>61</v>
      </c>
      <c r="L45" s="27">
        <f aca="true" t="shared" si="0" ref="L45:L52">K45/(D45/100)</f>
        <v>0.04975611347656569</v>
      </c>
    </row>
    <row r="46" spans="1:12" s="4" customFormat="1" ht="10.2">
      <c r="A46" s="64">
        <v>274</v>
      </c>
      <c r="B46" s="100" t="s">
        <v>97</v>
      </c>
      <c r="C46" s="139"/>
      <c r="D46" s="54">
        <v>159157</v>
      </c>
      <c r="E46" s="53">
        <v>620</v>
      </c>
      <c r="F46" s="27">
        <v>0.4</v>
      </c>
      <c r="G46" s="54">
        <v>14481</v>
      </c>
      <c r="H46" s="27">
        <v>9.1</v>
      </c>
      <c r="I46" s="54">
        <v>12167</v>
      </c>
      <c r="J46" s="54">
        <v>1959</v>
      </c>
      <c r="K46" s="53">
        <v>144</v>
      </c>
      <c r="L46" s="27">
        <f t="shared" si="0"/>
        <v>0.09047669910842752</v>
      </c>
    </row>
    <row r="47" spans="1:12" s="4" customFormat="1" ht="10.2">
      <c r="A47" s="64">
        <v>275</v>
      </c>
      <c r="B47" s="100" t="s">
        <v>98</v>
      </c>
      <c r="C47" s="139"/>
      <c r="D47" s="54">
        <v>192230</v>
      </c>
      <c r="E47" s="53">
        <v>14030</v>
      </c>
      <c r="F47" s="27">
        <v>7.3</v>
      </c>
      <c r="G47" s="54">
        <v>17692</v>
      </c>
      <c r="H47" s="27">
        <v>9.2</v>
      </c>
      <c r="I47" s="54">
        <v>13243</v>
      </c>
      <c r="J47" s="54">
        <v>3648</v>
      </c>
      <c r="K47" s="53">
        <v>177</v>
      </c>
      <c r="L47" s="27">
        <f t="shared" si="0"/>
        <v>0.09207719918847214</v>
      </c>
    </row>
    <row r="48" spans="1:12" s="4" customFormat="1" ht="10.2">
      <c r="A48" s="64">
        <v>276</v>
      </c>
      <c r="B48" s="100" t="s">
        <v>102</v>
      </c>
      <c r="C48" s="139"/>
      <c r="D48" s="54">
        <v>77486</v>
      </c>
      <c r="E48" s="53">
        <v>6051</v>
      </c>
      <c r="F48" s="27">
        <v>7.8</v>
      </c>
      <c r="G48" s="54">
        <v>6991</v>
      </c>
      <c r="H48" s="27">
        <v>9</v>
      </c>
      <c r="I48" s="54">
        <v>6179</v>
      </c>
      <c r="J48" s="54">
        <v>149</v>
      </c>
      <c r="K48" s="54">
        <v>0</v>
      </c>
      <c r="L48" s="54">
        <v>0</v>
      </c>
    </row>
    <row r="49" spans="1:12" s="4" customFormat="1" ht="10.2">
      <c r="A49" s="64">
        <v>277</v>
      </c>
      <c r="B49" s="100" t="s">
        <v>217</v>
      </c>
      <c r="C49" s="139"/>
      <c r="D49" s="54">
        <v>121117</v>
      </c>
      <c r="E49" s="53">
        <v>7994</v>
      </c>
      <c r="F49" s="27">
        <v>6.6</v>
      </c>
      <c r="G49" s="54">
        <v>17017</v>
      </c>
      <c r="H49" s="27">
        <v>14.1</v>
      </c>
      <c r="I49" s="54">
        <v>12769</v>
      </c>
      <c r="J49" s="54">
        <v>3119</v>
      </c>
      <c r="K49" s="54">
        <v>0</v>
      </c>
      <c r="L49" s="54">
        <v>0</v>
      </c>
    </row>
    <row r="50" spans="1:12" s="4" customFormat="1" ht="10.2">
      <c r="A50" s="64">
        <v>278</v>
      </c>
      <c r="B50" s="100" t="s">
        <v>215</v>
      </c>
      <c r="C50" s="139"/>
      <c r="D50" s="54">
        <v>100993</v>
      </c>
      <c r="E50" s="53">
        <v>4596</v>
      </c>
      <c r="F50" s="27">
        <v>4.6</v>
      </c>
      <c r="G50" s="54">
        <v>7436</v>
      </c>
      <c r="H50" s="27">
        <v>7.4</v>
      </c>
      <c r="I50" s="54">
        <v>6684</v>
      </c>
      <c r="J50" s="54">
        <v>685</v>
      </c>
      <c r="K50" s="53">
        <v>159</v>
      </c>
      <c r="L50" s="27">
        <f t="shared" si="0"/>
        <v>0.15743665402552653</v>
      </c>
    </row>
    <row r="51" spans="1:12" s="4" customFormat="1" ht="10.2">
      <c r="A51" s="64">
        <v>279</v>
      </c>
      <c r="B51" s="100" t="s">
        <v>216</v>
      </c>
      <c r="C51" s="139"/>
      <c r="D51" s="54">
        <v>96439</v>
      </c>
      <c r="E51" s="53">
        <v>230</v>
      </c>
      <c r="F51" s="27">
        <v>0.2</v>
      </c>
      <c r="G51" s="54">
        <v>6061</v>
      </c>
      <c r="H51" s="27">
        <v>6.3</v>
      </c>
      <c r="I51" s="54">
        <v>5324</v>
      </c>
      <c r="J51" s="54">
        <v>657</v>
      </c>
      <c r="K51" s="53">
        <v>6</v>
      </c>
      <c r="L51" s="27">
        <f t="shared" si="0"/>
        <v>0.006221549373178901</v>
      </c>
    </row>
    <row r="52" spans="1:12" s="4" customFormat="1" ht="13.5" customHeight="1">
      <c r="A52" s="95">
        <v>2</v>
      </c>
      <c r="B52" s="103" t="s">
        <v>204</v>
      </c>
      <c r="C52" s="126"/>
      <c r="D52" s="55">
        <v>1240642</v>
      </c>
      <c r="E52" s="98">
        <v>42168</v>
      </c>
      <c r="F52" s="174">
        <v>3.4</v>
      </c>
      <c r="G52" s="55">
        <v>85476</v>
      </c>
      <c r="H52" s="174">
        <v>6.9</v>
      </c>
      <c r="I52" s="55">
        <v>70805</v>
      </c>
      <c r="J52" s="55">
        <v>11186</v>
      </c>
      <c r="K52" s="98">
        <v>719</v>
      </c>
      <c r="L52" s="174">
        <f t="shared" si="0"/>
        <v>0.05795386582108295</v>
      </c>
    </row>
    <row r="53" spans="1:12" s="4" customFormat="1" ht="7.5" customHeight="1">
      <c r="A53" s="64"/>
      <c r="B53" s="20"/>
      <c r="C53" s="21"/>
      <c r="D53" s="53"/>
      <c r="E53" s="53"/>
      <c r="F53" s="27"/>
      <c r="G53" s="54"/>
      <c r="H53" s="68"/>
      <c r="I53" s="54"/>
      <c r="J53" s="54"/>
      <c r="K53" s="53"/>
      <c r="L53" s="27"/>
    </row>
    <row r="54" spans="1:12" s="4" customFormat="1" ht="13.5" customHeight="1">
      <c r="A54" s="64"/>
      <c r="B54" s="102" t="s">
        <v>78</v>
      </c>
      <c r="C54" s="127"/>
      <c r="D54" s="53"/>
      <c r="E54" s="53"/>
      <c r="F54" s="27"/>
      <c r="G54" s="54"/>
      <c r="H54" s="68"/>
      <c r="I54" s="54"/>
      <c r="J54" s="54"/>
      <c r="K54" s="53"/>
      <c r="L54" s="27"/>
    </row>
    <row r="55" spans="1:12" s="4" customFormat="1" ht="10.2">
      <c r="A55" s="64">
        <v>361</v>
      </c>
      <c r="B55" s="100" t="s">
        <v>103</v>
      </c>
      <c r="C55" s="139"/>
      <c r="D55" s="54">
        <v>42029</v>
      </c>
      <c r="E55" s="53">
        <v>5</v>
      </c>
      <c r="F55" s="27">
        <v>0</v>
      </c>
      <c r="G55" s="54">
        <v>322</v>
      </c>
      <c r="H55" s="27">
        <v>0.8</v>
      </c>
      <c r="I55" s="54">
        <v>165</v>
      </c>
      <c r="J55" s="54">
        <v>157</v>
      </c>
      <c r="K55" s="54">
        <v>0</v>
      </c>
      <c r="L55" s="54">
        <v>0</v>
      </c>
    </row>
    <row r="56" spans="1:12" s="4" customFormat="1" ht="10.2">
      <c r="A56" s="64">
        <v>362</v>
      </c>
      <c r="B56" s="100" t="s">
        <v>104</v>
      </c>
      <c r="C56" s="139"/>
      <c r="D56" s="54">
        <v>152227</v>
      </c>
      <c r="E56" s="53">
        <v>3</v>
      </c>
      <c r="F56" s="27">
        <v>0</v>
      </c>
      <c r="G56" s="54">
        <v>208</v>
      </c>
      <c r="H56" s="27">
        <v>0.1</v>
      </c>
      <c r="I56" s="54">
        <v>192</v>
      </c>
      <c r="J56" s="54">
        <v>0</v>
      </c>
      <c r="K56" s="54">
        <v>0</v>
      </c>
      <c r="L56" s="54">
        <v>0</v>
      </c>
    </row>
    <row r="57" spans="1:12" s="4" customFormat="1" ht="10.2">
      <c r="A57" s="64">
        <v>363</v>
      </c>
      <c r="B57" s="100" t="s">
        <v>226</v>
      </c>
      <c r="C57" s="139"/>
      <c r="D57" s="54">
        <v>42471</v>
      </c>
      <c r="E57" s="54">
        <v>0</v>
      </c>
      <c r="F57" s="54">
        <v>0</v>
      </c>
      <c r="G57" s="54">
        <v>392</v>
      </c>
      <c r="H57" s="27">
        <v>0.9</v>
      </c>
      <c r="I57" s="54">
        <v>97</v>
      </c>
      <c r="J57" s="54">
        <v>295</v>
      </c>
      <c r="K57" s="54">
        <v>0</v>
      </c>
      <c r="L57" s="54">
        <v>0</v>
      </c>
    </row>
    <row r="58" spans="1:12" s="4" customFormat="1" ht="13.5" customHeight="1">
      <c r="A58" s="64"/>
      <c r="B58" s="102" t="s">
        <v>95</v>
      </c>
      <c r="C58" s="127"/>
      <c r="D58" s="54"/>
      <c r="E58" s="53"/>
      <c r="F58" s="27"/>
      <c r="G58" s="54"/>
      <c r="H58" s="68"/>
      <c r="I58" s="54"/>
      <c r="J58" s="54"/>
      <c r="K58" s="53"/>
      <c r="L58" s="27"/>
    </row>
    <row r="59" spans="1:12" s="4" customFormat="1" ht="10.2">
      <c r="A59" s="64">
        <v>371</v>
      </c>
      <c r="B59" s="100" t="s">
        <v>218</v>
      </c>
      <c r="C59" s="139"/>
      <c r="D59" s="54">
        <v>103193</v>
      </c>
      <c r="E59" s="53">
        <v>17</v>
      </c>
      <c r="F59" s="27">
        <v>0</v>
      </c>
      <c r="G59" s="54">
        <v>4308</v>
      </c>
      <c r="H59" s="27">
        <v>4.2</v>
      </c>
      <c r="I59" s="54">
        <v>3436</v>
      </c>
      <c r="J59" s="54">
        <v>315</v>
      </c>
      <c r="K59" s="54">
        <v>0</v>
      </c>
      <c r="L59" s="54">
        <v>0</v>
      </c>
    </row>
    <row r="60" spans="1:12" s="4" customFormat="1" ht="10.2">
      <c r="A60" s="64">
        <v>372</v>
      </c>
      <c r="B60" s="100" t="s">
        <v>105</v>
      </c>
      <c r="C60" s="139"/>
      <c r="D60" s="54">
        <v>128041</v>
      </c>
      <c r="E60" s="53">
        <v>2979</v>
      </c>
      <c r="F60" s="27">
        <v>2.3</v>
      </c>
      <c r="G60" s="54">
        <v>13948</v>
      </c>
      <c r="H60" s="27">
        <v>10.9</v>
      </c>
      <c r="I60" s="54">
        <v>12805</v>
      </c>
      <c r="J60" s="54">
        <v>584</v>
      </c>
      <c r="K60" s="53">
        <v>104</v>
      </c>
      <c r="L60" s="27">
        <f>K60/(D60/100)</f>
        <v>0.08122398294296358</v>
      </c>
    </row>
    <row r="61" spans="1:12" s="4" customFormat="1" ht="10.2">
      <c r="A61" s="64">
        <v>373</v>
      </c>
      <c r="B61" s="100" t="s">
        <v>230</v>
      </c>
      <c r="C61" s="139"/>
      <c r="D61" s="54">
        <v>134113</v>
      </c>
      <c r="E61" s="53">
        <v>97</v>
      </c>
      <c r="F61" s="27">
        <v>0.1</v>
      </c>
      <c r="G61" s="54">
        <v>4195</v>
      </c>
      <c r="H61" s="27">
        <v>3.1</v>
      </c>
      <c r="I61" s="54">
        <v>3839</v>
      </c>
      <c r="J61" s="54">
        <v>250</v>
      </c>
      <c r="K61" s="54">
        <v>0</v>
      </c>
      <c r="L61" s="54">
        <v>0</v>
      </c>
    </row>
    <row r="62" spans="1:14" s="4" customFormat="1" ht="10.2">
      <c r="A62" s="64">
        <v>374</v>
      </c>
      <c r="B62" s="100" t="s">
        <v>227</v>
      </c>
      <c r="C62" s="139"/>
      <c r="D62" s="54">
        <v>94459</v>
      </c>
      <c r="E62" s="53">
        <v>88</v>
      </c>
      <c r="F62" s="27">
        <v>0.1</v>
      </c>
      <c r="G62" s="54">
        <v>5762</v>
      </c>
      <c r="H62" s="27">
        <v>6.1</v>
      </c>
      <c r="I62" s="54">
        <v>5351</v>
      </c>
      <c r="J62" s="54">
        <v>272</v>
      </c>
      <c r="K62" s="53">
        <v>826</v>
      </c>
      <c r="L62" s="27">
        <f>K62/(D62/100)</f>
        <v>0.8744534665833854</v>
      </c>
      <c r="N62" s="4" t="s">
        <v>341</v>
      </c>
    </row>
    <row r="63" spans="1:12" s="4" customFormat="1" ht="10.2">
      <c r="A63" s="64">
        <v>375</v>
      </c>
      <c r="B63" s="100" t="s">
        <v>104</v>
      </c>
      <c r="C63" s="139"/>
      <c r="D63" s="54">
        <v>193407</v>
      </c>
      <c r="E63" s="53">
        <v>131</v>
      </c>
      <c r="F63" s="27">
        <v>0.1</v>
      </c>
      <c r="G63" s="54">
        <v>6249</v>
      </c>
      <c r="H63" s="27">
        <v>3.2</v>
      </c>
      <c r="I63" s="54">
        <v>5377</v>
      </c>
      <c r="J63" s="54">
        <v>425</v>
      </c>
      <c r="K63" s="54">
        <v>0</v>
      </c>
      <c r="L63" s="54">
        <v>0</v>
      </c>
    </row>
    <row r="64" spans="1:12" s="4" customFormat="1" ht="10.2">
      <c r="A64" s="64">
        <v>376</v>
      </c>
      <c r="B64" s="100" t="s">
        <v>106</v>
      </c>
      <c r="C64" s="139"/>
      <c r="D64" s="54">
        <v>147470</v>
      </c>
      <c r="E64" s="53">
        <v>194</v>
      </c>
      <c r="F64" s="27">
        <v>0.1</v>
      </c>
      <c r="G64" s="54">
        <v>4171</v>
      </c>
      <c r="H64" s="27">
        <v>2.8</v>
      </c>
      <c r="I64" s="54">
        <v>3622</v>
      </c>
      <c r="J64" s="54">
        <v>300</v>
      </c>
      <c r="K64" s="53">
        <v>429</v>
      </c>
      <c r="L64" s="27">
        <f>K64/(D64/100)</f>
        <v>0.2909066250762867</v>
      </c>
    </row>
    <row r="65" spans="1:12" s="4" customFormat="1" ht="10.2">
      <c r="A65" s="64">
        <v>377</v>
      </c>
      <c r="B65" s="100" t="s">
        <v>107</v>
      </c>
      <c r="C65" s="139"/>
      <c r="D65" s="54">
        <v>72275</v>
      </c>
      <c r="E65" s="53">
        <v>275</v>
      </c>
      <c r="F65" s="27">
        <v>0.4</v>
      </c>
      <c r="G65" s="54">
        <v>4667</v>
      </c>
      <c r="H65" s="27">
        <v>6.5</v>
      </c>
      <c r="I65" s="54">
        <v>4461</v>
      </c>
      <c r="J65" s="54">
        <v>184</v>
      </c>
      <c r="K65" s="53">
        <v>532</v>
      </c>
      <c r="L65" s="27">
        <f>K65/(D65/100)</f>
        <v>0.7360774818401937</v>
      </c>
    </row>
    <row r="66" spans="1:12" s="70" customFormat="1" ht="13.5" customHeight="1">
      <c r="A66" s="95">
        <v>3</v>
      </c>
      <c r="B66" s="103" t="s">
        <v>205</v>
      </c>
      <c r="C66" s="126"/>
      <c r="D66" s="55">
        <v>1109685</v>
      </c>
      <c r="E66" s="98">
        <v>3789</v>
      </c>
      <c r="F66" s="174">
        <v>0.3</v>
      </c>
      <c r="G66" s="55">
        <v>44222</v>
      </c>
      <c r="H66" s="174">
        <v>4</v>
      </c>
      <c r="I66" s="55">
        <v>39345</v>
      </c>
      <c r="J66" s="55">
        <v>2782</v>
      </c>
      <c r="K66" s="98">
        <v>1891</v>
      </c>
      <c r="L66" s="174">
        <f>K66/(D66/100)</f>
        <v>0.17040871959159581</v>
      </c>
    </row>
    <row r="67" spans="1:12" s="4" customFormat="1" ht="6.75" customHeight="1">
      <c r="A67" s="64"/>
      <c r="B67" s="20"/>
      <c r="C67" s="21"/>
      <c r="D67" s="53"/>
      <c r="E67" s="53"/>
      <c r="F67" s="27"/>
      <c r="G67" s="54"/>
      <c r="H67" s="68"/>
      <c r="I67" s="54"/>
      <c r="J67" s="54"/>
      <c r="K67" s="53"/>
      <c r="L67" s="27"/>
    </row>
    <row r="68" spans="1:12" s="4" customFormat="1" ht="13.5" customHeight="1">
      <c r="A68" s="64"/>
      <c r="B68" s="102" t="s">
        <v>78</v>
      </c>
      <c r="C68" s="127"/>
      <c r="D68" s="53"/>
      <c r="E68" s="53"/>
      <c r="F68" s="27"/>
      <c r="G68" s="54"/>
      <c r="H68" s="68"/>
      <c r="I68" s="54"/>
      <c r="J68" s="54"/>
      <c r="K68" s="53"/>
      <c r="L68" s="27"/>
    </row>
    <row r="69" spans="1:12" s="4" customFormat="1" ht="10.2">
      <c r="A69" s="64">
        <v>461</v>
      </c>
      <c r="B69" s="100" t="s">
        <v>108</v>
      </c>
      <c r="C69" s="139"/>
      <c r="D69" s="54">
        <v>77826</v>
      </c>
      <c r="E69" s="53">
        <v>250</v>
      </c>
      <c r="F69" s="27">
        <v>0.3</v>
      </c>
      <c r="G69" s="54">
        <v>69</v>
      </c>
      <c r="H69" s="27">
        <v>0.1</v>
      </c>
      <c r="I69" s="54">
        <v>32</v>
      </c>
      <c r="J69" s="54">
        <v>16</v>
      </c>
      <c r="K69" s="54">
        <v>0</v>
      </c>
      <c r="L69" s="54">
        <v>0</v>
      </c>
    </row>
    <row r="70" spans="1:12" s="4" customFormat="1" ht="10.2">
      <c r="A70" s="64">
        <v>462</v>
      </c>
      <c r="B70" s="100" t="s">
        <v>109</v>
      </c>
      <c r="C70" s="139"/>
      <c r="D70" s="54">
        <v>74128</v>
      </c>
      <c r="E70" s="53">
        <v>10</v>
      </c>
      <c r="F70" s="27">
        <v>0</v>
      </c>
      <c r="G70" s="54">
        <v>144</v>
      </c>
      <c r="H70" s="27">
        <v>0.2</v>
      </c>
      <c r="I70" s="54">
        <v>127</v>
      </c>
      <c r="J70" s="54">
        <v>17</v>
      </c>
      <c r="K70" s="54">
        <v>0</v>
      </c>
      <c r="L70" s="54">
        <v>0</v>
      </c>
    </row>
    <row r="71" spans="1:12" s="4" customFormat="1" ht="10.2">
      <c r="A71" s="64">
        <v>463</v>
      </c>
      <c r="B71" s="100" t="s">
        <v>110</v>
      </c>
      <c r="C71" s="139"/>
      <c r="D71" s="54">
        <v>41197</v>
      </c>
      <c r="E71" s="53">
        <v>7</v>
      </c>
      <c r="F71" s="27">
        <v>0</v>
      </c>
      <c r="G71" s="54">
        <v>81</v>
      </c>
      <c r="H71" s="27">
        <v>0.2</v>
      </c>
      <c r="I71" s="54">
        <v>67</v>
      </c>
      <c r="J71" s="54">
        <v>11</v>
      </c>
      <c r="K71" s="54">
        <v>0</v>
      </c>
      <c r="L71" s="54">
        <v>0</v>
      </c>
    </row>
    <row r="72" spans="1:12" s="4" customFormat="1" ht="10.2">
      <c r="A72" s="64">
        <v>464</v>
      </c>
      <c r="B72" s="100" t="s">
        <v>111</v>
      </c>
      <c r="C72" s="139"/>
      <c r="D72" s="54">
        <v>45848</v>
      </c>
      <c r="E72" s="53">
        <v>36</v>
      </c>
      <c r="F72" s="27">
        <v>0.1</v>
      </c>
      <c r="G72" s="54">
        <v>125</v>
      </c>
      <c r="H72" s="27">
        <v>0.3</v>
      </c>
      <c r="I72" s="54">
        <v>109</v>
      </c>
      <c r="J72" s="54">
        <v>16</v>
      </c>
      <c r="K72" s="54">
        <v>0</v>
      </c>
      <c r="L72" s="54">
        <v>0</v>
      </c>
    </row>
    <row r="73" spans="1:10" s="4" customFormat="1" ht="10.2">
      <c r="A73" s="4" t="s">
        <v>63</v>
      </c>
      <c r="E73" s="67"/>
      <c r="G73" s="66"/>
      <c r="H73" s="39"/>
      <c r="I73" s="66"/>
      <c r="J73" s="66"/>
    </row>
    <row r="74" spans="1:10" s="4" customFormat="1" ht="15" customHeight="1">
      <c r="A74" s="12" t="s">
        <v>243</v>
      </c>
      <c r="G74" s="39"/>
      <c r="H74" s="39"/>
      <c r="I74" s="39"/>
      <c r="J74" s="39"/>
    </row>
    <row r="75" spans="7:10" s="4" customFormat="1" ht="10.2">
      <c r="G75" s="66"/>
      <c r="H75" s="39"/>
      <c r="I75" s="39"/>
      <c r="J75" s="39"/>
    </row>
    <row r="76" spans="7:10" s="4" customFormat="1" ht="10.2">
      <c r="G76" s="39"/>
      <c r="H76" s="39"/>
      <c r="I76" s="39"/>
      <c r="J76" s="39"/>
    </row>
    <row r="77" spans="7:10" s="4" customFormat="1" ht="10.2">
      <c r="G77" s="39"/>
      <c r="H77" s="39"/>
      <c r="I77" s="39"/>
      <c r="J77" s="39"/>
    </row>
    <row r="78" spans="7:10" s="4" customFormat="1" ht="10.2">
      <c r="G78" s="39"/>
      <c r="H78" s="39"/>
      <c r="I78" s="39"/>
      <c r="J78" s="39"/>
    </row>
    <row r="79" spans="7:10" s="4" customFormat="1" ht="10.2">
      <c r="G79" s="39"/>
      <c r="H79" s="39"/>
      <c r="I79" s="39"/>
      <c r="J79" s="39"/>
    </row>
    <row r="80" spans="7:10" s="4" customFormat="1" ht="10.2">
      <c r="G80" s="39"/>
      <c r="H80" s="39"/>
      <c r="I80" s="39"/>
      <c r="J80" s="39"/>
    </row>
    <row r="81" spans="7:10" s="4" customFormat="1" ht="10.2">
      <c r="G81" s="39"/>
      <c r="H81" s="39"/>
      <c r="I81" s="39"/>
      <c r="J81" s="39"/>
    </row>
    <row r="82" spans="7:10" s="4" customFormat="1" ht="10.2">
      <c r="G82" s="39"/>
      <c r="H82" s="39"/>
      <c r="I82" s="39"/>
      <c r="J82" s="39"/>
    </row>
    <row r="83" spans="7:10" s="4" customFormat="1" ht="10.2">
      <c r="G83" s="39"/>
      <c r="H83" s="39"/>
      <c r="I83" s="39"/>
      <c r="J83" s="39"/>
    </row>
    <row r="84" spans="7:10" s="4" customFormat="1" ht="10.2">
      <c r="G84" s="39"/>
      <c r="H84" s="39"/>
      <c r="I84" s="39"/>
      <c r="J84" s="39"/>
    </row>
    <row r="85" spans="7:10" s="4" customFormat="1" ht="10.2">
      <c r="G85" s="39"/>
      <c r="H85" s="39"/>
      <c r="I85" s="39"/>
      <c r="J85" s="39"/>
    </row>
    <row r="86" spans="7:10" s="4" customFormat="1" ht="10.2">
      <c r="G86" s="39"/>
      <c r="H86" s="39"/>
      <c r="I86" s="39"/>
      <c r="J86" s="39"/>
    </row>
    <row r="87" spans="7:10" s="4" customFormat="1" ht="10.2">
      <c r="G87" s="39"/>
      <c r="H87" s="39"/>
      <c r="I87" s="39"/>
      <c r="J87" s="39"/>
    </row>
    <row r="88" spans="7:10" s="4" customFormat="1" ht="10.2">
      <c r="G88" s="39"/>
      <c r="H88" s="39"/>
      <c r="I88" s="39"/>
      <c r="J88" s="39"/>
    </row>
    <row r="89" spans="7:10" s="4" customFormat="1" ht="10.2">
      <c r="G89" s="39"/>
      <c r="H89" s="39"/>
      <c r="I89" s="39"/>
      <c r="J89" s="39"/>
    </row>
    <row r="90" spans="7:10" s="4" customFormat="1" ht="10.2">
      <c r="G90" s="39"/>
      <c r="H90" s="39"/>
      <c r="I90" s="39"/>
      <c r="J90" s="39"/>
    </row>
    <row r="91" spans="7:10" s="4" customFormat="1" ht="10.2">
      <c r="G91" s="39"/>
      <c r="H91" s="39"/>
      <c r="I91" s="39"/>
      <c r="J91" s="39"/>
    </row>
    <row r="92" spans="7:10" s="4" customFormat="1" ht="10.2">
      <c r="G92" s="39"/>
      <c r="H92" s="39"/>
      <c r="I92" s="39"/>
      <c r="J92" s="39"/>
    </row>
    <row r="93" spans="7:10" s="4" customFormat="1" ht="10.2">
      <c r="G93" s="39"/>
      <c r="H93" s="39"/>
      <c r="I93" s="39"/>
      <c r="J93" s="39"/>
    </row>
    <row r="94" spans="7:10" s="4" customFormat="1" ht="10.2">
      <c r="G94" s="39"/>
      <c r="H94" s="39"/>
      <c r="I94" s="39"/>
      <c r="J94" s="39"/>
    </row>
    <row r="95" spans="7:10" s="4" customFormat="1" ht="10.2">
      <c r="G95" s="39"/>
      <c r="H95" s="39"/>
      <c r="I95" s="39"/>
      <c r="J95" s="39"/>
    </row>
    <row r="96" spans="7:10" s="4" customFormat="1" ht="10.2">
      <c r="G96" s="39"/>
      <c r="H96" s="39"/>
      <c r="I96" s="39"/>
      <c r="J96" s="39"/>
    </row>
    <row r="97" spans="7:10" s="4" customFormat="1" ht="10.2">
      <c r="G97" s="39"/>
      <c r="H97" s="39"/>
      <c r="I97" s="39"/>
      <c r="J97" s="39"/>
    </row>
    <row r="98" spans="7:10" s="4" customFormat="1" ht="10.2">
      <c r="G98" s="39"/>
      <c r="H98" s="39"/>
      <c r="I98" s="39"/>
      <c r="J98" s="39"/>
    </row>
    <row r="99" spans="7:10" s="4" customFormat="1" ht="10.2">
      <c r="G99" s="39"/>
      <c r="H99" s="39"/>
      <c r="I99" s="39"/>
      <c r="J99" s="39"/>
    </row>
    <row r="100" spans="7:10" s="4" customFormat="1" ht="10.2">
      <c r="G100" s="39"/>
      <c r="H100" s="39"/>
      <c r="I100" s="39"/>
      <c r="J100" s="39"/>
    </row>
    <row r="101" spans="7:10" s="4" customFormat="1" ht="10.2">
      <c r="G101" s="39"/>
      <c r="H101" s="39"/>
      <c r="I101" s="39"/>
      <c r="J101" s="39"/>
    </row>
    <row r="102" spans="7:10" s="4" customFormat="1" ht="10.2">
      <c r="G102" s="39"/>
      <c r="H102" s="39"/>
      <c r="I102" s="39"/>
      <c r="J102" s="39"/>
    </row>
    <row r="103" spans="7:10" s="4" customFormat="1" ht="10.2">
      <c r="G103" s="39"/>
      <c r="H103" s="39"/>
      <c r="I103" s="39"/>
      <c r="J103" s="39"/>
    </row>
    <row r="104" spans="7:10" s="4" customFormat="1" ht="10.2">
      <c r="G104" s="39"/>
      <c r="H104" s="39"/>
      <c r="I104" s="39"/>
      <c r="J104" s="39"/>
    </row>
    <row r="105" spans="7:10" s="4" customFormat="1" ht="10.2">
      <c r="G105" s="39"/>
      <c r="H105" s="39"/>
      <c r="I105" s="39"/>
      <c r="J105" s="39"/>
    </row>
    <row r="106" spans="7:10" s="4" customFormat="1" ht="10.2">
      <c r="G106" s="39"/>
      <c r="H106" s="39"/>
      <c r="I106" s="39"/>
      <c r="J106" s="39"/>
    </row>
    <row r="107" spans="7:10" s="4" customFormat="1" ht="10.2">
      <c r="G107" s="39"/>
      <c r="H107" s="39"/>
      <c r="I107" s="39"/>
      <c r="J107" s="39"/>
    </row>
    <row r="108" spans="7:10" s="4" customFormat="1" ht="10.2">
      <c r="G108" s="39"/>
      <c r="H108" s="39"/>
      <c r="I108" s="39"/>
      <c r="J108" s="39"/>
    </row>
    <row r="109" spans="7:10" s="4" customFormat="1" ht="10.2">
      <c r="G109" s="39"/>
      <c r="H109" s="39"/>
      <c r="I109" s="39"/>
      <c r="J109" s="39"/>
    </row>
    <row r="110" spans="7:10" s="4" customFormat="1" ht="10.2">
      <c r="G110" s="39"/>
      <c r="H110" s="39"/>
      <c r="I110" s="39"/>
      <c r="J110" s="39"/>
    </row>
    <row r="111" spans="7:10" s="4" customFormat="1" ht="10.2">
      <c r="G111" s="39"/>
      <c r="H111" s="39"/>
      <c r="I111" s="39"/>
      <c r="J111" s="39"/>
    </row>
    <row r="112" spans="7:10" s="4" customFormat="1" ht="10.2">
      <c r="G112" s="39"/>
      <c r="H112" s="39"/>
      <c r="I112" s="39"/>
      <c r="J112" s="39"/>
    </row>
    <row r="113" spans="7:10" s="4" customFormat="1" ht="10.2">
      <c r="G113" s="39"/>
      <c r="H113" s="39"/>
      <c r="I113" s="39"/>
      <c r="J113" s="39"/>
    </row>
    <row r="114" spans="7:10" s="4" customFormat="1" ht="10.2">
      <c r="G114" s="39"/>
      <c r="H114" s="39"/>
      <c r="I114" s="39"/>
      <c r="J114" s="39"/>
    </row>
    <row r="115" spans="7:10" s="4" customFormat="1" ht="10.2">
      <c r="G115" s="39"/>
      <c r="H115" s="39"/>
      <c r="I115" s="39"/>
      <c r="J115" s="39"/>
    </row>
    <row r="116" spans="7:10" s="4" customFormat="1" ht="10.2">
      <c r="G116" s="39"/>
      <c r="H116" s="39"/>
      <c r="I116" s="39"/>
      <c r="J116" s="39"/>
    </row>
    <row r="117" spans="7:10" s="4" customFormat="1" ht="10.2">
      <c r="G117" s="39"/>
      <c r="H117" s="39"/>
      <c r="I117" s="39"/>
      <c r="J117" s="39"/>
    </row>
    <row r="118" spans="7:10" s="4" customFormat="1" ht="10.2">
      <c r="G118" s="39"/>
      <c r="H118" s="39"/>
      <c r="I118" s="39"/>
      <c r="J118" s="39"/>
    </row>
    <row r="119" spans="7:10" s="4" customFormat="1" ht="10.2">
      <c r="G119" s="39"/>
      <c r="H119" s="39"/>
      <c r="I119" s="39"/>
      <c r="J119" s="39"/>
    </row>
    <row r="120" spans="7:10" s="4" customFormat="1" ht="10.2">
      <c r="G120" s="39"/>
      <c r="H120" s="39"/>
      <c r="I120" s="39"/>
      <c r="J120" s="39"/>
    </row>
    <row r="121" spans="7:10" s="4" customFormat="1" ht="10.2">
      <c r="G121" s="39"/>
      <c r="H121" s="39"/>
      <c r="I121" s="39"/>
      <c r="J121" s="39"/>
    </row>
    <row r="122" spans="7:10" s="4" customFormat="1" ht="10.2">
      <c r="G122" s="39"/>
      <c r="H122" s="39"/>
      <c r="I122" s="39"/>
      <c r="J122" s="39"/>
    </row>
    <row r="123" spans="7:10" s="4" customFormat="1" ht="10.2">
      <c r="G123" s="39"/>
      <c r="H123" s="39"/>
      <c r="I123" s="39"/>
      <c r="J123" s="39"/>
    </row>
    <row r="124" spans="7:10" s="4" customFormat="1" ht="10.2">
      <c r="G124" s="39"/>
      <c r="H124" s="39"/>
      <c r="I124" s="39"/>
      <c r="J124" s="39"/>
    </row>
    <row r="125" spans="7:10" s="4" customFormat="1" ht="10.2">
      <c r="G125" s="39"/>
      <c r="H125" s="39"/>
      <c r="I125" s="39"/>
      <c r="J125" s="39"/>
    </row>
    <row r="126" spans="7:10" s="4" customFormat="1" ht="10.2">
      <c r="G126" s="39"/>
      <c r="H126" s="39"/>
      <c r="I126" s="39"/>
      <c r="J126" s="39"/>
    </row>
    <row r="127" spans="7:10" s="4" customFormat="1" ht="10.2">
      <c r="G127" s="39"/>
      <c r="H127" s="39"/>
      <c r="I127" s="39"/>
      <c r="J127" s="39"/>
    </row>
    <row r="128" spans="7:10" s="4" customFormat="1" ht="10.2">
      <c r="G128" s="39"/>
      <c r="H128" s="39"/>
      <c r="I128" s="39"/>
      <c r="J128" s="39"/>
    </row>
    <row r="129" spans="7:10" s="4" customFormat="1" ht="10.2">
      <c r="G129" s="39"/>
      <c r="H129" s="39"/>
      <c r="I129" s="39"/>
      <c r="J129" s="39"/>
    </row>
    <row r="130" spans="7:10" s="4" customFormat="1" ht="10.2">
      <c r="G130" s="39"/>
      <c r="H130" s="39"/>
      <c r="I130" s="39"/>
      <c r="J130" s="39"/>
    </row>
    <row r="131" spans="7:10" s="4" customFormat="1" ht="10.2">
      <c r="G131" s="39"/>
      <c r="H131" s="39"/>
      <c r="I131" s="39"/>
      <c r="J131" s="39"/>
    </row>
    <row r="132" spans="7:10" s="4" customFormat="1" ht="10.2">
      <c r="G132" s="39"/>
      <c r="H132" s="39"/>
      <c r="I132" s="39"/>
      <c r="J132" s="39"/>
    </row>
    <row r="133" spans="7:10" s="4" customFormat="1" ht="10.2">
      <c r="G133" s="39"/>
      <c r="H133" s="39"/>
      <c r="I133" s="39"/>
      <c r="J133" s="39"/>
    </row>
    <row r="134" spans="7:10" s="4" customFormat="1" ht="10.2">
      <c r="G134" s="39"/>
      <c r="H134" s="39"/>
      <c r="I134" s="39"/>
      <c r="J134" s="39"/>
    </row>
    <row r="135" spans="7:10" s="4" customFormat="1" ht="10.2">
      <c r="G135" s="39"/>
      <c r="H135" s="39"/>
      <c r="I135" s="39"/>
      <c r="J135" s="39"/>
    </row>
    <row r="136" spans="7:10" s="4" customFormat="1" ht="10.2">
      <c r="G136" s="39"/>
      <c r="H136" s="39"/>
      <c r="I136" s="39"/>
      <c r="J136" s="39"/>
    </row>
    <row r="137" spans="7:10" s="4" customFormat="1" ht="10.2">
      <c r="G137" s="39"/>
      <c r="H137" s="39"/>
      <c r="I137" s="39"/>
      <c r="J137" s="39"/>
    </row>
    <row r="138" spans="7:10" s="4" customFormat="1" ht="10.2">
      <c r="G138" s="39"/>
      <c r="H138" s="39"/>
      <c r="I138" s="39"/>
      <c r="J138" s="39"/>
    </row>
    <row r="139" spans="7:10" s="4" customFormat="1" ht="10.2">
      <c r="G139" s="39"/>
      <c r="H139" s="39"/>
      <c r="I139" s="39"/>
      <c r="J139" s="39"/>
    </row>
    <row r="140" spans="7:10" s="4" customFormat="1" ht="10.2">
      <c r="G140" s="39"/>
      <c r="H140" s="39"/>
      <c r="I140" s="39"/>
      <c r="J140" s="39"/>
    </row>
    <row r="141" spans="7:10" s="4" customFormat="1" ht="10.2">
      <c r="G141" s="39"/>
      <c r="H141" s="39"/>
      <c r="I141" s="39"/>
      <c r="J141" s="39"/>
    </row>
    <row r="142" spans="7:10" s="4" customFormat="1" ht="10.2">
      <c r="G142" s="39"/>
      <c r="H142" s="39"/>
      <c r="I142" s="39"/>
      <c r="J142" s="39"/>
    </row>
    <row r="143" spans="7:10" s="4" customFormat="1" ht="10.2">
      <c r="G143" s="39"/>
      <c r="H143" s="39"/>
      <c r="I143" s="39"/>
      <c r="J143" s="39"/>
    </row>
    <row r="144" spans="7:10" s="4" customFormat="1" ht="10.2">
      <c r="G144" s="39"/>
      <c r="H144" s="39"/>
      <c r="I144" s="39"/>
      <c r="J144" s="39"/>
    </row>
    <row r="145" spans="7:10" s="4" customFormat="1" ht="10.2">
      <c r="G145" s="39"/>
      <c r="H145" s="39"/>
      <c r="I145" s="39"/>
      <c r="J145" s="39"/>
    </row>
    <row r="146" spans="7:10" s="4" customFormat="1" ht="10.2">
      <c r="G146" s="39"/>
      <c r="H146" s="39"/>
      <c r="I146" s="39"/>
      <c r="J146" s="39"/>
    </row>
    <row r="147" spans="7:10" s="4" customFormat="1" ht="10.2">
      <c r="G147" s="39"/>
      <c r="H147" s="39"/>
      <c r="I147" s="39"/>
      <c r="J147" s="39"/>
    </row>
    <row r="148" spans="7:10" s="4" customFormat="1" ht="10.2">
      <c r="G148" s="39"/>
      <c r="H148" s="39"/>
      <c r="I148" s="39"/>
      <c r="J148" s="39"/>
    </row>
    <row r="149" spans="7:10" s="4" customFormat="1" ht="10.2">
      <c r="G149" s="39"/>
      <c r="H149" s="39"/>
      <c r="I149" s="39"/>
      <c r="J149" s="39"/>
    </row>
    <row r="150" spans="7:10" s="4" customFormat="1" ht="10.2">
      <c r="G150" s="39"/>
      <c r="H150" s="39"/>
      <c r="I150" s="39"/>
      <c r="J150" s="39"/>
    </row>
    <row r="151" spans="7:10" s="4" customFormat="1" ht="10.2">
      <c r="G151" s="39"/>
      <c r="H151" s="39"/>
      <c r="I151" s="39"/>
      <c r="J151" s="39"/>
    </row>
    <row r="152" spans="7:10" s="4" customFormat="1" ht="10.2">
      <c r="G152" s="39"/>
      <c r="H152" s="39"/>
      <c r="I152" s="39"/>
      <c r="J152" s="39"/>
    </row>
    <row r="153" spans="7:10" s="4" customFormat="1" ht="10.2">
      <c r="G153" s="39"/>
      <c r="H153" s="39"/>
      <c r="I153" s="39"/>
      <c r="J153" s="39"/>
    </row>
    <row r="154" spans="7:10" s="4" customFormat="1" ht="10.2">
      <c r="G154" s="39"/>
      <c r="H154" s="39"/>
      <c r="I154" s="39"/>
      <c r="J154" s="39"/>
    </row>
    <row r="155" spans="7:10" s="4" customFormat="1" ht="10.2">
      <c r="G155" s="39"/>
      <c r="H155" s="39"/>
      <c r="I155" s="39"/>
      <c r="J155" s="39"/>
    </row>
    <row r="156" spans="7:10" s="4" customFormat="1" ht="10.2">
      <c r="G156" s="39"/>
      <c r="H156" s="39"/>
      <c r="I156" s="39"/>
      <c r="J156" s="39"/>
    </row>
    <row r="157" spans="7:10" s="4" customFormat="1" ht="10.2">
      <c r="G157" s="39"/>
      <c r="H157" s="39"/>
      <c r="I157" s="39"/>
      <c r="J157" s="39"/>
    </row>
    <row r="158" spans="7:10" s="4" customFormat="1" ht="10.2">
      <c r="G158" s="39"/>
      <c r="H158" s="39"/>
      <c r="I158" s="39"/>
      <c r="J158" s="39"/>
    </row>
    <row r="159" spans="7:10" s="4" customFormat="1" ht="10.2">
      <c r="G159" s="39"/>
      <c r="H159" s="39"/>
      <c r="I159" s="39"/>
      <c r="J159" s="39"/>
    </row>
    <row r="160" spans="7:10" s="4" customFormat="1" ht="10.2">
      <c r="G160" s="39"/>
      <c r="H160" s="39"/>
      <c r="I160" s="39"/>
      <c r="J160" s="39"/>
    </row>
    <row r="161" spans="7:10" s="4" customFormat="1" ht="10.2">
      <c r="G161" s="39"/>
      <c r="H161" s="39"/>
      <c r="I161" s="39"/>
      <c r="J161" s="39"/>
    </row>
    <row r="162" spans="7:10" s="4" customFormat="1" ht="10.2">
      <c r="G162" s="39"/>
      <c r="H162" s="39"/>
      <c r="I162" s="39"/>
      <c r="J162" s="39"/>
    </row>
    <row r="163" spans="7:10" s="4" customFormat="1" ht="10.2">
      <c r="G163" s="39"/>
      <c r="H163" s="39"/>
      <c r="I163" s="39"/>
      <c r="J163" s="39"/>
    </row>
    <row r="164" spans="7:10" s="4" customFormat="1" ht="10.2">
      <c r="G164" s="39"/>
      <c r="H164" s="39"/>
      <c r="I164" s="39"/>
      <c r="J164" s="39"/>
    </row>
    <row r="165" spans="7:10" s="4" customFormat="1" ht="10.2">
      <c r="G165" s="39"/>
      <c r="H165" s="39"/>
      <c r="I165" s="39"/>
      <c r="J165" s="39"/>
    </row>
    <row r="166" spans="7:10" s="4" customFormat="1" ht="10.2">
      <c r="G166" s="39"/>
      <c r="H166" s="39"/>
      <c r="I166" s="39"/>
      <c r="J166" s="39"/>
    </row>
    <row r="167" spans="7:10" s="4" customFormat="1" ht="10.2">
      <c r="G167" s="39"/>
      <c r="H167" s="39"/>
      <c r="I167" s="39"/>
      <c r="J167" s="39"/>
    </row>
    <row r="168" spans="7:10" s="4" customFormat="1" ht="10.2">
      <c r="G168" s="39"/>
      <c r="H168" s="39"/>
      <c r="I168" s="39"/>
      <c r="J168" s="39"/>
    </row>
    <row r="169" spans="7:10" s="4" customFormat="1" ht="10.2">
      <c r="G169" s="39"/>
      <c r="H169" s="39"/>
      <c r="I169" s="39"/>
      <c r="J169" s="39"/>
    </row>
    <row r="170" spans="7:10" s="4" customFormat="1" ht="10.2">
      <c r="G170" s="39"/>
      <c r="H170" s="39"/>
      <c r="I170" s="39"/>
      <c r="J170" s="39"/>
    </row>
    <row r="171" spans="7:10" s="4" customFormat="1" ht="10.2">
      <c r="G171" s="39"/>
      <c r="H171" s="39"/>
      <c r="I171" s="39"/>
      <c r="J171" s="39"/>
    </row>
    <row r="172" spans="7:10" s="4" customFormat="1" ht="10.2">
      <c r="G172" s="39"/>
      <c r="H172" s="39"/>
      <c r="I172" s="39"/>
      <c r="J172" s="39"/>
    </row>
    <row r="173" spans="7:10" s="4" customFormat="1" ht="10.2">
      <c r="G173" s="39"/>
      <c r="H173" s="39"/>
      <c r="I173" s="39"/>
      <c r="J173" s="39"/>
    </row>
    <row r="174" spans="7:10" s="4" customFormat="1" ht="10.2">
      <c r="G174" s="39"/>
      <c r="H174" s="39"/>
      <c r="I174" s="39"/>
      <c r="J174" s="39"/>
    </row>
    <row r="175" spans="7:10" s="4" customFormat="1" ht="10.2">
      <c r="G175" s="39"/>
      <c r="H175" s="39"/>
      <c r="I175" s="39"/>
      <c r="J175" s="39"/>
    </row>
    <row r="176" spans="7:10" s="4" customFormat="1" ht="10.2">
      <c r="G176" s="39"/>
      <c r="H176" s="39"/>
      <c r="I176" s="39"/>
      <c r="J176" s="39"/>
    </row>
    <row r="177" spans="7:10" s="4" customFormat="1" ht="10.2">
      <c r="G177" s="39"/>
      <c r="H177" s="39"/>
      <c r="I177" s="39"/>
      <c r="J177" s="39"/>
    </row>
    <row r="178" spans="7:10" s="4" customFormat="1" ht="10.2">
      <c r="G178" s="39"/>
      <c r="H178" s="39"/>
      <c r="I178" s="39"/>
      <c r="J178" s="39"/>
    </row>
    <row r="179" spans="7:10" s="4" customFormat="1" ht="10.2">
      <c r="G179" s="39"/>
      <c r="H179" s="39"/>
      <c r="I179" s="39"/>
      <c r="J179" s="39"/>
    </row>
    <row r="180" spans="7:10" s="4" customFormat="1" ht="10.2">
      <c r="G180" s="39"/>
      <c r="H180" s="39"/>
      <c r="I180" s="39"/>
      <c r="J180" s="39"/>
    </row>
    <row r="181" spans="7:10" s="4" customFormat="1" ht="10.2">
      <c r="G181" s="39"/>
      <c r="H181" s="39"/>
      <c r="I181" s="39"/>
      <c r="J181" s="39"/>
    </row>
    <row r="182" spans="7:10" s="4" customFormat="1" ht="10.2">
      <c r="G182" s="39"/>
      <c r="H182" s="39"/>
      <c r="I182" s="39"/>
      <c r="J182" s="39"/>
    </row>
    <row r="183" spans="7:10" s="4" customFormat="1" ht="10.2">
      <c r="G183" s="39"/>
      <c r="H183" s="39"/>
      <c r="I183" s="39"/>
      <c r="J183" s="39"/>
    </row>
    <row r="184" spans="7:10" s="4" customFormat="1" ht="10.2">
      <c r="G184" s="39"/>
      <c r="H184" s="39"/>
      <c r="I184" s="39"/>
      <c r="J184" s="39"/>
    </row>
    <row r="185" spans="7:10" s="4" customFormat="1" ht="10.2">
      <c r="G185" s="39"/>
      <c r="H185" s="39"/>
      <c r="I185" s="39"/>
      <c r="J185" s="39"/>
    </row>
    <row r="186" spans="7:10" s="4" customFormat="1" ht="10.2">
      <c r="G186" s="39"/>
      <c r="H186" s="39"/>
      <c r="I186" s="39"/>
      <c r="J186" s="39"/>
    </row>
    <row r="187" spans="7:10" s="4" customFormat="1" ht="10.2">
      <c r="G187" s="39"/>
      <c r="H187" s="39"/>
      <c r="I187" s="39"/>
      <c r="J187" s="39"/>
    </row>
    <row r="188" spans="7:10" s="4" customFormat="1" ht="10.2">
      <c r="G188" s="39"/>
      <c r="H188" s="39"/>
      <c r="I188" s="39"/>
      <c r="J188" s="39"/>
    </row>
    <row r="189" spans="7:10" s="4" customFormat="1" ht="10.2">
      <c r="G189" s="39"/>
      <c r="H189" s="39"/>
      <c r="I189" s="39"/>
      <c r="J189" s="39"/>
    </row>
    <row r="190" spans="7:10" s="4" customFormat="1" ht="10.2">
      <c r="G190" s="39"/>
      <c r="H190" s="39"/>
      <c r="I190" s="39"/>
      <c r="J190" s="39"/>
    </row>
    <row r="191" spans="7:10" s="4" customFormat="1" ht="10.2">
      <c r="G191" s="39"/>
      <c r="H191" s="39"/>
      <c r="I191" s="39"/>
      <c r="J191" s="39"/>
    </row>
    <row r="192" spans="7:10" s="4" customFormat="1" ht="10.2">
      <c r="G192" s="39"/>
      <c r="H192" s="39"/>
      <c r="I192" s="39"/>
      <c r="J192" s="39"/>
    </row>
    <row r="193" spans="7:10" s="4" customFormat="1" ht="10.2">
      <c r="G193" s="39"/>
      <c r="H193" s="39"/>
      <c r="I193" s="39"/>
      <c r="J193" s="39"/>
    </row>
    <row r="194" spans="7:10" s="4" customFormat="1" ht="10.2">
      <c r="G194" s="39"/>
      <c r="H194" s="39"/>
      <c r="I194" s="39"/>
      <c r="J194" s="39"/>
    </row>
    <row r="195" spans="7:10" s="4" customFormat="1" ht="10.2">
      <c r="G195" s="39"/>
      <c r="H195" s="39"/>
      <c r="I195" s="39"/>
      <c r="J195" s="39"/>
    </row>
    <row r="196" spans="7:10" s="4" customFormat="1" ht="10.2">
      <c r="G196" s="39"/>
      <c r="H196" s="39"/>
      <c r="I196" s="39"/>
      <c r="J196" s="39"/>
    </row>
    <row r="197" spans="7:10" s="4" customFormat="1" ht="10.2">
      <c r="G197" s="39"/>
      <c r="H197" s="39"/>
      <c r="I197" s="39"/>
      <c r="J197" s="39"/>
    </row>
    <row r="198" spans="7:10" s="4" customFormat="1" ht="10.2">
      <c r="G198" s="39"/>
      <c r="H198" s="39"/>
      <c r="I198" s="39"/>
      <c r="J198" s="39"/>
    </row>
    <row r="199" spans="7:10" s="4" customFormat="1" ht="10.2">
      <c r="G199" s="39"/>
      <c r="H199" s="39"/>
      <c r="I199" s="39"/>
      <c r="J199" s="39"/>
    </row>
    <row r="200" spans="7:10" s="4" customFormat="1" ht="10.2">
      <c r="G200" s="39"/>
      <c r="H200" s="39"/>
      <c r="I200" s="39"/>
      <c r="J200" s="39"/>
    </row>
    <row r="201" spans="7:10" s="4" customFormat="1" ht="10.2">
      <c r="G201" s="39"/>
      <c r="H201" s="39"/>
      <c r="I201" s="39"/>
      <c r="J201" s="39"/>
    </row>
    <row r="202" spans="7:10" s="4" customFormat="1" ht="10.2">
      <c r="G202" s="39"/>
      <c r="H202" s="39"/>
      <c r="I202" s="39"/>
      <c r="J202" s="39"/>
    </row>
    <row r="203" spans="7:10" s="4" customFormat="1" ht="10.2">
      <c r="G203" s="39"/>
      <c r="H203" s="39"/>
      <c r="I203" s="39"/>
      <c r="J203" s="39"/>
    </row>
    <row r="204" spans="7:10" s="4" customFormat="1" ht="10.2">
      <c r="G204" s="39"/>
      <c r="H204" s="39"/>
      <c r="I204" s="39"/>
      <c r="J204" s="39"/>
    </row>
    <row r="205" spans="7:10" s="4" customFormat="1" ht="10.2">
      <c r="G205" s="39"/>
      <c r="H205" s="39"/>
      <c r="I205" s="39"/>
      <c r="J205" s="39"/>
    </row>
    <row r="206" spans="7:10" s="4" customFormat="1" ht="10.2">
      <c r="G206" s="39"/>
      <c r="H206" s="39"/>
      <c r="I206" s="39"/>
      <c r="J206" s="39"/>
    </row>
    <row r="207" spans="7:10" s="4" customFormat="1" ht="10.2">
      <c r="G207" s="39"/>
      <c r="H207" s="39"/>
      <c r="I207" s="39"/>
      <c r="J207" s="39"/>
    </row>
    <row r="208" spans="7:10" s="4" customFormat="1" ht="10.2">
      <c r="G208" s="39"/>
      <c r="H208" s="39"/>
      <c r="I208" s="39"/>
      <c r="J208" s="39"/>
    </row>
    <row r="209" spans="7:10" s="4" customFormat="1" ht="10.2">
      <c r="G209" s="39"/>
      <c r="H209" s="39"/>
      <c r="I209" s="39"/>
      <c r="J209" s="39"/>
    </row>
    <row r="210" spans="7:10" s="4" customFormat="1" ht="10.2">
      <c r="G210" s="39"/>
      <c r="H210" s="39"/>
      <c r="I210" s="39"/>
      <c r="J210" s="39"/>
    </row>
    <row r="211" spans="7:10" s="4" customFormat="1" ht="10.2">
      <c r="G211" s="39"/>
      <c r="H211" s="39"/>
      <c r="I211" s="39"/>
      <c r="J211" s="39"/>
    </row>
    <row r="212" spans="7:10" s="4" customFormat="1" ht="10.2">
      <c r="G212" s="39"/>
      <c r="H212" s="39"/>
      <c r="I212" s="39"/>
      <c r="J212" s="39"/>
    </row>
    <row r="213" spans="7:10" s="4" customFormat="1" ht="10.2">
      <c r="G213" s="39"/>
      <c r="H213" s="39"/>
      <c r="I213" s="39"/>
      <c r="J213" s="39"/>
    </row>
    <row r="214" spans="7:10" s="4" customFormat="1" ht="10.2">
      <c r="G214" s="39"/>
      <c r="H214" s="39"/>
      <c r="I214" s="39"/>
      <c r="J214" s="39"/>
    </row>
    <row r="215" spans="7:10" s="4" customFormat="1" ht="10.2">
      <c r="G215" s="39"/>
      <c r="H215" s="39"/>
      <c r="I215" s="39"/>
      <c r="J215" s="39"/>
    </row>
    <row r="216" spans="7:10" s="4" customFormat="1" ht="10.2">
      <c r="G216" s="39"/>
      <c r="H216" s="39"/>
      <c r="I216" s="39"/>
      <c r="J216" s="39"/>
    </row>
    <row r="217" spans="7:10" s="4" customFormat="1" ht="10.2">
      <c r="G217" s="39"/>
      <c r="H217" s="39"/>
      <c r="I217" s="39"/>
      <c r="J217" s="39"/>
    </row>
    <row r="218" spans="7:10" s="4" customFormat="1" ht="10.2">
      <c r="G218" s="39"/>
      <c r="H218" s="39"/>
      <c r="I218" s="39"/>
      <c r="J218" s="39"/>
    </row>
    <row r="219" spans="7:10" s="4" customFormat="1" ht="10.2">
      <c r="G219" s="39"/>
      <c r="H219" s="39"/>
      <c r="I219" s="39"/>
      <c r="J219" s="39"/>
    </row>
    <row r="220" spans="7:10" s="4" customFormat="1" ht="10.2">
      <c r="G220" s="39"/>
      <c r="H220" s="39"/>
      <c r="I220" s="39"/>
      <c r="J220" s="39"/>
    </row>
    <row r="221" spans="7:10" s="4" customFormat="1" ht="10.2">
      <c r="G221" s="39"/>
      <c r="H221" s="39"/>
      <c r="I221" s="39"/>
      <c r="J221" s="39"/>
    </row>
    <row r="222" spans="7:10" s="4" customFormat="1" ht="10.2">
      <c r="G222" s="39"/>
      <c r="H222" s="39"/>
      <c r="I222" s="39"/>
      <c r="J222" s="39"/>
    </row>
    <row r="223" spans="7:10" s="4" customFormat="1" ht="10.2">
      <c r="G223" s="39"/>
      <c r="H223" s="39"/>
      <c r="I223" s="39"/>
      <c r="J223" s="39"/>
    </row>
    <row r="224" spans="7:10" s="4" customFormat="1" ht="10.2">
      <c r="G224" s="39"/>
      <c r="H224" s="39"/>
      <c r="I224" s="39"/>
      <c r="J224" s="39"/>
    </row>
    <row r="225" spans="7:10" s="4" customFormat="1" ht="10.2">
      <c r="G225" s="39"/>
      <c r="H225" s="39"/>
      <c r="I225" s="39"/>
      <c r="J225" s="39"/>
    </row>
    <row r="226" spans="7:10" s="4" customFormat="1" ht="10.2">
      <c r="G226" s="39"/>
      <c r="H226" s="39"/>
      <c r="I226" s="39"/>
      <c r="J226" s="39"/>
    </row>
    <row r="227" spans="7:10" s="4" customFormat="1" ht="10.2">
      <c r="G227" s="39"/>
      <c r="H227" s="39"/>
      <c r="I227" s="39"/>
      <c r="J227" s="39"/>
    </row>
    <row r="228" spans="7:10" s="4" customFormat="1" ht="10.2">
      <c r="G228" s="39"/>
      <c r="H228" s="39"/>
      <c r="I228" s="39"/>
      <c r="J228" s="39"/>
    </row>
    <row r="229" spans="7:10" s="4" customFormat="1" ht="10.2">
      <c r="G229" s="39"/>
      <c r="H229" s="39"/>
      <c r="I229" s="39"/>
      <c r="J229" s="39"/>
    </row>
    <row r="230" spans="7:10" s="4" customFormat="1" ht="10.2">
      <c r="G230" s="39"/>
      <c r="H230" s="39"/>
      <c r="I230" s="39"/>
      <c r="J230" s="39"/>
    </row>
    <row r="231" spans="7:10" s="4" customFormat="1" ht="10.2">
      <c r="G231" s="39"/>
      <c r="H231" s="39"/>
      <c r="I231" s="39"/>
      <c r="J231" s="39"/>
    </row>
    <row r="232" spans="7:10" s="4" customFormat="1" ht="10.2">
      <c r="G232" s="39"/>
      <c r="H232" s="39"/>
      <c r="I232" s="39"/>
      <c r="J232" s="39"/>
    </row>
    <row r="233" spans="7:10" s="4" customFormat="1" ht="10.2">
      <c r="G233" s="39"/>
      <c r="H233" s="39"/>
      <c r="I233" s="39"/>
      <c r="J233" s="39"/>
    </row>
    <row r="234" spans="7:10" s="4" customFormat="1" ht="10.2">
      <c r="G234" s="39"/>
      <c r="H234" s="39"/>
      <c r="I234" s="39"/>
      <c r="J234" s="39"/>
    </row>
    <row r="235" spans="7:10" s="4" customFormat="1" ht="10.2">
      <c r="G235" s="39"/>
      <c r="H235" s="39"/>
      <c r="I235" s="39"/>
      <c r="J235" s="39"/>
    </row>
    <row r="236" spans="7:10" s="4" customFormat="1" ht="10.2">
      <c r="G236" s="39"/>
      <c r="H236" s="39"/>
      <c r="I236" s="39"/>
      <c r="J236" s="39"/>
    </row>
    <row r="237" spans="7:10" s="4" customFormat="1" ht="10.2">
      <c r="G237" s="39"/>
      <c r="H237" s="39"/>
      <c r="I237" s="39"/>
      <c r="J237" s="39"/>
    </row>
    <row r="238" spans="7:10" s="4" customFormat="1" ht="10.2">
      <c r="G238" s="39"/>
      <c r="H238" s="39"/>
      <c r="I238" s="39"/>
      <c r="J238" s="39"/>
    </row>
    <row r="239" spans="7:10" s="4" customFormat="1" ht="10.2">
      <c r="G239" s="39"/>
      <c r="H239" s="39"/>
      <c r="I239" s="39"/>
      <c r="J239" s="39"/>
    </row>
    <row r="240" spans="7:10" s="4" customFormat="1" ht="10.2">
      <c r="G240" s="39"/>
      <c r="H240" s="39"/>
      <c r="I240" s="39"/>
      <c r="J240" s="39"/>
    </row>
    <row r="241" spans="7:10" s="4" customFormat="1" ht="10.2">
      <c r="G241" s="39"/>
      <c r="H241" s="39"/>
      <c r="I241" s="39"/>
      <c r="J241" s="39"/>
    </row>
    <row r="242" spans="7:10" s="4" customFormat="1" ht="10.2">
      <c r="G242" s="39"/>
      <c r="H242" s="39"/>
      <c r="I242" s="39"/>
      <c r="J242" s="39"/>
    </row>
    <row r="243" spans="7:10" s="4" customFormat="1" ht="10.2">
      <c r="G243" s="39"/>
      <c r="H243" s="39"/>
      <c r="I243" s="39"/>
      <c r="J243" s="39"/>
    </row>
    <row r="244" spans="7:10" s="4" customFormat="1" ht="10.2">
      <c r="G244" s="39"/>
      <c r="H244" s="39"/>
      <c r="I244" s="39"/>
      <c r="J244" s="39"/>
    </row>
    <row r="245" spans="7:10" s="4" customFormat="1" ht="10.2">
      <c r="G245" s="39"/>
      <c r="H245" s="39"/>
      <c r="I245" s="39"/>
      <c r="J245" s="39"/>
    </row>
    <row r="246" spans="7:10" s="4" customFormat="1" ht="10.2">
      <c r="G246" s="39"/>
      <c r="H246" s="39"/>
      <c r="I246" s="39"/>
      <c r="J246" s="39"/>
    </row>
    <row r="247" spans="7:10" s="4" customFormat="1" ht="10.2">
      <c r="G247" s="39"/>
      <c r="H247" s="39"/>
      <c r="I247" s="39"/>
      <c r="J247" s="39"/>
    </row>
    <row r="248" spans="7:10" s="4" customFormat="1" ht="10.2">
      <c r="G248" s="39"/>
      <c r="H248" s="39"/>
      <c r="I248" s="39"/>
      <c r="J248" s="39"/>
    </row>
    <row r="249" spans="7:10" s="4" customFormat="1" ht="10.2">
      <c r="G249" s="39"/>
      <c r="H249" s="39"/>
      <c r="I249" s="39"/>
      <c r="J249" s="39"/>
    </row>
    <row r="250" spans="7:10" s="4" customFormat="1" ht="10.2">
      <c r="G250" s="39"/>
      <c r="H250" s="39"/>
      <c r="I250" s="39"/>
      <c r="J250" s="39"/>
    </row>
    <row r="251" spans="7:10" s="4" customFormat="1" ht="10.2">
      <c r="G251" s="39"/>
      <c r="H251" s="39"/>
      <c r="I251" s="39"/>
      <c r="J251" s="39"/>
    </row>
    <row r="252" spans="7:10" s="4" customFormat="1" ht="10.2">
      <c r="G252" s="39"/>
      <c r="H252" s="39"/>
      <c r="I252" s="39"/>
      <c r="J252" s="39"/>
    </row>
    <row r="253" spans="7:10" s="4" customFormat="1" ht="10.2">
      <c r="G253" s="39"/>
      <c r="H253" s="39"/>
      <c r="I253" s="39"/>
      <c r="J253" s="39"/>
    </row>
    <row r="254" spans="7:10" s="4" customFormat="1" ht="10.2">
      <c r="G254" s="39"/>
      <c r="H254" s="39"/>
      <c r="I254" s="39"/>
      <c r="J254" s="39"/>
    </row>
    <row r="255" spans="7:10" s="4" customFormat="1" ht="10.2">
      <c r="G255" s="39"/>
      <c r="H255" s="39"/>
      <c r="I255" s="39"/>
      <c r="J255" s="39"/>
    </row>
    <row r="256" spans="7:10" s="4" customFormat="1" ht="10.2">
      <c r="G256" s="39"/>
      <c r="H256" s="39"/>
      <c r="I256" s="39"/>
      <c r="J256" s="39"/>
    </row>
    <row r="257" spans="7:10" s="4" customFormat="1" ht="10.2">
      <c r="G257" s="39"/>
      <c r="H257" s="39"/>
      <c r="I257" s="39"/>
      <c r="J257" s="39"/>
    </row>
    <row r="258" spans="7:10" s="4" customFormat="1" ht="10.2">
      <c r="G258" s="39"/>
      <c r="H258" s="39"/>
      <c r="I258" s="39"/>
      <c r="J258" s="39"/>
    </row>
    <row r="259" spans="7:10" s="4" customFormat="1" ht="10.2">
      <c r="G259" s="39"/>
      <c r="H259" s="39"/>
      <c r="I259" s="39"/>
      <c r="J259" s="39"/>
    </row>
    <row r="260" spans="7:10" s="4" customFormat="1" ht="10.2">
      <c r="G260" s="39"/>
      <c r="H260" s="39"/>
      <c r="I260" s="39"/>
      <c r="J260" s="39"/>
    </row>
    <row r="261" spans="7:10" s="4" customFormat="1" ht="10.2">
      <c r="G261" s="39"/>
      <c r="H261" s="39"/>
      <c r="I261" s="39"/>
      <c r="J261" s="39"/>
    </row>
    <row r="262" spans="7:10" s="4" customFormat="1" ht="10.2">
      <c r="G262" s="39"/>
      <c r="H262" s="39"/>
      <c r="I262" s="39"/>
      <c r="J262" s="39"/>
    </row>
    <row r="263" spans="7:10" s="4" customFormat="1" ht="10.2">
      <c r="G263" s="39"/>
      <c r="H263" s="39"/>
      <c r="I263" s="39"/>
      <c r="J263" s="39"/>
    </row>
    <row r="264" spans="7:10" s="4" customFormat="1" ht="10.2">
      <c r="G264" s="39"/>
      <c r="H264" s="39"/>
      <c r="I264" s="39"/>
      <c r="J264" s="39"/>
    </row>
    <row r="265" spans="7:10" s="4" customFormat="1" ht="10.2">
      <c r="G265" s="39"/>
      <c r="H265" s="39"/>
      <c r="I265" s="39"/>
      <c r="J265" s="39"/>
    </row>
    <row r="266" spans="7:10" s="4" customFormat="1" ht="10.2">
      <c r="G266" s="39"/>
      <c r="H266" s="39"/>
      <c r="I266" s="39"/>
      <c r="J266" s="39"/>
    </row>
    <row r="267" spans="7:10" s="4" customFormat="1" ht="10.2">
      <c r="G267" s="39"/>
      <c r="H267" s="39"/>
      <c r="I267" s="39"/>
      <c r="J267" s="39"/>
    </row>
    <row r="268" spans="7:10" s="4" customFormat="1" ht="10.2">
      <c r="G268" s="39"/>
      <c r="H268" s="39"/>
      <c r="I268" s="39"/>
      <c r="J268" s="39"/>
    </row>
    <row r="269" spans="7:10" s="4" customFormat="1" ht="10.2">
      <c r="G269" s="39"/>
      <c r="H269" s="39"/>
      <c r="I269" s="39"/>
      <c r="J269" s="39"/>
    </row>
    <row r="270" spans="7:10" s="4" customFormat="1" ht="10.2">
      <c r="G270" s="39"/>
      <c r="H270" s="39"/>
      <c r="I270" s="39"/>
      <c r="J270" s="39"/>
    </row>
    <row r="271" spans="7:10" s="4" customFormat="1" ht="10.2">
      <c r="G271" s="39"/>
      <c r="H271" s="39"/>
      <c r="I271" s="39"/>
      <c r="J271" s="39"/>
    </row>
    <row r="272" spans="7:10" s="4" customFormat="1" ht="10.2">
      <c r="G272" s="39"/>
      <c r="H272" s="39"/>
      <c r="I272" s="39"/>
      <c r="J272" s="39"/>
    </row>
    <row r="273" spans="7:10" s="4" customFormat="1" ht="10.2">
      <c r="G273" s="39"/>
      <c r="H273" s="39"/>
      <c r="I273" s="39"/>
      <c r="J273" s="39"/>
    </row>
    <row r="274" spans="7:10" s="4" customFormat="1" ht="10.2">
      <c r="G274" s="39"/>
      <c r="H274" s="39"/>
      <c r="I274" s="39"/>
      <c r="J274" s="39"/>
    </row>
    <row r="275" spans="7:10" s="4" customFormat="1" ht="10.2">
      <c r="G275" s="39"/>
      <c r="H275" s="39"/>
      <c r="I275" s="39"/>
      <c r="J275" s="39"/>
    </row>
    <row r="276" spans="7:10" s="4" customFormat="1" ht="10.2">
      <c r="G276" s="39"/>
      <c r="H276" s="39"/>
      <c r="I276" s="39"/>
      <c r="J276" s="39"/>
    </row>
    <row r="277" spans="7:10" s="4" customFormat="1" ht="10.2">
      <c r="G277" s="39"/>
      <c r="H277" s="39"/>
      <c r="I277" s="39"/>
      <c r="J277" s="39"/>
    </row>
    <row r="278" spans="7:10" s="4" customFormat="1" ht="10.2">
      <c r="G278" s="39"/>
      <c r="H278" s="39"/>
      <c r="I278" s="39"/>
      <c r="J278" s="39"/>
    </row>
    <row r="279" spans="7:10" s="4" customFormat="1" ht="10.2">
      <c r="G279" s="39"/>
      <c r="H279" s="39"/>
      <c r="I279" s="39"/>
      <c r="J279" s="39"/>
    </row>
    <row r="280" spans="7:10" s="4" customFormat="1" ht="10.2">
      <c r="G280" s="39"/>
      <c r="H280" s="39"/>
      <c r="I280" s="39"/>
      <c r="J280" s="39"/>
    </row>
    <row r="281" spans="7:10" s="4" customFormat="1" ht="10.2">
      <c r="G281" s="39"/>
      <c r="H281" s="39"/>
      <c r="I281" s="39"/>
      <c r="J281" s="39"/>
    </row>
    <row r="282" spans="7:10" s="4" customFormat="1" ht="10.2">
      <c r="G282" s="39"/>
      <c r="H282" s="39"/>
      <c r="I282" s="39"/>
      <c r="J282" s="39"/>
    </row>
    <row r="283" spans="7:10" s="4" customFormat="1" ht="10.2">
      <c r="G283" s="39"/>
      <c r="H283" s="39"/>
      <c r="I283" s="39"/>
      <c r="J283" s="39"/>
    </row>
    <row r="284" spans="7:10" s="4" customFormat="1" ht="10.2">
      <c r="G284" s="39"/>
      <c r="H284" s="39"/>
      <c r="I284" s="39"/>
      <c r="J284" s="39"/>
    </row>
    <row r="285" spans="7:10" s="4" customFormat="1" ht="10.2">
      <c r="G285" s="39"/>
      <c r="H285" s="39"/>
      <c r="I285" s="39"/>
      <c r="J285" s="39"/>
    </row>
    <row r="286" spans="7:10" s="4" customFormat="1" ht="10.2">
      <c r="G286" s="39"/>
      <c r="H286" s="39"/>
      <c r="I286" s="39"/>
      <c r="J286" s="39"/>
    </row>
    <row r="287" spans="7:10" s="4" customFormat="1" ht="10.2">
      <c r="G287" s="39"/>
      <c r="H287" s="39"/>
      <c r="I287" s="39"/>
      <c r="J287" s="39"/>
    </row>
    <row r="288" spans="7:10" s="4" customFormat="1" ht="10.2">
      <c r="G288" s="39"/>
      <c r="H288" s="39"/>
      <c r="I288" s="39"/>
      <c r="J288" s="39"/>
    </row>
    <row r="289" spans="7:10" s="4" customFormat="1" ht="10.2">
      <c r="G289" s="39"/>
      <c r="H289" s="39"/>
      <c r="I289" s="39"/>
      <c r="J289" s="39"/>
    </row>
    <row r="290" spans="7:10" s="4" customFormat="1" ht="10.2">
      <c r="G290" s="39"/>
      <c r="H290" s="39"/>
      <c r="I290" s="39"/>
      <c r="J290" s="39"/>
    </row>
    <row r="291" spans="7:10" s="4" customFormat="1" ht="10.2">
      <c r="G291" s="39"/>
      <c r="H291" s="39"/>
      <c r="I291" s="39"/>
      <c r="J291" s="39"/>
    </row>
    <row r="292" spans="7:10" s="4" customFormat="1" ht="10.2">
      <c r="G292" s="39"/>
      <c r="H292" s="39"/>
      <c r="I292" s="39"/>
      <c r="J292" s="39"/>
    </row>
    <row r="293" spans="7:10" s="4" customFormat="1" ht="10.2">
      <c r="G293" s="39"/>
      <c r="H293" s="39"/>
      <c r="I293" s="39"/>
      <c r="J293" s="39"/>
    </row>
    <row r="294" spans="7:10" s="4" customFormat="1" ht="10.2">
      <c r="G294" s="39"/>
      <c r="H294" s="39"/>
      <c r="I294" s="39"/>
      <c r="J294" s="39"/>
    </row>
    <row r="295" spans="7:10" s="4" customFormat="1" ht="10.2">
      <c r="G295" s="39"/>
      <c r="H295" s="39"/>
      <c r="I295" s="39"/>
      <c r="J295" s="39"/>
    </row>
    <row r="296" spans="7:10" s="4" customFormat="1" ht="10.2">
      <c r="G296" s="39"/>
      <c r="H296" s="39"/>
      <c r="I296" s="39"/>
      <c r="J296" s="39"/>
    </row>
    <row r="297" spans="7:10" s="4" customFormat="1" ht="10.2">
      <c r="G297" s="39"/>
      <c r="H297" s="39"/>
      <c r="I297" s="39"/>
      <c r="J297" s="39"/>
    </row>
    <row r="298" spans="7:10" s="4" customFormat="1" ht="10.2">
      <c r="G298" s="39"/>
      <c r="H298" s="39"/>
      <c r="I298" s="39"/>
      <c r="J298" s="39"/>
    </row>
    <row r="299" spans="7:10" s="4" customFormat="1" ht="10.2">
      <c r="G299" s="39"/>
      <c r="H299" s="39"/>
      <c r="I299" s="39"/>
      <c r="J299" s="39"/>
    </row>
    <row r="300" spans="7:10" s="4" customFormat="1" ht="10.2">
      <c r="G300" s="39"/>
      <c r="H300" s="39"/>
      <c r="I300" s="39"/>
      <c r="J300" s="39"/>
    </row>
    <row r="301" spans="7:10" s="4" customFormat="1" ht="10.2">
      <c r="G301" s="39"/>
      <c r="H301" s="39"/>
      <c r="I301" s="39"/>
      <c r="J301" s="39"/>
    </row>
    <row r="302" spans="7:10" s="4" customFormat="1" ht="10.2">
      <c r="G302" s="39"/>
      <c r="H302" s="39"/>
      <c r="I302" s="39"/>
      <c r="J302" s="39"/>
    </row>
    <row r="303" spans="7:10" s="4" customFormat="1" ht="10.2">
      <c r="G303" s="39"/>
      <c r="H303" s="39"/>
      <c r="I303" s="39"/>
      <c r="J303" s="39"/>
    </row>
    <row r="304" spans="7:10" s="4" customFormat="1" ht="10.2">
      <c r="G304" s="39"/>
      <c r="H304" s="39"/>
      <c r="I304" s="39"/>
      <c r="J304" s="39"/>
    </row>
    <row r="305" spans="7:10" s="4" customFormat="1" ht="10.2">
      <c r="G305" s="39"/>
      <c r="H305" s="39"/>
      <c r="I305" s="39"/>
      <c r="J305" s="39"/>
    </row>
    <row r="306" spans="7:10" s="4" customFormat="1" ht="10.2">
      <c r="G306" s="39"/>
      <c r="H306" s="39"/>
      <c r="I306" s="39"/>
      <c r="J306" s="39"/>
    </row>
    <row r="307" spans="7:10" s="4" customFormat="1" ht="10.2">
      <c r="G307" s="39"/>
      <c r="H307" s="39"/>
      <c r="I307" s="39"/>
      <c r="J307" s="39"/>
    </row>
    <row r="308" spans="7:10" s="4" customFormat="1" ht="10.2">
      <c r="G308" s="39"/>
      <c r="H308" s="39"/>
      <c r="I308" s="39"/>
      <c r="J308" s="39"/>
    </row>
    <row r="309" spans="7:10" s="4" customFormat="1" ht="10.2">
      <c r="G309" s="39"/>
      <c r="H309" s="39"/>
      <c r="I309" s="39"/>
      <c r="J309" s="39"/>
    </row>
    <row r="310" spans="7:10" s="4" customFormat="1" ht="10.2">
      <c r="G310" s="39"/>
      <c r="H310" s="39"/>
      <c r="I310" s="39"/>
      <c r="J310" s="39"/>
    </row>
    <row r="311" spans="7:10" s="4" customFormat="1" ht="10.2">
      <c r="G311" s="39"/>
      <c r="H311" s="39"/>
      <c r="I311" s="39"/>
      <c r="J311" s="39"/>
    </row>
    <row r="312" spans="7:10" s="4" customFormat="1" ht="10.2">
      <c r="G312" s="39"/>
      <c r="H312" s="39"/>
      <c r="I312" s="39"/>
      <c r="J312" s="39"/>
    </row>
    <row r="313" spans="7:10" s="4" customFormat="1" ht="10.2">
      <c r="G313" s="39"/>
      <c r="H313" s="39"/>
      <c r="I313" s="39"/>
      <c r="J313" s="39"/>
    </row>
    <row r="314" spans="7:10" s="4" customFormat="1" ht="10.2">
      <c r="G314" s="39"/>
      <c r="H314" s="39"/>
      <c r="I314" s="39"/>
      <c r="J314" s="39"/>
    </row>
    <row r="315" spans="7:10" s="4" customFormat="1" ht="10.2">
      <c r="G315" s="39"/>
      <c r="H315" s="39"/>
      <c r="I315" s="39"/>
      <c r="J315" s="39"/>
    </row>
    <row r="316" spans="7:10" s="4" customFormat="1" ht="10.2">
      <c r="G316" s="39"/>
      <c r="H316" s="39"/>
      <c r="I316" s="39"/>
      <c r="J316" s="39"/>
    </row>
    <row r="317" spans="7:10" s="4" customFormat="1" ht="10.2">
      <c r="G317" s="39"/>
      <c r="H317" s="39"/>
      <c r="I317" s="39"/>
      <c r="J317" s="39"/>
    </row>
    <row r="318" spans="7:10" s="4" customFormat="1" ht="10.2">
      <c r="G318" s="39"/>
      <c r="H318" s="39"/>
      <c r="I318" s="39"/>
      <c r="J318" s="39"/>
    </row>
    <row r="319" spans="7:10" s="4" customFormat="1" ht="10.2">
      <c r="G319" s="39"/>
      <c r="H319" s="39"/>
      <c r="I319" s="39"/>
      <c r="J319" s="39"/>
    </row>
    <row r="320" spans="7:10" s="4" customFormat="1" ht="10.2">
      <c r="G320" s="39"/>
      <c r="H320" s="39"/>
      <c r="I320" s="39"/>
      <c r="J320" s="39"/>
    </row>
    <row r="321" spans="7:10" s="4" customFormat="1" ht="10.2">
      <c r="G321" s="39"/>
      <c r="H321" s="39"/>
      <c r="I321" s="39"/>
      <c r="J321" s="39"/>
    </row>
    <row r="322" spans="7:10" s="4" customFormat="1" ht="10.2">
      <c r="G322" s="39"/>
      <c r="H322" s="39"/>
      <c r="I322" s="39"/>
      <c r="J322" s="39"/>
    </row>
    <row r="323" spans="7:10" s="4" customFormat="1" ht="10.2">
      <c r="G323" s="39"/>
      <c r="H323" s="39"/>
      <c r="I323" s="39"/>
      <c r="J323" s="39"/>
    </row>
    <row r="324" spans="7:10" s="4" customFormat="1" ht="10.2">
      <c r="G324" s="39"/>
      <c r="H324" s="39"/>
      <c r="I324" s="39"/>
      <c r="J324" s="39"/>
    </row>
    <row r="325" spans="7:10" s="4" customFormat="1" ht="10.2">
      <c r="G325" s="39"/>
      <c r="H325" s="39"/>
      <c r="I325" s="39"/>
      <c r="J325" s="39"/>
    </row>
    <row r="326" spans="7:10" s="4" customFormat="1" ht="10.2">
      <c r="G326" s="39"/>
      <c r="H326" s="39"/>
      <c r="I326" s="39"/>
      <c r="J326" s="39"/>
    </row>
    <row r="327" spans="7:10" s="4" customFormat="1" ht="10.2">
      <c r="G327" s="39"/>
      <c r="H327" s="39"/>
      <c r="I327" s="39"/>
      <c r="J327" s="39"/>
    </row>
    <row r="328" spans="7:10" s="4" customFormat="1" ht="10.2">
      <c r="G328" s="39"/>
      <c r="H328" s="39"/>
      <c r="I328" s="39"/>
      <c r="J328" s="39"/>
    </row>
    <row r="329" spans="7:10" s="4" customFormat="1" ht="10.2">
      <c r="G329" s="39"/>
      <c r="H329" s="39"/>
      <c r="I329" s="39"/>
      <c r="J329" s="39"/>
    </row>
    <row r="330" spans="7:10" s="4" customFormat="1" ht="10.2">
      <c r="G330" s="39"/>
      <c r="H330" s="39"/>
      <c r="I330" s="39"/>
      <c r="J330" s="39"/>
    </row>
    <row r="331" spans="7:10" s="4" customFormat="1" ht="10.2">
      <c r="G331" s="39"/>
      <c r="H331" s="39"/>
      <c r="I331" s="39"/>
      <c r="J331" s="39"/>
    </row>
    <row r="332" spans="7:10" s="4" customFormat="1" ht="10.2">
      <c r="G332" s="39"/>
      <c r="H332" s="39"/>
      <c r="I332" s="39"/>
      <c r="J332" s="39"/>
    </row>
    <row r="333" spans="7:10" s="4" customFormat="1" ht="10.2">
      <c r="G333" s="39"/>
      <c r="H333" s="39"/>
      <c r="I333" s="39"/>
      <c r="J333" s="39"/>
    </row>
    <row r="334" spans="7:10" s="4" customFormat="1" ht="10.2">
      <c r="G334" s="39"/>
      <c r="H334" s="39"/>
      <c r="I334" s="39"/>
      <c r="J334" s="39"/>
    </row>
    <row r="335" spans="7:10" s="4" customFormat="1" ht="10.2">
      <c r="G335" s="39"/>
      <c r="H335" s="39"/>
      <c r="I335" s="39"/>
      <c r="J335" s="39"/>
    </row>
    <row r="336" spans="7:10" s="4" customFormat="1" ht="10.2">
      <c r="G336" s="39"/>
      <c r="H336" s="39"/>
      <c r="I336" s="39"/>
      <c r="J336" s="39"/>
    </row>
    <row r="337" spans="7:10" s="4" customFormat="1" ht="10.2">
      <c r="G337" s="39"/>
      <c r="H337" s="39"/>
      <c r="I337" s="39"/>
      <c r="J337" s="39"/>
    </row>
    <row r="338" spans="7:10" s="4" customFormat="1" ht="10.2">
      <c r="G338" s="39"/>
      <c r="H338" s="39"/>
      <c r="I338" s="39"/>
      <c r="J338" s="39"/>
    </row>
    <row r="339" spans="7:10" s="4" customFormat="1" ht="10.2">
      <c r="G339" s="39"/>
      <c r="H339" s="39"/>
      <c r="I339" s="39"/>
      <c r="J339" s="39"/>
    </row>
    <row r="340" spans="7:10" s="4" customFormat="1" ht="10.2">
      <c r="G340" s="39"/>
      <c r="H340" s="39"/>
      <c r="I340" s="39"/>
      <c r="J340" s="39"/>
    </row>
    <row r="341" spans="7:10" s="4" customFormat="1" ht="10.2">
      <c r="G341" s="39"/>
      <c r="H341" s="39"/>
      <c r="I341" s="39"/>
      <c r="J341" s="39"/>
    </row>
    <row r="342" spans="7:10" s="4" customFormat="1" ht="10.2">
      <c r="G342" s="39"/>
      <c r="H342" s="39"/>
      <c r="I342" s="39"/>
      <c r="J342" s="39"/>
    </row>
    <row r="343" spans="7:10" s="4" customFormat="1" ht="10.2">
      <c r="G343" s="39"/>
      <c r="H343" s="39"/>
      <c r="I343" s="39"/>
      <c r="J343" s="39"/>
    </row>
    <row r="344" spans="7:10" s="4" customFormat="1" ht="10.2">
      <c r="G344" s="39"/>
      <c r="H344" s="39"/>
      <c r="I344" s="39"/>
      <c r="J344" s="39"/>
    </row>
    <row r="345" spans="7:10" s="4" customFormat="1" ht="10.2">
      <c r="G345" s="39"/>
      <c r="H345" s="39"/>
      <c r="I345" s="39"/>
      <c r="J345" s="39"/>
    </row>
    <row r="346" spans="7:10" s="4" customFormat="1" ht="10.2">
      <c r="G346" s="39"/>
      <c r="H346" s="39"/>
      <c r="I346" s="39"/>
      <c r="J346" s="39"/>
    </row>
    <row r="347" spans="7:10" s="4" customFormat="1" ht="10.2">
      <c r="G347" s="39"/>
      <c r="H347" s="39"/>
      <c r="I347" s="39"/>
      <c r="J347" s="39"/>
    </row>
    <row r="348" spans="7:10" s="4" customFormat="1" ht="10.2">
      <c r="G348" s="39"/>
      <c r="H348" s="39"/>
      <c r="I348" s="39"/>
      <c r="J348" s="39"/>
    </row>
    <row r="349" spans="7:10" s="4" customFormat="1" ht="10.2">
      <c r="G349" s="39"/>
      <c r="H349" s="39"/>
      <c r="I349" s="39"/>
      <c r="J349" s="39"/>
    </row>
    <row r="350" spans="7:10" s="4" customFormat="1" ht="10.2">
      <c r="G350" s="39"/>
      <c r="H350" s="39"/>
      <c r="I350" s="39"/>
      <c r="J350" s="39"/>
    </row>
    <row r="351" spans="7:10" s="4" customFormat="1" ht="10.2">
      <c r="G351" s="39"/>
      <c r="H351" s="39"/>
      <c r="I351" s="39"/>
      <c r="J351" s="39"/>
    </row>
    <row r="352" spans="7:10" s="4" customFormat="1" ht="10.2">
      <c r="G352" s="39"/>
      <c r="H352" s="39"/>
      <c r="I352" s="39"/>
      <c r="J352" s="39"/>
    </row>
    <row r="353" spans="7:10" s="4" customFormat="1" ht="10.2">
      <c r="G353" s="39"/>
      <c r="H353" s="39"/>
      <c r="I353" s="39"/>
      <c r="J353" s="39"/>
    </row>
    <row r="354" spans="7:10" s="4" customFormat="1" ht="10.2">
      <c r="G354" s="39"/>
      <c r="H354" s="39"/>
      <c r="I354" s="39"/>
      <c r="J354" s="39"/>
    </row>
    <row r="355" spans="7:10" s="4" customFormat="1" ht="10.2">
      <c r="G355" s="39"/>
      <c r="H355" s="39"/>
      <c r="I355" s="39"/>
      <c r="J355" s="39"/>
    </row>
    <row r="356" spans="7:10" s="4" customFormat="1" ht="10.2">
      <c r="G356" s="39"/>
      <c r="H356" s="39"/>
      <c r="I356" s="39"/>
      <c r="J356" s="39"/>
    </row>
    <row r="357" spans="7:10" s="4" customFormat="1" ht="10.2">
      <c r="G357" s="39"/>
      <c r="H357" s="39"/>
      <c r="I357" s="39"/>
      <c r="J357" s="39"/>
    </row>
    <row r="358" spans="7:10" s="4" customFormat="1" ht="10.2">
      <c r="G358" s="39"/>
      <c r="H358" s="39"/>
      <c r="I358" s="39"/>
      <c r="J358" s="39"/>
    </row>
    <row r="359" spans="7:10" s="4" customFormat="1" ht="10.2">
      <c r="G359" s="39"/>
      <c r="H359" s="39"/>
      <c r="I359" s="39"/>
      <c r="J359" s="39"/>
    </row>
    <row r="360" spans="7:10" s="4" customFormat="1" ht="10.2">
      <c r="G360" s="39"/>
      <c r="H360" s="39"/>
      <c r="I360" s="39"/>
      <c r="J360" s="39"/>
    </row>
    <row r="361" spans="7:10" s="4" customFormat="1" ht="10.2">
      <c r="G361" s="39"/>
      <c r="H361" s="39"/>
      <c r="I361" s="39"/>
      <c r="J361" s="39"/>
    </row>
    <row r="362" spans="7:10" s="4" customFormat="1" ht="10.2">
      <c r="G362" s="39"/>
      <c r="H362" s="39"/>
      <c r="I362" s="39"/>
      <c r="J362" s="39"/>
    </row>
    <row r="363" spans="7:10" s="4" customFormat="1" ht="10.2">
      <c r="G363" s="39"/>
      <c r="H363" s="39"/>
      <c r="I363" s="39"/>
      <c r="J363" s="39"/>
    </row>
    <row r="364" spans="7:10" s="4" customFormat="1" ht="10.2">
      <c r="G364" s="39"/>
      <c r="H364" s="39"/>
      <c r="I364" s="39"/>
      <c r="J364" s="39"/>
    </row>
    <row r="365" spans="7:10" s="4" customFormat="1" ht="10.2">
      <c r="G365" s="39"/>
      <c r="H365" s="39"/>
      <c r="I365" s="39"/>
      <c r="J365" s="39"/>
    </row>
    <row r="366" spans="7:10" s="4" customFormat="1" ht="10.2">
      <c r="G366" s="39"/>
      <c r="H366" s="39"/>
      <c r="I366" s="39"/>
      <c r="J366" s="39"/>
    </row>
    <row r="367" spans="7:10" s="4" customFormat="1" ht="10.2">
      <c r="G367" s="39"/>
      <c r="H367" s="39"/>
      <c r="I367" s="39"/>
      <c r="J367" s="39"/>
    </row>
    <row r="368" spans="7:10" s="4" customFormat="1" ht="10.2">
      <c r="G368" s="39"/>
      <c r="H368" s="39"/>
      <c r="I368" s="39"/>
      <c r="J368" s="39"/>
    </row>
    <row r="369" spans="7:10" s="4" customFormat="1" ht="10.2">
      <c r="G369" s="39"/>
      <c r="H369" s="39"/>
      <c r="I369" s="39"/>
      <c r="J369" s="39"/>
    </row>
    <row r="370" spans="7:10" s="4" customFormat="1" ht="10.2">
      <c r="G370" s="39"/>
      <c r="H370" s="39"/>
      <c r="I370" s="39"/>
      <c r="J370" s="39"/>
    </row>
    <row r="371" spans="7:10" s="4" customFormat="1" ht="10.2">
      <c r="G371" s="39"/>
      <c r="H371" s="39"/>
      <c r="I371" s="39"/>
      <c r="J371" s="39"/>
    </row>
    <row r="372" spans="7:10" s="4" customFormat="1" ht="10.2">
      <c r="G372" s="39"/>
      <c r="H372" s="39"/>
      <c r="I372" s="39"/>
      <c r="J372" s="39"/>
    </row>
    <row r="373" spans="7:10" s="4" customFormat="1" ht="10.2">
      <c r="G373" s="39"/>
      <c r="H373" s="39"/>
      <c r="I373" s="39"/>
      <c r="J373" s="39"/>
    </row>
    <row r="374" spans="7:10" s="4" customFormat="1" ht="10.2">
      <c r="G374" s="39"/>
      <c r="H374" s="39"/>
      <c r="I374" s="39"/>
      <c r="J374" s="39"/>
    </row>
    <row r="375" spans="7:10" s="4" customFormat="1" ht="10.2">
      <c r="G375" s="39"/>
      <c r="H375" s="39"/>
      <c r="I375" s="39"/>
      <c r="J375" s="39"/>
    </row>
    <row r="376" spans="7:10" s="4" customFormat="1" ht="10.2">
      <c r="G376" s="39"/>
      <c r="H376" s="39"/>
      <c r="I376" s="39"/>
      <c r="J376" s="39"/>
    </row>
    <row r="377" spans="7:10" s="4" customFormat="1" ht="10.2">
      <c r="G377" s="39"/>
      <c r="H377" s="39"/>
      <c r="I377" s="39"/>
      <c r="J377" s="39"/>
    </row>
    <row r="378" spans="7:10" s="4" customFormat="1" ht="10.2">
      <c r="G378" s="39"/>
      <c r="H378" s="39"/>
      <c r="I378" s="39"/>
      <c r="J378" s="39"/>
    </row>
    <row r="379" spans="7:10" s="4" customFormat="1" ht="10.2">
      <c r="G379" s="39"/>
      <c r="H379" s="39"/>
      <c r="I379" s="39"/>
      <c r="J379" s="39"/>
    </row>
    <row r="380" spans="7:10" s="4" customFormat="1" ht="10.2">
      <c r="G380" s="39"/>
      <c r="H380" s="39"/>
      <c r="I380" s="39"/>
      <c r="J380" s="39"/>
    </row>
    <row r="381" spans="7:10" s="4" customFormat="1" ht="10.2">
      <c r="G381" s="39"/>
      <c r="H381" s="39"/>
      <c r="I381" s="39"/>
      <c r="J381" s="39"/>
    </row>
    <row r="382" spans="7:10" s="4" customFormat="1" ht="10.2">
      <c r="G382" s="39"/>
      <c r="H382" s="39"/>
      <c r="I382" s="39"/>
      <c r="J382" s="39"/>
    </row>
    <row r="383" spans="7:10" s="4" customFormat="1" ht="10.2">
      <c r="G383" s="39"/>
      <c r="H383" s="39"/>
      <c r="I383" s="39"/>
      <c r="J383" s="39"/>
    </row>
    <row r="384" spans="7:10" s="4" customFormat="1" ht="10.2">
      <c r="G384" s="39"/>
      <c r="H384" s="39"/>
      <c r="I384" s="39"/>
      <c r="J384" s="39"/>
    </row>
    <row r="385" spans="7:10" s="4" customFormat="1" ht="10.2">
      <c r="G385" s="39"/>
      <c r="H385" s="39"/>
      <c r="I385" s="39"/>
      <c r="J385" s="39"/>
    </row>
    <row r="386" spans="7:10" s="4" customFormat="1" ht="10.2">
      <c r="G386" s="39"/>
      <c r="H386" s="39"/>
      <c r="I386" s="39"/>
      <c r="J386" s="39"/>
    </row>
    <row r="387" spans="7:10" s="4" customFormat="1" ht="10.2">
      <c r="G387" s="39"/>
      <c r="H387" s="39"/>
      <c r="I387" s="39"/>
      <c r="J387" s="39"/>
    </row>
    <row r="388" spans="7:10" s="4" customFormat="1" ht="10.2">
      <c r="G388" s="39"/>
      <c r="H388" s="39"/>
      <c r="I388" s="39"/>
      <c r="J388" s="39"/>
    </row>
    <row r="389" spans="7:10" s="4" customFormat="1" ht="10.2">
      <c r="G389" s="39"/>
      <c r="H389" s="39"/>
      <c r="I389" s="39"/>
      <c r="J389" s="39"/>
    </row>
    <row r="390" spans="7:10" s="4" customFormat="1" ht="10.2">
      <c r="G390" s="39"/>
      <c r="H390" s="39"/>
      <c r="I390" s="39"/>
      <c r="J390" s="39"/>
    </row>
    <row r="391" spans="7:10" s="4" customFormat="1" ht="10.2">
      <c r="G391" s="39"/>
      <c r="H391" s="39"/>
      <c r="I391" s="39"/>
      <c r="J391" s="39"/>
    </row>
    <row r="392" spans="7:10" s="4" customFormat="1" ht="10.2">
      <c r="G392" s="39"/>
      <c r="H392" s="39"/>
      <c r="I392" s="39"/>
      <c r="J392" s="39"/>
    </row>
    <row r="393" spans="7:10" s="4" customFormat="1" ht="10.2">
      <c r="G393" s="39"/>
      <c r="H393" s="39"/>
      <c r="I393" s="39"/>
      <c r="J393" s="39"/>
    </row>
    <row r="394" spans="7:10" s="4" customFormat="1" ht="10.2">
      <c r="G394" s="39"/>
      <c r="H394" s="39"/>
      <c r="I394" s="39"/>
      <c r="J394" s="39"/>
    </row>
    <row r="395" spans="7:10" s="4" customFormat="1" ht="10.2">
      <c r="G395" s="39"/>
      <c r="H395" s="39"/>
      <c r="I395" s="39"/>
      <c r="J395" s="39"/>
    </row>
    <row r="396" spans="7:10" s="4" customFormat="1" ht="10.2">
      <c r="G396" s="39"/>
      <c r="H396" s="39"/>
      <c r="I396" s="39"/>
      <c r="J396" s="39"/>
    </row>
    <row r="397" spans="7:10" s="4" customFormat="1" ht="10.2">
      <c r="G397" s="39"/>
      <c r="H397" s="39"/>
      <c r="I397" s="39"/>
      <c r="J397" s="39"/>
    </row>
    <row r="398" spans="7:10" s="4" customFormat="1" ht="10.2">
      <c r="G398" s="39"/>
      <c r="H398" s="39"/>
      <c r="I398" s="39"/>
      <c r="J398" s="39"/>
    </row>
    <row r="399" spans="7:10" s="4" customFormat="1" ht="10.2">
      <c r="G399" s="39"/>
      <c r="H399" s="39"/>
      <c r="I399" s="39"/>
      <c r="J399" s="39"/>
    </row>
    <row r="400" spans="7:10" s="4" customFormat="1" ht="10.2">
      <c r="G400" s="39"/>
      <c r="H400" s="39"/>
      <c r="I400" s="39"/>
      <c r="J400" s="39"/>
    </row>
    <row r="401" spans="7:10" s="4" customFormat="1" ht="10.2">
      <c r="G401" s="39"/>
      <c r="H401" s="39"/>
      <c r="I401" s="39"/>
      <c r="J401" s="39"/>
    </row>
    <row r="402" spans="7:10" s="4" customFormat="1" ht="10.2">
      <c r="G402" s="39"/>
      <c r="H402" s="39"/>
      <c r="I402" s="39"/>
      <c r="J402" s="39"/>
    </row>
    <row r="403" spans="7:10" s="4" customFormat="1" ht="10.2">
      <c r="G403" s="39"/>
      <c r="H403" s="39"/>
      <c r="I403" s="39"/>
      <c r="J403" s="39"/>
    </row>
    <row r="404" spans="7:10" s="4" customFormat="1" ht="10.2">
      <c r="G404" s="39"/>
      <c r="H404" s="39"/>
      <c r="I404" s="39"/>
      <c r="J404" s="39"/>
    </row>
    <row r="405" spans="7:10" s="4" customFormat="1" ht="10.2">
      <c r="G405" s="39"/>
      <c r="H405" s="39"/>
      <c r="I405" s="39"/>
      <c r="J405" s="39"/>
    </row>
    <row r="406" spans="7:10" s="4" customFormat="1" ht="10.2">
      <c r="G406" s="39"/>
      <c r="H406" s="39"/>
      <c r="I406" s="39"/>
      <c r="J406" s="39"/>
    </row>
    <row r="407" spans="7:10" s="4" customFormat="1" ht="10.2">
      <c r="G407" s="39"/>
      <c r="H407" s="39"/>
      <c r="I407" s="39"/>
      <c r="J407" s="39"/>
    </row>
    <row r="408" spans="7:10" s="4" customFormat="1" ht="10.2">
      <c r="G408" s="39"/>
      <c r="H408" s="39"/>
      <c r="I408" s="39"/>
      <c r="J408" s="39"/>
    </row>
    <row r="409" spans="7:10" s="4" customFormat="1" ht="10.2">
      <c r="G409" s="39"/>
      <c r="H409" s="39"/>
      <c r="I409" s="39"/>
      <c r="J409" s="39"/>
    </row>
    <row r="410" spans="7:10" s="4" customFormat="1" ht="10.2">
      <c r="G410" s="39"/>
      <c r="H410" s="39"/>
      <c r="I410" s="39"/>
      <c r="J410" s="39"/>
    </row>
    <row r="411" spans="7:10" s="4" customFormat="1" ht="10.2">
      <c r="G411" s="39"/>
      <c r="H411" s="39"/>
      <c r="I411" s="39"/>
      <c r="J411" s="39"/>
    </row>
    <row r="412" spans="7:10" s="4" customFormat="1" ht="10.2">
      <c r="G412" s="39"/>
      <c r="H412" s="39"/>
      <c r="I412" s="39"/>
      <c r="J412" s="39"/>
    </row>
    <row r="413" spans="7:10" s="4" customFormat="1" ht="10.2">
      <c r="G413" s="39"/>
      <c r="H413" s="39"/>
      <c r="I413" s="39"/>
      <c r="J413" s="39"/>
    </row>
    <row r="414" spans="7:10" s="4" customFormat="1" ht="10.2">
      <c r="G414" s="39"/>
      <c r="H414" s="39"/>
      <c r="I414" s="39"/>
      <c r="J414" s="39"/>
    </row>
    <row r="415" spans="7:10" s="4" customFormat="1" ht="10.2">
      <c r="G415" s="39"/>
      <c r="H415" s="39"/>
      <c r="I415" s="39"/>
      <c r="J415" s="39"/>
    </row>
    <row r="416" spans="7:10" s="4" customFormat="1" ht="10.2">
      <c r="G416" s="39"/>
      <c r="H416" s="39"/>
      <c r="I416" s="39"/>
      <c r="J416" s="39"/>
    </row>
    <row r="417" spans="7:10" s="4" customFormat="1" ht="10.2">
      <c r="G417" s="39"/>
      <c r="H417" s="39"/>
      <c r="I417" s="39"/>
      <c r="J417" s="39"/>
    </row>
    <row r="418" spans="7:10" s="4" customFormat="1" ht="10.2">
      <c r="G418" s="39"/>
      <c r="H418" s="39"/>
      <c r="I418" s="39"/>
      <c r="J418" s="39"/>
    </row>
    <row r="419" spans="7:10" s="4" customFormat="1" ht="10.2">
      <c r="G419" s="39"/>
      <c r="H419" s="39"/>
      <c r="I419" s="39"/>
      <c r="J419" s="39"/>
    </row>
    <row r="420" spans="7:10" s="4" customFormat="1" ht="10.2">
      <c r="G420" s="39"/>
      <c r="H420" s="39"/>
      <c r="I420" s="39"/>
      <c r="J420" s="39"/>
    </row>
    <row r="421" spans="7:10" s="4" customFormat="1" ht="10.2">
      <c r="G421" s="39"/>
      <c r="H421" s="39"/>
      <c r="I421" s="39"/>
      <c r="J421" s="39"/>
    </row>
    <row r="422" spans="7:10" s="4" customFormat="1" ht="10.2">
      <c r="G422" s="39"/>
      <c r="H422" s="39"/>
      <c r="I422" s="39"/>
      <c r="J422" s="39"/>
    </row>
    <row r="423" spans="7:10" s="4" customFormat="1" ht="10.2">
      <c r="G423" s="39"/>
      <c r="H423" s="39"/>
      <c r="I423" s="39"/>
      <c r="J423" s="39"/>
    </row>
    <row r="424" spans="7:10" s="4" customFormat="1" ht="10.2">
      <c r="G424" s="39"/>
      <c r="H424" s="39"/>
      <c r="I424" s="39"/>
      <c r="J424" s="39"/>
    </row>
    <row r="425" spans="7:10" s="4" customFormat="1" ht="10.2">
      <c r="G425" s="39"/>
      <c r="H425" s="39"/>
      <c r="I425" s="39"/>
      <c r="J425" s="39"/>
    </row>
    <row r="426" spans="7:10" s="4" customFormat="1" ht="10.2">
      <c r="G426" s="39"/>
      <c r="H426" s="39"/>
      <c r="I426" s="39"/>
      <c r="J426" s="39"/>
    </row>
    <row r="427" spans="7:10" s="4" customFormat="1" ht="10.2">
      <c r="G427" s="39"/>
      <c r="H427" s="39"/>
      <c r="I427" s="39"/>
      <c r="J427" s="39"/>
    </row>
    <row r="428" spans="7:10" s="4" customFormat="1" ht="10.2">
      <c r="G428" s="39"/>
      <c r="H428" s="39"/>
      <c r="I428" s="39"/>
      <c r="J428" s="39"/>
    </row>
    <row r="429" spans="7:10" s="4" customFormat="1" ht="10.2">
      <c r="G429" s="39"/>
      <c r="H429" s="39"/>
      <c r="I429" s="39"/>
      <c r="J429" s="39"/>
    </row>
    <row r="430" spans="7:10" s="4" customFormat="1" ht="10.2">
      <c r="G430" s="39"/>
      <c r="H430" s="39"/>
      <c r="I430" s="39"/>
      <c r="J430" s="39"/>
    </row>
    <row r="431" spans="7:10" s="4" customFormat="1" ht="10.2">
      <c r="G431" s="39"/>
      <c r="H431" s="39"/>
      <c r="I431" s="39"/>
      <c r="J431" s="39"/>
    </row>
    <row r="432" spans="7:10" s="4" customFormat="1" ht="10.2">
      <c r="G432" s="39"/>
      <c r="H432" s="39"/>
      <c r="I432" s="39"/>
      <c r="J432" s="39"/>
    </row>
    <row r="433" spans="7:10" s="4" customFormat="1" ht="10.2">
      <c r="G433" s="39"/>
      <c r="H433" s="39"/>
      <c r="I433" s="39"/>
      <c r="J433" s="39"/>
    </row>
    <row r="434" spans="7:10" s="4" customFormat="1" ht="10.2">
      <c r="G434" s="39"/>
      <c r="H434" s="39"/>
      <c r="I434" s="39"/>
      <c r="J434" s="39"/>
    </row>
    <row r="435" spans="7:10" s="4" customFormat="1" ht="10.2">
      <c r="G435" s="39"/>
      <c r="H435" s="39"/>
      <c r="I435" s="39"/>
      <c r="J435" s="39"/>
    </row>
    <row r="436" spans="7:10" s="4" customFormat="1" ht="10.2">
      <c r="G436" s="39"/>
      <c r="H436" s="39"/>
      <c r="I436" s="39"/>
      <c r="J436" s="39"/>
    </row>
    <row r="437" spans="7:10" s="4" customFormat="1" ht="10.2">
      <c r="G437" s="39"/>
      <c r="H437" s="39"/>
      <c r="I437" s="39"/>
      <c r="J437" s="39"/>
    </row>
    <row r="438" spans="7:10" s="4" customFormat="1" ht="10.2">
      <c r="G438" s="39"/>
      <c r="H438" s="39"/>
      <c r="I438" s="39"/>
      <c r="J438" s="39"/>
    </row>
    <row r="439" spans="7:10" s="4" customFormat="1" ht="10.2">
      <c r="G439" s="39"/>
      <c r="H439" s="39"/>
      <c r="I439" s="39"/>
      <c r="J439" s="39"/>
    </row>
    <row r="440" spans="7:10" s="4" customFormat="1" ht="10.2">
      <c r="G440" s="39"/>
      <c r="H440" s="39"/>
      <c r="I440" s="39"/>
      <c r="J440" s="39"/>
    </row>
    <row r="441" spans="7:10" s="4" customFormat="1" ht="10.2">
      <c r="G441" s="39"/>
      <c r="H441" s="39"/>
      <c r="I441" s="39"/>
      <c r="J441" s="39"/>
    </row>
    <row r="442" spans="7:10" s="4" customFormat="1" ht="10.2">
      <c r="G442" s="39"/>
      <c r="H442" s="39"/>
      <c r="I442" s="39"/>
      <c r="J442" s="39"/>
    </row>
    <row r="443" spans="7:10" s="4" customFormat="1" ht="10.2">
      <c r="G443" s="39"/>
      <c r="H443" s="39"/>
      <c r="I443" s="39"/>
      <c r="J443" s="39"/>
    </row>
    <row r="444" spans="7:10" s="4" customFormat="1" ht="10.2">
      <c r="G444" s="39"/>
      <c r="H444" s="39"/>
      <c r="I444" s="39"/>
      <c r="J444" s="39"/>
    </row>
    <row r="445" spans="7:10" s="4" customFormat="1" ht="10.2">
      <c r="G445" s="39"/>
      <c r="H445" s="39"/>
      <c r="I445" s="39"/>
      <c r="J445" s="39"/>
    </row>
    <row r="446" spans="7:10" s="4" customFormat="1" ht="10.2">
      <c r="G446" s="39"/>
      <c r="H446" s="39"/>
      <c r="I446" s="39"/>
      <c r="J446" s="39"/>
    </row>
    <row r="447" spans="7:10" s="4" customFormat="1" ht="10.2">
      <c r="G447" s="39"/>
      <c r="H447" s="39"/>
      <c r="I447" s="39"/>
      <c r="J447" s="39"/>
    </row>
    <row r="448" spans="7:10" s="4" customFormat="1" ht="10.2">
      <c r="G448" s="39"/>
      <c r="H448" s="39"/>
      <c r="I448" s="39"/>
      <c r="J448" s="39"/>
    </row>
    <row r="449" spans="7:10" s="4" customFormat="1" ht="10.2">
      <c r="G449" s="39"/>
      <c r="H449" s="39"/>
      <c r="I449" s="39"/>
      <c r="J449" s="39"/>
    </row>
    <row r="450" spans="7:10" s="4" customFormat="1" ht="10.2">
      <c r="G450" s="39"/>
      <c r="H450" s="39"/>
      <c r="I450" s="39"/>
      <c r="J450" s="39"/>
    </row>
    <row r="451" spans="7:10" s="4" customFormat="1" ht="10.2">
      <c r="G451" s="39"/>
      <c r="H451" s="39"/>
      <c r="I451" s="39"/>
      <c r="J451" s="39"/>
    </row>
    <row r="452" spans="7:10" s="4" customFormat="1" ht="10.2">
      <c r="G452" s="39"/>
      <c r="H452" s="39"/>
      <c r="I452" s="39"/>
      <c r="J452" s="39"/>
    </row>
    <row r="453" spans="7:10" s="4" customFormat="1" ht="10.2">
      <c r="G453" s="39"/>
      <c r="H453" s="39"/>
      <c r="I453" s="39"/>
      <c r="J453" s="39"/>
    </row>
    <row r="454" spans="7:10" s="4" customFormat="1" ht="10.2">
      <c r="G454" s="39"/>
      <c r="H454" s="39"/>
      <c r="I454" s="39"/>
      <c r="J454" s="39"/>
    </row>
    <row r="455" spans="7:10" s="4" customFormat="1" ht="10.2">
      <c r="G455" s="39"/>
      <c r="H455" s="39"/>
      <c r="I455" s="39"/>
      <c r="J455" s="39"/>
    </row>
    <row r="456" spans="7:10" s="4" customFormat="1" ht="10.2">
      <c r="G456" s="39"/>
      <c r="H456" s="39"/>
      <c r="I456" s="39"/>
      <c r="J456" s="39"/>
    </row>
    <row r="457" spans="7:10" s="4" customFormat="1" ht="10.2">
      <c r="G457" s="39"/>
      <c r="H457" s="39"/>
      <c r="I457" s="39"/>
      <c r="J457" s="39"/>
    </row>
    <row r="458" spans="7:10" s="4" customFormat="1" ht="10.2">
      <c r="G458" s="39"/>
      <c r="H458" s="39"/>
      <c r="I458" s="39"/>
      <c r="J458" s="39"/>
    </row>
    <row r="459" spans="7:10" s="4" customFormat="1" ht="10.2">
      <c r="G459" s="39"/>
      <c r="H459" s="39"/>
      <c r="I459" s="39"/>
      <c r="J459" s="39"/>
    </row>
    <row r="460" spans="7:10" s="4" customFormat="1" ht="10.2">
      <c r="G460" s="39"/>
      <c r="H460" s="39"/>
      <c r="I460" s="39"/>
      <c r="J460" s="39"/>
    </row>
    <row r="461" spans="7:10" s="4" customFormat="1" ht="10.2">
      <c r="G461" s="39"/>
      <c r="H461" s="39"/>
      <c r="I461" s="39"/>
      <c r="J461" s="39"/>
    </row>
    <row r="462" spans="7:10" s="4" customFormat="1" ht="10.2">
      <c r="G462" s="39"/>
      <c r="H462" s="39"/>
      <c r="I462" s="39"/>
      <c r="J462" s="39"/>
    </row>
    <row r="463" spans="7:10" s="4" customFormat="1" ht="10.2">
      <c r="G463" s="39"/>
      <c r="H463" s="39"/>
      <c r="I463" s="39"/>
      <c r="J463" s="39"/>
    </row>
    <row r="464" spans="7:10" s="4" customFormat="1" ht="10.2">
      <c r="G464" s="39"/>
      <c r="H464" s="39"/>
      <c r="I464" s="39"/>
      <c r="J464" s="39"/>
    </row>
    <row r="465" spans="7:10" s="4" customFormat="1" ht="10.2">
      <c r="G465" s="39"/>
      <c r="H465" s="39"/>
      <c r="I465" s="39"/>
      <c r="J465" s="39"/>
    </row>
    <row r="466" spans="7:10" s="4" customFormat="1" ht="10.2">
      <c r="G466" s="39"/>
      <c r="H466" s="39"/>
      <c r="I466" s="39"/>
      <c r="J466" s="39"/>
    </row>
    <row r="467" spans="7:10" s="4" customFormat="1" ht="10.2">
      <c r="G467" s="39"/>
      <c r="H467" s="39"/>
      <c r="I467" s="39"/>
      <c r="J467" s="39"/>
    </row>
    <row r="468" spans="7:10" s="4" customFormat="1" ht="10.2">
      <c r="G468" s="39"/>
      <c r="H468" s="39"/>
      <c r="I468" s="39"/>
      <c r="J468" s="39"/>
    </row>
    <row r="469" spans="7:10" s="4" customFormat="1" ht="10.2">
      <c r="G469" s="39"/>
      <c r="H469" s="39"/>
      <c r="I469" s="39"/>
      <c r="J469" s="39"/>
    </row>
    <row r="470" spans="7:10" s="4" customFormat="1" ht="10.2">
      <c r="G470" s="39"/>
      <c r="H470" s="39"/>
      <c r="I470" s="39"/>
      <c r="J470" s="39"/>
    </row>
    <row r="471" spans="7:10" s="4" customFormat="1" ht="10.2">
      <c r="G471" s="39"/>
      <c r="H471" s="39"/>
      <c r="I471" s="39"/>
      <c r="J471" s="39"/>
    </row>
    <row r="472" spans="7:10" s="4" customFormat="1" ht="10.2">
      <c r="G472" s="39"/>
      <c r="H472" s="39"/>
      <c r="I472" s="39"/>
      <c r="J472" s="39"/>
    </row>
    <row r="473" spans="7:10" s="4" customFormat="1" ht="10.2">
      <c r="G473" s="39"/>
      <c r="H473" s="39"/>
      <c r="I473" s="39"/>
      <c r="J473" s="39"/>
    </row>
    <row r="474" spans="7:10" s="4" customFormat="1" ht="10.2">
      <c r="G474" s="39"/>
      <c r="H474" s="39"/>
      <c r="I474" s="39"/>
      <c r="J474" s="39"/>
    </row>
    <row r="475" spans="7:10" s="4" customFormat="1" ht="10.2">
      <c r="G475" s="39"/>
      <c r="H475" s="39"/>
      <c r="I475" s="39"/>
      <c r="J475" s="39"/>
    </row>
    <row r="476" spans="7:10" s="4" customFormat="1" ht="10.2">
      <c r="G476" s="39"/>
      <c r="H476" s="39"/>
      <c r="I476" s="39"/>
      <c r="J476" s="39"/>
    </row>
    <row r="477" spans="7:10" s="4" customFormat="1" ht="10.2">
      <c r="G477" s="39"/>
      <c r="H477" s="39"/>
      <c r="I477" s="39"/>
      <c r="J477" s="39"/>
    </row>
    <row r="478" spans="7:10" s="4" customFormat="1" ht="10.2">
      <c r="G478" s="39"/>
      <c r="H478" s="39"/>
      <c r="I478" s="39"/>
      <c r="J478" s="39"/>
    </row>
    <row r="479" spans="7:10" s="4" customFormat="1" ht="10.2">
      <c r="G479" s="39"/>
      <c r="H479" s="39"/>
      <c r="I479" s="39"/>
      <c r="J479" s="39"/>
    </row>
    <row r="480" spans="7:10" s="4" customFormat="1" ht="10.2">
      <c r="G480" s="39"/>
      <c r="H480" s="39"/>
      <c r="I480" s="39"/>
      <c r="J480" s="39"/>
    </row>
    <row r="481" spans="7:10" s="4" customFormat="1" ht="10.2">
      <c r="G481" s="39"/>
      <c r="H481" s="39"/>
      <c r="I481" s="39"/>
      <c r="J481" s="39"/>
    </row>
    <row r="482" spans="7:10" s="4" customFormat="1" ht="10.2">
      <c r="G482" s="39"/>
      <c r="H482" s="39"/>
      <c r="I482" s="39"/>
      <c r="J482" s="39"/>
    </row>
    <row r="483" spans="7:10" s="4" customFormat="1" ht="10.2">
      <c r="G483" s="39"/>
      <c r="H483" s="39"/>
      <c r="I483" s="39"/>
      <c r="J483" s="39"/>
    </row>
    <row r="484" spans="7:10" s="4" customFormat="1" ht="10.2">
      <c r="G484" s="39"/>
      <c r="H484" s="39"/>
      <c r="I484" s="39"/>
      <c r="J484" s="39"/>
    </row>
    <row r="485" spans="7:10" s="4" customFormat="1" ht="10.2">
      <c r="G485" s="39"/>
      <c r="H485" s="39"/>
      <c r="I485" s="39"/>
      <c r="J485" s="39"/>
    </row>
    <row r="486" spans="7:10" s="4" customFormat="1" ht="10.2">
      <c r="G486" s="39"/>
      <c r="H486" s="39"/>
      <c r="I486" s="39"/>
      <c r="J486" s="39"/>
    </row>
    <row r="487" spans="7:10" s="4" customFormat="1" ht="10.2">
      <c r="G487" s="39"/>
      <c r="H487" s="39"/>
      <c r="I487" s="39"/>
      <c r="J487" s="39"/>
    </row>
    <row r="488" spans="7:10" s="4" customFormat="1" ht="10.2">
      <c r="G488" s="39"/>
      <c r="H488" s="39"/>
      <c r="I488" s="39"/>
      <c r="J488" s="39"/>
    </row>
    <row r="489" spans="7:10" s="4" customFormat="1" ht="10.2">
      <c r="G489" s="39"/>
      <c r="H489" s="39"/>
      <c r="I489" s="39"/>
      <c r="J489" s="39"/>
    </row>
    <row r="490" spans="7:10" s="4" customFormat="1" ht="10.2">
      <c r="G490" s="39"/>
      <c r="H490" s="39"/>
      <c r="I490" s="39"/>
      <c r="J490" s="39"/>
    </row>
    <row r="491" spans="7:10" s="4" customFormat="1" ht="10.2">
      <c r="G491" s="39"/>
      <c r="H491" s="39"/>
      <c r="I491" s="39"/>
      <c r="J491" s="39"/>
    </row>
    <row r="492" spans="7:10" s="4" customFormat="1" ht="10.2">
      <c r="G492" s="39"/>
      <c r="H492" s="39"/>
      <c r="I492" s="39"/>
      <c r="J492" s="39"/>
    </row>
    <row r="493" spans="7:10" s="4" customFormat="1" ht="10.2">
      <c r="G493" s="39"/>
      <c r="H493" s="39"/>
      <c r="I493" s="39"/>
      <c r="J493" s="39"/>
    </row>
    <row r="494" spans="7:10" s="4" customFormat="1" ht="10.2">
      <c r="G494" s="39"/>
      <c r="H494" s="39"/>
      <c r="I494" s="39"/>
      <c r="J494" s="39"/>
    </row>
    <row r="495" spans="7:10" s="4" customFormat="1" ht="10.2">
      <c r="G495" s="39"/>
      <c r="H495" s="39"/>
      <c r="I495" s="39"/>
      <c r="J495" s="39"/>
    </row>
    <row r="496" spans="7:10" s="4" customFormat="1" ht="10.2">
      <c r="G496" s="39"/>
      <c r="H496" s="39"/>
      <c r="I496" s="39"/>
      <c r="J496" s="39"/>
    </row>
    <row r="497" spans="7:10" s="4" customFormat="1" ht="10.2">
      <c r="G497" s="39"/>
      <c r="H497" s="39"/>
      <c r="I497" s="39"/>
      <c r="J497" s="39"/>
    </row>
    <row r="498" spans="7:10" s="4" customFormat="1" ht="10.2">
      <c r="G498" s="39"/>
      <c r="H498" s="39"/>
      <c r="I498" s="39"/>
      <c r="J498" s="39"/>
    </row>
    <row r="499" spans="7:10" s="4" customFormat="1" ht="10.2">
      <c r="G499" s="39"/>
      <c r="H499" s="39"/>
      <c r="I499" s="39"/>
      <c r="J499" s="39"/>
    </row>
    <row r="500" spans="7:10" s="4" customFormat="1" ht="10.2">
      <c r="G500" s="39"/>
      <c r="H500" s="39"/>
      <c r="I500" s="39"/>
      <c r="J500" s="39"/>
    </row>
    <row r="501" spans="7:10" s="4" customFormat="1" ht="10.2">
      <c r="G501" s="39"/>
      <c r="H501" s="39"/>
      <c r="I501" s="39"/>
      <c r="J501" s="39"/>
    </row>
    <row r="502" spans="7:10" s="4" customFormat="1" ht="10.2">
      <c r="G502" s="39"/>
      <c r="H502" s="39"/>
      <c r="I502" s="39"/>
      <c r="J502" s="39"/>
    </row>
    <row r="503" spans="7:10" s="4" customFormat="1" ht="10.2">
      <c r="G503" s="39"/>
      <c r="H503" s="39"/>
      <c r="I503" s="39"/>
      <c r="J503" s="39"/>
    </row>
    <row r="504" spans="7:10" s="4" customFormat="1" ht="10.2">
      <c r="G504" s="39"/>
      <c r="H504" s="39"/>
      <c r="I504" s="39"/>
      <c r="J504" s="39"/>
    </row>
    <row r="505" spans="7:10" s="4" customFormat="1" ht="10.2">
      <c r="G505" s="39"/>
      <c r="H505" s="39"/>
      <c r="I505" s="39"/>
      <c r="J505" s="39"/>
    </row>
    <row r="506" spans="7:10" s="4" customFormat="1" ht="10.2">
      <c r="G506" s="39"/>
      <c r="H506" s="39"/>
      <c r="I506" s="39"/>
      <c r="J506" s="39"/>
    </row>
    <row r="507" spans="7:10" s="4" customFormat="1" ht="10.2">
      <c r="G507" s="39"/>
      <c r="H507" s="39"/>
      <c r="I507" s="39"/>
      <c r="J507" s="39"/>
    </row>
    <row r="508" spans="7:10" s="4" customFormat="1" ht="10.2">
      <c r="G508" s="39"/>
      <c r="H508" s="39"/>
      <c r="I508" s="39"/>
      <c r="J508" s="39"/>
    </row>
    <row r="509" spans="7:10" s="4" customFormat="1" ht="10.2">
      <c r="G509" s="39"/>
      <c r="H509" s="39"/>
      <c r="I509" s="39"/>
      <c r="J509" s="39"/>
    </row>
    <row r="510" spans="7:10" s="4" customFormat="1" ht="10.2">
      <c r="G510" s="39"/>
      <c r="H510" s="39"/>
      <c r="I510" s="39"/>
      <c r="J510" s="39"/>
    </row>
    <row r="511" spans="7:10" s="4" customFormat="1" ht="10.2">
      <c r="G511" s="39"/>
      <c r="H511" s="39"/>
      <c r="I511" s="39"/>
      <c r="J511" s="39"/>
    </row>
    <row r="512" spans="7:10" s="4" customFormat="1" ht="10.2">
      <c r="G512" s="39"/>
      <c r="H512" s="39"/>
      <c r="I512" s="39"/>
      <c r="J512" s="39"/>
    </row>
    <row r="513" spans="7:10" s="4" customFormat="1" ht="10.2">
      <c r="G513" s="39"/>
      <c r="H513" s="39"/>
      <c r="I513" s="39"/>
      <c r="J513" s="39"/>
    </row>
    <row r="514" spans="7:10" s="4" customFormat="1" ht="10.2">
      <c r="G514" s="39"/>
      <c r="H514" s="39"/>
      <c r="I514" s="39"/>
      <c r="J514" s="39"/>
    </row>
    <row r="515" spans="7:10" s="4" customFormat="1" ht="10.2">
      <c r="G515" s="39"/>
      <c r="H515" s="39"/>
      <c r="I515" s="39"/>
      <c r="J515" s="39"/>
    </row>
    <row r="516" spans="7:10" s="4" customFormat="1" ht="10.2">
      <c r="G516" s="39"/>
      <c r="H516" s="39"/>
      <c r="I516" s="39"/>
      <c r="J516" s="39"/>
    </row>
    <row r="517" spans="7:10" s="4" customFormat="1" ht="10.2">
      <c r="G517" s="39"/>
      <c r="H517" s="39"/>
      <c r="I517" s="39"/>
      <c r="J517" s="39"/>
    </row>
    <row r="518" spans="7:10" s="4" customFormat="1" ht="10.2">
      <c r="G518" s="39"/>
      <c r="H518" s="39"/>
      <c r="I518" s="39"/>
      <c r="J518" s="39"/>
    </row>
    <row r="519" spans="7:10" s="4" customFormat="1" ht="10.2">
      <c r="G519" s="39"/>
      <c r="H519" s="39"/>
      <c r="I519" s="39"/>
      <c r="J519" s="39"/>
    </row>
    <row r="520" spans="7:10" s="4" customFormat="1" ht="10.2">
      <c r="G520" s="39"/>
      <c r="H520" s="39"/>
      <c r="I520" s="39"/>
      <c r="J520" s="39"/>
    </row>
    <row r="521" spans="7:10" s="4" customFormat="1" ht="10.2">
      <c r="G521" s="39"/>
      <c r="H521" s="39"/>
      <c r="I521" s="39"/>
      <c r="J521" s="39"/>
    </row>
    <row r="522" spans="7:10" s="4" customFormat="1" ht="10.2">
      <c r="G522" s="39"/>
      <c r="H522" s="39"/>
      <c r="I522" s="39"/>
      <c r="J522" s="39"/>
    </row>
    <row r="523" spans="7:10" s="4" customFormat="1" ht="10.2">
      <c r="G523" s="39"/>
      <c r="H523" s="39"/>
      <c r="I523" s="39"/>
      <c r="J523" s="39"/>
    </row>
    <row r="524" spans="7:10" s="4" customFormat="1" ht="10.2">
      <c r="G524" s="39"/>
      <c r="H524" s="39"/>
      <c r="I524" s="39"/>
      <c r="J524" s="39"/>
    </row>
    <row r="525" spans="7:10" s="4" customFormat="1" ht="10.2">
      <c r="G525" s="39"/>
      <c r="H525" s="39"/>
      <c r="I525" s="39"/>
      <c r="J525" s="39"/>
    </row>
    <row r="526" spans="7:10" s="4" customFormat="1" ht="10.2">
      <c r="G526" s="39"/>
      <c r="H526" s="39"/>
      <c r="I526" s="39"/>
      <c r="J526" s="39"/>
    </row>
    <row r="527" spans="7:10" s="4" customFormat="1" ht="10.2">
      <c r="G527" s="39"/>
      <c r="H527" s="39"/>
      <c r="I527" s="39"/>
      <c r="J527" s="39"/>
    </row>
    <row r="528" spans="7:10" s="4" customFormat="1" ht="10.2">
      <c r="G528" s="39"/>
      <c r="H528" s="39"/>
      <c r="I528" s="39"/>
      <c r="J528" s="39"/>
    </row>
    <row r="529" spans="7:10" s="4" customFormat="1" ht="10.2">
      <c r="G529" s="39"/>
      <c r="H529" s="39"/>
      <c r="I529" s="39"/>
      <c r="J529" s="39"/>
    </row>
    <row r="530" spans="7:10" s="4" customFormat="1" ht="10.2">
      <c r="G530" s="39"/>
      <c r="H530" s="39"/>
      <c r="I530" s="39"/>
      <c r="J530" s="39"/>
    </row>
    <row r="531" spans="7:10" s="4" customFormat="1" ht="10.2">
      <c r="G531" s="39"/>
      <c r="H531" s="39"/>
      <c r="I531" s="39"/>
      <c r="J531" s="39"/>
    </row>
    <row r="532" spans="7:10" s="4" customFormat="1" ht="10.2">
      <c r="G532" s="39"/>
      <c r="H532" s="39"/>
      <c r="I532" s="39"/>
      <c r="J532" s="39"/>
    </row>
    <row r="533" spans="7:10" s="4" customFormat="1" ht="10.2">
      <c r="G533" s="39"/>
      <c r="H533" s="39"/>
      <c r="I533" s="39"/>
      <c r="J533" s="39"/>
    </row>
    <row r="534" spans="7:10" s="4" customFormat="1" ht="10.2">
      <c r="G534" s="39"/>
      <c r="H534" s="39"/>
      <c r="I534" s="39"/>
      <c r="J534" s="39"/>
    </row>
    <row r="535" spans="7:10" s="4" customFormat="1" ht="10.2">
      <c r="G535" s="39"/>
      <c r="H535" s="39"/>
      <c r="I535" s="39"/>
      <c r="J535" s="39"/>
    </row>
    <row r="536" spans="7:10" s="4" customFormat="1" ht="10.2">
      <c r="G536" s="39"/>
      <c r="H536" s="39"/>
      <c r="I536" s="39"/>
      <c r="J536" s="39"/>
    </row>
    <row r="537" spans="7:10" s="4" customFormat="1" ht="10.2">
      <c r="G537" s="39"/>
      <c r="H537" s="39"/>
      <c r="I537" s="39"/>
      <c r="J537" s="39"/>
    </row>
    <row r="538" spans="7:10" s="4" customFormat="1" ht="10.2">
      <c r="G538" s="39"/>
      <c r="H538" s="39"/>
      <c r="I538" s="39"/>
      <c r="J538" s="39"/>
    </row>
    <row r="539" spans="7:10" s="4" customFormat="1" ht="10.2">
      <c r="G539" s="39"/>
      <c r="H539" s="39"/>
      <c r="I539" s="39"/>
      <c r="J539" s="39"/>
    </row>
    <row r="540" spans="7:10" s="4" customFormat="1" ht="10.2">
      <c r="G540" s="39"/>
      <c r="H540" s="39"/>
      <c r="I540" s="39"/>
      <c r="J540" s="39"/>
    </row>
    <row r="541" spans="7:10" s="4" customFormat="1" ht="10.2">
      <c r="G541" s="39"/>
      <c r="H541" s="39"/>
      <c r="I541" s="39"/>
      <c r="J541" s="39"/>
    </row>
    <row r="542" spans="7:10" s="4" customFormat="1" ht="10.2">
      <c r="G542" s="39"/>
      <c r="H542" s="39"/>
      <c r="I542" s="39"/>
      <c r="J542" s="39"/>
    </row>
    <row r="543" spans="7:10" s="4" customFormat="1" ht="10.2">
      <c r="G543" s="39"/>
      <c r="H543" s="39"/>
      <c r="I543" s="39"/>
      <c r="J543" s="39"/>
    </row>
    <row r="544" spans="7:10" s="4" customFormat="1" ht="10.2">
      <c r="G544" s="39"/>
      <c r="H544" s="39"/>
      <c r="I544" s="39"/>
      <c r="J544" s="39"/>
    </row>
    <row r="545" spans="7:10" s="4" customFormat="1" ht="10.2">
      <c r="G545" s="39"/>
      <c r="H545" s="39"/>
      <c r="I545" s="39"/>
      <c r="J545" s="39"/>
    </row>
    <row r="546" spans="7:10" s="4" customFormat="1" ht="10.2">
      <c r="G546" s="39"/>
      <c r="H546" s="39"/>
      <c r="I546" s="39"/>
      <c r="J546" s="39"/>
    </row>
    <row r="547" spans="7:10" s="4" customFormat="1" ht="10.2">
      <c r="G547" s="39"/>
      <c r="H547" s="39"/>
      <c r="I547" s="39"/>
      <c r="J547" s="39"/>
    </row>
    <row r="548" spans="7:10" s="4" customFormat="1" ht="10.2">
      <c r="G548" s="39"/>
      <c r="H548" s="39"/>
      <c r="I548" s="39"/>
      <c r="J548" s="39"/>
    </row>
    <row r="549" spans="7:10" s="4" customFormat="1" ht="10.2">
      <c r="G549" s="39"/>
      <c r="H549" s="39"/>
      <c r="I549" s="39"/>
      <c r="J549" s="39"/>
    </row>
    <row r="550" spans="7:10" s="4" customFormat="1" ht="10.2">
      <c r="G550" s="39"/>
      <c r="H550" s="39"/>
      <c r="I550" s="39"/>
      <c r="J550" s="39"/>
    </row>
    <row r="551" spans="7:10" s="4" customFormat="1" ht="10.2">
      <c r="G551" s="39"/>
      <c r="H551" s="39"/>
      <c r="I551" s="39"/>
      <c r="J551" s="39"/>
    </row>
    <row r="552" spans="7:10" s="4" customFormat="1" ht="10.2">
      <c r="G552" s="39"/>
      <c r="H552" s="39"/>
      <c r="I552" s="39"/>
      <c r="J552" s="39"/>
    </row>
    <row r="553" spans="7:10" s="4" customFormat="1" ht="10.2">
      <c r="G553" s="39"/>
      <c r="H553" s="39"/>
      <c r="I553" s="39"/>
      <c r="J553" s="39"/>
    </row>
    <row r="554" spans="7:10" s="4" customFormat="1" ht="10.2">
      <c r="G554" s="39"/>
      <c r="H554" s="39"/>
      <c r="I554" s="39"/>
      <c r="J554" s="39"/>
    </row>
    <row r="555" spans="7:10" s="4" customFormat="1" ht="10.2">
      <c r="G555" s="39"/>
      <c r="H555" s="39"/>
      <c r="I555" s="39"/>
      <c r="J555" s="39"/>
    </row>
    <row r="556" spans="7:10" s="4" customFormat="1" ht="10.2">
      <c r="G556" s="39"/>
      <c r="H556" s="39"/>
      <c r="I556" s="39"/>
      <c r="J556" s="39"/>
    </row>
    <row r="557" spans="7:10" s="4" customFormat="1" ht="10.2">
      <c r="G557" s="39"/>
      <c r="H557" s="39"/>
      <c r="I557" s="39"/>
      <c r="J557" s="39"/>
    </row>
    <row r="558" spans="7:10" s="4" customFormat="1" ht="10.2">
      <c r="G558" s="39"/>
      <c r="H558" s="39"/>
      <c r="I558" s="39"/>
      <c r="J558" s="39"/>
    </row>
    <row r="559" spans="7:10" s="4" customFormat="1" ht="10.2">
      <c r="G559" s="39"/>
      <c r="H559" s="39"/>
      <c r="I559" s="39"/>
      <c r="J559" s="39"/>
    </row>
    <row r="560" spans="7:10" s="4" customFormat="1" ht="10.2">
      <c r="G560" s="39"/>
      <c r="H560" s="39"/>
      <c r="I560" s="39"/>
      <c r="J560" s="39"/>
    </row>
    <row r="561" spans="7:10" s="4" customFormat="1" ht="10.2">
      <c r="G561" s="39"/>
      <c r="H561" s="39"/>
      <c r="I561" s="39"/>
      <c r="J561" s="39"/>
    </row>
    <row r="562" spans="7:10" s="4" customFormat="1" ht="10.2">
      <c r="G562" s="39"/>
      <c r="H562" s="39"/>
      <c r="I562" s="39"/>
      <c r="J562" s="39"/>
    </row>
    <row r="563" spans="7:10" s="4" customFormat="1" ht="10.2">
      <c r="G563" s="39"/>
      <c r="H563" s="39"/>
      <c r="I563" s="39"/>
      <c r="J563" s="39"/>
    </row>
    <row r="564" spans="7:10" s="4" customFormat="1" ht="10.2">
      <c r="G564" s="39"/>
      <c r="H564" s="39"/>
      <c r="I564" s="39"/>
      <c r="J564" s="39"/>
    </row>
    <row r="565" spans="7:10" s="4" customFormat="1" ht="10.2">
      <c r="G565" s="39"/>
      <c r="H565" s="39"/>
      <c r="I565" s="39"/>
      <c r="J565" s="39"/>
    </row>
    <row r="566" spans="7:10" s="4" customFormat="1" ht="10.2">
      <c r="G566" s="39"/>
      <c r="H566" s="39"/>
      <c r="I566" s="39"/>
      <c r="J566" s="39"/>
    </row>
    <row r="567" spans="7:10" s="4" customFormat="1" ht="10.2">
      <c r="G567" s="39"/>
      <c r="H567" s="39"/>
      <c r="I567" s="39"/>
      <c r="J567" s="39"/>
    </row>
    <row r="568" spans="7:10" s="4" customFormat="1" ht="10.2">
      <c r="G568" s="39"/>
      <c r="H568" s="39"/>
      <c r="I568" s="39"/>
      <c r="J568" s="39"/>
    </row>
    <row r="569" spans="7:10" s="4" customFormat="1" ht="10.2">
      <c r="G569" s="39"/>
      <c r="H569" s="39"/>
      <c r="I569" s="39"/>
      <c r="J569" s="39"/>
    </row>
    <row r="570" spans="7:10" s="4" customFormat="1" ht="10.2">
      <c r="G570" s="39"/>
      <c r="H570" s="39"/>
      <c r="I570" s="39"/>
      <c r="J570" s="39"/>
    </row>
    <row r="571" spans="7:10" s="4" customFormat="1" ht="10.2">
      <c r="G571" s="39"/>
      <c r="H571" s="39"/>
      <c r="I571" s="39"/>
      <c r="J571" s="39"/>
    </row>
    <row r="572" spans="7:10" s="4" customFormat="1" ht="10.2">
      <c r="G572" s="39"/>
      <c r="H572" s="39"/>
      <c r="I572" s="39"/>
      <c r="J572" s="39"/>
    </row>
    <row r="573" spans="7:10" s="4" customFormat="1" ht="10.2">
      <c r="G573" s="39"/>
      <c r="H573" s="39"/>
      <c r="I573" s="39"/>
      <c r="J573" s="39"/>
    </row>
    <row r="574" spans="7:10" s="4" customFormat="1" ht="10.2">
      <c r="G574" s="39"/>
      <c r="H574" s="39"/>
      <c r="I574" s="39"/>
      <c r="J574" s="39"/>
    </row>
    <row r="575" spans="7:10" s="4" customFormat="1" ht="10.2">
      <c r="G575" s="39"/>
      <c r="H575" s="39"/>
      <c r="I575" s="39"/>
      <c r="J575" s="39"/>
    </row>
    <row r="576" spans="7:10" s="4" customFormat="1" ht="10.2">
      <c r="G576" s="39"/>
      <c r="H576" s="39"/>
      <c r="I576" s="39"/>
      <c r="J576" s="39"/>
    </row>
    <row r="577" spans="7:10" s="4" customFormat="1" ht="10.2">
      <c r="G577" s="39"/>
      <c r="H577" s="39"/>
      <c r="I577" s="39"/>
      <c r="J577" s="39"/>
    </row>
    <row r="578" spans="7:10" s="4" customFormat="1" ht="10.2">
      <c r="G578" s="39"/>
      <c r="H578" s="39"/>
      <c r="I578" s="39"/>
      <c r="J578" s="39"/>
    </row>
    <row r="579" spans="7:10" s="4" customFormat="1" ht="10.2">
      <c r="G579" s="39"/>
      <c r="H579" s="39"/>
      <c r="I579" s="39"/>
      <c r="J579" s="39"/>
    </row>
    <row r="580" spans="7:10" s="4" customFormat="1" ht="10.2">
      <c r="G580" s="39"/>
      <c r="H580" s="39"/>
      <c r="I580" s="39"/>
      <c r="J580" s="39"/>
    </row>
    <row r="581" spans="7:10" s="4" customFormat="1" ht="10.2">
      <c r="G581" s="39"/>
      <c r="H581" s="39"/>
      <c r="I581" s="39"/>
      <c r="J581" s="39"/>
    </row>
  </sheetData>
  <mergeCells count="15">
    <mergeCell ref="A1:L1"/>
    <mergeCell ref="A2:L2"/>
    <mergeCell ref="A4:A10"/>
    <mergeCell ref="B4:B10"/>
    <mergeCell ref="D4:D10"/>
    <mergeCell ref="E4:F4"/>
    <mergeCell ref="G4:L4"/>
    <mergeCell ref="E5:F9"/>
    <mergeCell ref="I10:J10"/>
    <mergeCell ref="I7:I9"/>
    <mergeCell ref="J7:J9"/>
    <mergeCell ref="G6:H9"/>
    <mergeCell ref="G5:J5"/>
    <mergeCell ref="I6:J6"/>
    <mergeCell ref="K5:L9"/>
  </mergeCells>
  <printOptions/>
  <pageMargins left="0.5905511811023623" right="0.5905511811023623" top="0.5905511811023623" bottom="0.7874015748031497" header="0.4724409448818898" footer="0.4724409448818898"/>
  <pageSetup fitToHeight="1" fitToWidth="1" horizontalDpi="600" verticalDpi="600" orientation="portrait" paperSize="9" scale="88" r:id="rId1"/>
  <headerFooter alignWithMargins="0">
    <oddFooter>&amp;C&amp;8 &amp;10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000396251678"/>
  </sheetPr>
  <dimension ref="A1:L582"/>
  <sheetViews>
    <sheetView workbookViewId="0" topLeftCell="A1">
      <selection activeCell="M1" sqref="M1"/>
    </sheetView>
  </sheetViews>
  <sheetFormatPr defaultColWidth="10.8515625" defaultRowHeight="12.75"/>
  <cols>
    <col min="1" max="1" width="6.421875" style="2" customWidth="1"/>
    <col min="2" max="2" width="23.7109375" style="2" customWidth="1"/>
    <col min="3" max="3" width="0.9921875" style="2" customWidth="1"/>
    <col min="4" max="4" width="10.7109375" style="2" customWidth="1"/>
    <col min="5" max="5" width="9.421875" style="2" customWidth="1"/>
    <col min="6" max="6" width="6.140625" style="2" customWidth="1"/>
    <col min="7" max="7" width="9.140625" style="56" customWidth="1"/>
    <col min="8" max="8" width="6.57421875" style="56" customWidth="1"/>
    <col min="9" max="9" width="9.00390625" style="56" customWidth="1"/>
    <col min="10" max="10" width="7.7109375" style="56" customWidth="1"/>
    <col min="11" max="11" width="7.7109375" style="2" customWidth="1"/>
    <col min="12" max="12" width="6.421875" style="2" customWidth="1"/>
    <col min="13" max="16384" width="10.8515625" style="2" customWidth="1"/>
  </cols>
  <sheetData>
    <row r="1" spans="1:12" s="4" customFormat="1" ht="12.75">
      <c r="A1" s="398" t="s">
        <v>394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s="4" customFormat="1" ht="12.75">
      <c r="A2" s="398" t="s">
        <v>141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s="4" customFormat="1" ht="6" customHeight="1">
      <c r="A3" s="2"/>
      <c r="B3" s="2"/>
      <c r="C3" s="2"/>
      <c r="D3" s="2"/>
      <c r="E3" s="2"/>
      <c r="F3" s="2"/>
      <c r="G3" s="56"/>
      <c r="H3" s="56"/>
      <c r="I3" s="56"/>
      <c r="J3" s="56"/>
      <c r="K3" s="2"/>
      <c r="L3" s="2"/>
    </row>
    <row r="4" spans="1:12" s="4" customFormat="1" ht="14.25" customHeight="1">
      <c r="A4" s="389" t="s">
        <v>73</v>
      </c>
      <c r="B4" s="392" t="s">
        <v>72</v>
      </c>
      <c r="C4" s="136"/>
      <c r="D4" s="404" t="s">
        <v>391</v>
      </c>
      <c r="E4" s="365" t="s">
        <v>14</v>
      </c>
      <c r="F4" s="363"/>
      <c r="G4" s="365" t="s">
        <v>271</v>
      </c>
      <c r="H4" s="399"/>
      <c r="I4" s="399"/>
      <c r="J4" s="399"/>
      <c r="K4" s="399"/>
      <c r="L4" s="399"/>
    </row>
    <row r="5" spans="1:12" s="4" customFormat="1" ht="24.75" customHeight="1">
      <c r="A5" s="390"/>
      <c r="B5" s="393"/>
      <c r="C5" s="135"/>
      <c r="D5" s="405"/>
      <c r="E5" s="393" t="s">
        <v>145</v>
      </c>
      <c r="F5" s="406"/>
      <c r="G5" s="400" t="s">
        <v>0</v>
      </c>
      <c r="H5" s="375"/>
      <c r="I5" s="375"/>
      <c r="J5" s="397"/>
      <c r="K5" s="392" t="s">
        <v>77</v>
      </c>
      <c r="L5" s="401"/>
    </row>
    <row r="6" spans="1:12" s="4" customFormat="1" ht="11.25" customHeight="1">
      <c r="A6" s="390"/>
      <c r="B6" s="393"/>
      <c r="C6" s="135"/>
      <c r="D6" s="405"/>
      <c r="E6" s="393"/>
      <c r="F6" s="406"/>
      <c r="G6" s="378" t="s">
        <v>76</v>
      </c>
      <c r="H6" s="387"/>
      <c r="I6" s="378" t="s">
        <v>142</v>
      </c>
      <c r="J6" s="387"/>
      <c r="K6" s="393"/>
      <c r="L6" s="402"/>
    </row>
    <row r="7" spans="1:12" s="4" customFormat="1" ht="11.25" customHeight="1">
      <c r="A7" s="390"/>
      <c r="B7" s="393"/>
      <c r="C7" s="135"/>
      <c r="D7" s="405"/>
      <c r="E7" s="393"/>
      <c r="F7" s="406"/>
      <c r="G7" s="378"/>
      <c r="H7" s="387"/>
      <c r="I7" s="383" t="s">
        <v>143</v>
      </c>
      <c r="J7" s="383" t="s">
        <v>144</v>
      </c>
      <c r="K7" s="393"/>
      <c r="L7" s="402"/>
    </row>
    <row r="8" spans="1:12" s="4" customFormat="1" ht="10.2">
      <c r="A8" s="390"/>
      <c r="B8" s="393"/>
      <c r="C8" s="135"/>
      <c r="D8" s="405"/>
      <c r="E8" s="393"/>
      <c r="F8" s="406"/>
      <c r="G8" s="378"/>
      <c r="H8" s="387"/>
      <c r="I8" s="384"/>
      <c r="J8" s="384"/>
      <c r="K8" s="393"/>
      <c r="L8" s="402"/>
    </row>
    <row r="9" spans="1:12" s="4" customFormat="1" ht="10.2">
      <c r="A9" s="390"/>
      <c r="B9" s="393"/>
      <c r="C9" s="135"/>
      <c r="D9" s="405"/>
      <c r="E9" s="393"/>
      <c r="F9" s="406"/>
      <c r="G9" s="380"/>
      <c r="H9" s="388"/>
      <c r="I9" s="385"/>
      <c r="J9" s="385"/>
      <c r="K9" s="394"/>
      <c r="L9" s="403"/>
    </row>
    <row r="10" spans="1:12" s="4" customFormat="1" ht="15" customHeight="1">
      <c r="A10" s="391"/>
      <c r="B10" s="394"/>
      <c r="C10" s="88"/>
      <c r="D10" s="370"/>
      <c r="E10" s="7" t="s">
        <v>18</v>
      </c>
      <c r="F10" s="7" t="s">
        <v>16</v>
      </c>
      <c r="G10" s="78" t="s">
        <v>18</v>
      </c>
      <c r="H10" s="38" t="s">
        <v>16</v>
      </c>
      <c r="I10" s="374" t="s">
        <v>18</v>
      </c>
      <c r="J10" s="397"/>
      <c r="K10" s="7" t="s">
        <v>18</v>
      </c>
      <c r="L10" s="8" t="s">
        <v>16</v>
      </c>
    </row>
    <row r="11" spans="1:10" s="4" customFormat="1" ht="13.5" customHeight="1">
      <c r="A11" s="64"/>
      <c r="B11" s="99" t="s">
        <v>95</v>
      </c>
      <c r="C11" s="138"/>
      <c r="D11" s="14"/>
      <c r="E11" s="14"/>
      <c r="F11" s="15"/>
      <c r="G11" s="40"/>
      <c r="H11" s="41"/>
      <c r="I11" s="97"/>
      <c r="J11" s="97"/>
    </row>
    <row r="12" spans="1:12" s="4" customFormat="1" ht="10.2">
      <c r="A12" s="64">
        <v>471</v>
      </c>
      <c r="B12" s="100" t="s">
        <v>108</v>
      </c>
      <c r="C12" s="139"/>
      <c r="D12" s="54">
        <v>147352</v>
      </c>
      <c r="E12" s="53">
        <v>592</v>
      </c>
      <c r="F12" s="27">
        <v>0.4</v>
      </c>
      <c r="G12" s="54">
        <v>2650</v>
      </c>
      <c r="H12" s="27">
        <v>1.8</v>
      </c>
      <c r="I12" s="54">
        <v>2529</v>
      </c>
      <c r="J12" s="54">
        <v>57</v>
      </c>
      <c r="K12" s="53">
        <v>33</v>
      </c>
      <c r="L12" s="27">
        <f aca="true" t="shared" si="0" ref="L12:L21">K12/(D12/100)</f>
        <v>0.022395352625006786</v>
      </c>
    </row>
    <row r="13" spans="1:12" s="4" customFormat="1" ht="10.2">
      <c r="A13" s="64">
        <v>472</v>
      </c>
      <c r="B13" s="100" t="s">
        <v>109</v>
      </c>
      <c r="C13" s="139"/>
      <c r="D13" s="54">
        <v>103674</v>
      </c>
      <c r="E13" s="53">
        <v>1276</v>
      </c>
      <c r="F13" s="27">
        <v>1.2</v>
      </c>
      <c r="G13" s="54">
        <v>4881</v>
      </c>
      <c r="H13" s="27">
        <v>4.7</v>
      </c>
      <c r="I13" s="54">
        <v>4711</v>
      </c>
      <c r="J13" s="54">
        <v>106</v>
      </c>
      <c r="K13" s="53">
        <v>1393</v>
      </c>
      <c r="L13" s="27">
        <f t="shared" si="0"/>
        <v>1.3436348554121573</v>
      </c>
    </row>
    <row r="14" spans="1:12" s="4" customFormat="1" ht="10.2">
      <c r="A14" s="64">
        <v>473</v>
      </c>
      <c r="B14" s="100" t="s">
        <v>110</v>
      </c>
      <c r="C14" s="139"/>
      <c r="D14" s="54">
        <v>86805</v>
      </c>
      <c r="E14" s="53">
        <v>53</v>
      </c>
      <c r="F14" s="27">
        <v>0.1</v>
      </c>
      <c r="G14" s="54">
        <v>418</v>
      </c>
      <c r="H14" s="27">
        <v>0.5</v>
      </c>
      <c r="I14" s="54">
        <v>278</v>
      </c>
      <c r="J14" s="54">
        <v>53</v>
      </c>
      <c r="K14" s="53">
        <v>45</v>
      </c>
      <c r="L14" s="27">
        <f t="shared" si="0"/>
        <v>0.05184033177812338</v>
      </c>
    </row>
    <row r="15" spans="1:12" s="4" customFormat="1" ht="10.2">
      <c r="A15" s="64">
        <v>474</v>
      </c>
      <c r="B15" s="100" t="s">
        <v>113</v>
      </c>
      <c r="C15" s="139"/>
      <c r="D15" s="54">
        <v>116109</v>
      </c>
      <c r="E15" s="53">
        <v>363</v>
      </c>
      <c r="F15" s="27">
        <v>0.3</v>
      </c>
      <c r="G15" s="54">
        <v>2641</v>
      </c>
      <c r="H15" s="27">
        <v>2.3</v>
      </c>
      <c r="I15" s="54">
        <v>2361</v>
      </c>
      <c r="J15" s="54">
        <v>146</v>
      </c>
      <c r="K15" s="54">
        <v>0</v>
      </c>
      <c r="L15" s="54">
        <v>0</v>
      </c>
    </row>
    <row r="16" spans="1:12" s="4" customFormat="1" ht="10.2">
      <c r="A16" s="64">
        <v>475</v>
      </c>
      <c r="B16" s="100" t="s">
        <v>111</v>
      </c>
      <c r="C16" s="139"/>
      <c r="D16" s="54">
        <v>95106</v>
      </c>
      <c r="E16" s="53">
        <v>394</v>
      </c>
      <c r="F16" s="27">
        <v>0.4</v>
      </c>
      <c r="G16" s="54">
        <v>4517</v>
      </c>
      <c r="H16" s="27">
        <v>4.7</v>
      </c>
      <c r="I16" s="54">
        <v>4193</v>
      </c>
      <c r="J16" s="54">
        <v>289</v>
      </c>
      <c r="K16" s="53">
        <v>1520</v>
      </c>
      <c r="L16" s="27">
        <f t="shared" si="0"/>
        <v>1.598216726599794</v>
      </c>
    </row>
    <row r="17" spans="1:12" s="4" customFormat="1" ht="10.2">
      <c r="A17" s="64">
        <v>476</v>
      </c>
      <c r="B17" s="100" t="s">
        <v>114</v>
      </c>
      <c r="C17" s="139"/>
      <c r="D17" s="54">
        <v>66953</v>
      </c>
      <c r="E17" s="53">
        <v>132</v>
      </c>
      <c r="F17" s="27">
        <v>0.2</v>
      </c>
      <c r="G17" s="54">
        <v>1896</v>
      </c>
      <c r="H17" s="27">
        <v>2.8</v>
      </c>
      <c r="I17" s="54">
        <v>1487</v>
      </c>
      <c r="J17" s="54">
        <v>177</v>
      </c>
      <c r="K17" s="53">
        <v>176</v>
      </c>
      <c r="L17" s="27">
        <f t="shared" si="0"/>
        <v>0.2628709691873404</v>
      </c>
    </row>
    <row r="18" spans="1:12" s="4" customFormat="1" ht="10.2">
      <c r="A18" s="64">
        <v>477</v>
      </c>
      <c r="B18" s="100" t="s">
        <v>115</v>
      </c>
      <c r="C18" s="139"/>
      <c r="D18" s="54">
        <v>71699</v>
      </c>
      <c r="E18" s="53">
        <v>1967</v>
      </c>
      <c r="F18" s="27">
        <v>2.7</v>
      </c>
      <c r="G18" s="54">
        <v>3228</v>
      </c>
      <c r="H18" s="27">
        <v>4.5</v>
      </c>
      <c r="I18" s="54">
        <v>2998</v>
      </c>
      <c r="J18" s="54">
        <v>115</v>
      </c>
      <c r="K18" s="53">
        <v>272</v>
      </c>
      <c r="L18" s="27">
        <f t="shared" si="0"/>
        <v>0.3793637289223002</v>
      </c>
    </row>
    <row r="19" spans="1:12" s="4" customFormat="1" ht="10.2">
      <c r="A19" s="64">
        <v>478</v>
      </c>
      <c r="B19" s="100" t="s">
        <v>116</v>
      </c>
      <c r="C19" s="139"/>
      <c r="D19" s="54">
        <v>66806</v>
      </c>
      <c r="E19" s="53">
        <v>187</v>
      </c>
      <c r="F19" s="27">
        <v>0.3</v>
      </c>
      <c r="G19" s="54">
        <v>486</v>
      </c>
      <c r="H19" s="27">
        <v>0.7</v>
      </c>
      <c r="I19" s="54">
        <v>452</v>
      </c>
      <c r="J19" s="54">
        <v>17</v>
      </c>
      <c r="K19" s="53">
        <v>282</v>
      </c>
      <c r="L19" s="27">
        <f t="shared" si="0"/>
        <v>0.422117773852648</v>
      </c>
    </row>
    <row r="20" spans="1:12" s="4" customFormat="1" ht="10.2">
      <c r="A20" s="64">
        <v>479</v>
      </c>
      <c r="B20" s="100" t="s">
        <v>117</v>
      </c>
      <c r="C20" s="139"/>
      <c r="D20" s="54">
        <v>73019</v>
      </c>
      <c r="E20" s="53">
        <v>224</v>
      </c>
      <c r="F20" s="27">
        <v>0.3</v>
      </c>
      <c r="G20" s="54">
        <v>2305</v>
      </c>
      <c r="H20" s="27">
        <v>3.2</v>
      </c>
      <c r="I20" s="54">
        <v>1611</v>
      </c>
      <c r="J20" s="54">
        <v>477</v>
      </c>
      <c r="K20" s="53">
        <v>54</v>
      </c>
      <c r="L20" s="27">
        <f t="shared" si="0"/>
        <v>0.07395335460633533</v>
      </c>
    </row>
    <row r="21" spans="1:12" s="4" customFormat="1" ht="13.5" customHeight="1">
      <c r="A21" s="95">
        <v>4</v>
      </c>
      <c r="B21" s="103" t="s">
        <v>206</v>
      </c>
      <c r="C21" s="126"/>
      <c r="D21" s="55">
        <v>1066522</v>
      </c>
      <c r="E21" s="98">
        <v>5491</v>
      </c>
      <c r="F21" s="174">
        <v>0.5</v>
      </c>
      <c r="G21" s="55">
        <v>23441</v>
      </c>
      <c r="H21" s="174">
        <v>2.2</v>
      </c>
      <c r="I21" s="55">
        <v>20955</v>
      </c>
      <c r="J21" s="55">
        <v>1497</v>
      </c>
      <c r="K21" s="98">
        <v>3775</v>
      </c>
      <c r="L21" s="174">
        <f t="shared" si="0"/>
        <v>0.3539542550458406</v>
      </c>
    </row>
    <row r="22" spans="1:12" s="4" customFormat="1" ht="6.75" customHeight="1">
      <c r="A22" s="64"/>
      <c r="B22" s="20"/>
      <c r="C22" s="21"/>
      <c r="D22" s="53"/>
      <c r="E22" s="53"/>
      <c r="F22" s="27"/>
      <c r="G22" s="54"/>
      <c r="H22" s="68"/>
      <c r="I22" s="54"/>
      <c r="J22" s="54"/>
      <c r="K22" s="53"/>
      <c r="L22" s="159"/>
    </row>
    <row r="23" spans="1:12" s="4" customFormat="1" ht="13.5" customHeight="1">
      <c r="A23" s="64"/>
      <c r="B23" s="102" t="s">
        <v>78</v>
      </c>
      <c r="C23" s="127"/>
      <c r="D23" s="53"/>
      <c r="E23" s="53"/>
      <c r="F23" s="27"/>
      <c r="G23" s="54"/>
      <c r="H23" s="68"/>
      <c r="I23" s="54"/>
      <c r="J23" s="54"/>
      <c r="K23" s="53"/>
      <c r="L23" s="159"/>
    </row>
    <row r="24" spans="1:12" s="4" customFormat="1" ht="10.2">
      <c r="A24" s="64">
        <v>561</v>
      </c>
      <c r="B24" s="100" t="s">
        <v>118</v>
      </c>
      <c r="C24" s="139"/>
      <c r="D24" s="54">
        <v>41768</v>
      </c>
      <c r="E24" s="53">
        <v>55</v>
      </c>
      <c r="F24" s="27">
        <v>0.1</v>
      </c>
      <c r="G24" s="54">
        <v>168</v>
      </c>
      <c r="H24" s="27">
        <v>0.4</v>
      </c>
      <c r="I24" s="54">
        <v>56</v>
      </c>
      <c r="J24" s="54">
        <v>26</v>
      </c>
      <c r="K24" s="53">
        <v>93</v>
      </c>
      <c r="L24" s="27">
        <f>K24/(D24/100)</f>
        <v>0.22265849454127562</v>
      </c>
    </row>
    <row r="25" spans="1:12" s="4" customFormat="1" ht="10.2">
      <c r="A25" s="64">
        <v>562</v>
      </c>
      <c r="B25" s="100" t="s">
        <v>119</v>
      </c>
      <c r="C25" s="139"/>
      <c r="D25" s="54">
        <v>112039</v>
      </c>
      <c r="E25" s="53">
        <v>10</v>
      </c>
      <c r="F25" s="27">
        <v>0</v>
      </c>
      <c r="G25" s="54">
        <v>27</v>
      </c>
      <c r="H25" s="27">
        <v>0</v>
      </c>
      <c r="I25" s="54">
        <v>21</v>
      </c>
      <c r="J25" s="54">
        <v>6</v>
      </c>
      <c r="K25" s="54">
        <v>0</v>
      </c>
      <c r="L25" s="54">
        <v>0</v>
      </c>
    </row>
    <row r="26" spans="1:12" s="4" customFormat="1" ht="10.2">
      <c r="A26" s="64">
        <v>563</v>
      </c>
      <c r="B26" s="100" t="s">
        <v>120</v>
      </c>
      <c r="C26" s="139"/>
      <c r="D26" s="54">
        <v>128076</v>
      </c>
      <c r="E26" s="54">
        <v>0</v>
      </c>
      <c r="F26" s="54">
        <v>0</v>
      </c>
      <c r="G26" s="54">
        <v>184</v>
      </c>
      <c r="H26" s="27">
        <v>0.1</v>
      </c>
      <c r="I26" s="54">
        <v>165</v>
      </c>
      <c r="J26" s="54">
        <v>19</v>
      </c>
      <c r="K26" s="54">
        <v>0</v>
      </c>
      <c r="L26" s="54">
        <v>0</v>
      </c>
    </row>
    <row r="27" spans="1:12" s="4" customFormat="1" ht="10.2">
      <c r="A27" s="64">
        <v>564</v>
      </c>
      <c r="B27" s="100" t="s">
        <v>121</v>
      </c>
      <c r="C27" s="139"/>
      <c r="D27" s="54">
        <v>519114</v>
      </c>
      <c r="E27" s="54">
        <v>0</v>
      </c>
      <c r="F27" s="54">
        <v>0</v>
      </c>
      <c r="G27" s="54">
        <v>463</v>
      </c>
      <c r="H27" s="27">
        <v>0.1</v>
      </c>
      <c r="I27" s="54">
        <v>463</v>
      </c>
      <c r="J27" s="54">
        <v>0</v>
      </c>
      <c r="K27" s="54">
        <v>0</v>
      </c>
      <c r="L27" s="54">
        <v>0</v>
      </c>
    </row>
    <row r="28" spans="1:12" s="4" customFormat="1" ht="10.2">
      <c r="A28" s="64">
        <v>565</v>
      </c>
      <c r="B28" s="100" t="s">
        <v>122</v>
      </c>
      <c r="C28" s="139"/>
      <c r="D28" s="54">
        <v>40984</v>
      </c>
      <c r="E28" s="53">
        <v>15</v>
      </c>
      <c r="F28" s="27">
        <v>0</v>
      </c>
      <c r="G28" s="54">
        <v>143</v>
      </c>
      <c r="H28" s="27">
        <v>0.3</v>
      </c>
      <c r="I28" s="54">
        <v>137</v>
      </c>
      <c r="J28" s="54">
        <v>6</v>
      </c>
      <c r="K28" s="54">
        <v>0</v>
      </c>
      <c r="L28" s="54">
        <v>0</v>
      </c>
    </row>
    <row r="29" spans="1:12" s="4" customFormat="1" ht="13.5" customHeight="1">
      <c r="A29" s="64"/>
      <c r="B29" s="102" t="s">
        <v>95</v>
      </c>
      <c r="C29" s="127"/>
      <c r="D29" s="54"/>
      <c r="E29" s="53"/>
      <c r="F29" s="27"/>
      <c r="G29" s="54"/>
      <c r="H29" s="68"/>
      <c r="I29" s="54"/>
      <c r="J29" s="54"/>
      <c r="K29" s="53"/>
      <c r="L29" s="159"/>
    </row>
    <row r="30" spans="1:12" s="4" customFormat="1" ht="10.2">
      <c r="A30" s="64">
        <v>571</v>
      </c>
      <c r="B30" s="100" t="s">
        <v>118</v>
      </c>
      <c r="C30" s="139"/>
      <c r="D30" s="54">
        <v>184293</v>
      </c>
      <c r="E30" s="53">
        <v>2960</v>
      </c>
      <c r="F30" s="27">
        <v>1.6</v>
      </c>
      <c r="G30" s="54">
        <v>3154</v>
      </c>
      <c r="H30" s="27">
        <v>1.7</v>
      </c>
      <c r="I30" s="54">
        <v>2985</v>
      </c>
      <c r="J30" s="54">
        <v>113</v>
      </c>
      <c r="K30" s="53">
        <v>423</v>
      </c>
      <c r="L30" s="27">
        <f>K30/(D30/100)</f>
        <v>0.22952580944474288</v>
      </c>
    </row>
    <row r="31" spans="1:12" s="4" customFormat="1" ht="10.2">
      <c r="A31" s="64">
        <v>572</v>
      </c>
      <c r="B31" s="100" t="s">
        <v>219</v>
      </c>
      <c r="C31" s="139"/>
      <c r="D31" s="54">
        <v>136780</v>
      </c>
      <c r="E31" s="53">
        <v>111</v>
      </c>
      <c r="F31" s="27">
        <v>0.1</v>
      </c>
      <c r="G31" s="54">
        <v>307</v>
      </c>
      <c r="H31" s="27">
        <v>0.2</v>
      </c>
      <c r="I31" s="54">
        <v>272</v>
      </c>
      <c r="J31" s="54">
        <v>29</v>
      </c>
      <c r="K31" s="54">
        <v>0</v>
      </c>
      <c r="L31" s="54">
        <v>0</v>
      </c>
    </row>
    <row r="32" spans="1:12" s="4" customFormat="1" ht="10.2">
      <c r="A32" s="64">
        <v>573</v>
      </c>
      <c r="B32" s="100" t="s">
        <v>120</v>
      </c>
      <c r="C32" s="139"/>
      <c r="D32" s="54">
        <v>117644</v>
      </c>
      <c r="E32" s="53">
        <v>57</v>
      </c>
      <c r="F32" s="27">
        <v>0</v>
      </c>
      <c r="G32" s="54">
        <v>498</v>
      </c>
      <c r="H32" s="27">
        <v>0.4</v>
      </c>
      <c r="I32" s="54">
        <v>363</v>
      </c>
      <c r="J32" s="54">
        <v>120</v>
      </c>
      <c r="K32" s="53">
        <v>10</v>
      </c>
      <c r="L32" s="27">
        <f aca="true" t="shared" si="1" ref="L32:L37">K32/(D32/100)</f>
        <v>0.008500221005746149</v>
      </c>
    </row>
    <row r="33" spans="1:12" s="4" customFormat="1" ht="10.2">
      <c r="A33" s="64">
        <v>574</v>
      </c>
      <c r="B33" s="100" t="s">
        <v>139</v>
      </c>
      <c r="C33" s="139"/>
      <c r="D33" s="54">
        <v>170624</v>
      </c>
      <c r="E33" s="53">
        <v>291</v>
      </c>
      <c r="F33" s="27">
        <v>0.2</v>
      </c>
      <c r="G33" s="54">
        <v>2209</v>
      </c>
      <c r="H33" s="27">
        <v>1.3</v>
      </c>
      <c r="I33" s="54">
        <v>1989</v>
      </c>
      <c r="J33" s="54">
        <v>163</v>
      </c>
      <c r="K33" s="53">
        <v>135</v>
      </c>
      <c r="L33" s="27">
        <f t="shared" si="1"/>
        <v>0.07912134283570893</v>
      </c>
    </row>
    <row r="34" spans="1:12" s="4" customFormat="1" ht="10.2">
      <c r="A34" s="64">
        <v>575</v>
      </c>
      <c r="B34" s="100" t="s">
        <v>241</v>
      </c>
      <c r="C34" s="139"/>
      <c r="D34" s="54">
        <v>100734</v>
      </c>
      <c r="E34" s="53">
        <v>2837</v>
      </c>
      <c r="F34" s="27">
        <v>2.8</v>
      </c>
      <c r="G34" s="54">
        <v>2735</v>
      </c>
      <c r="H34" s="27">
        <v>2.7</v>
      </c>
      <c r="I34" s="54">
        <v>2359</v>
      </c>
      <c r="J34" s="54">
        <v>74</v>
      </c>
      <c r="K34" s="53">
        <v>131</v>
      </c>
      <c r="L34" s="27">
        <f t="shared" si="1"/>
        <v>0.13004546627752298</v>
      </c>
    </row>
    <row r="35" spans="1:12" s="4" customFormat="1" ht="10.2">
      <c r="A35" s="64">
        <v>576</v>
      </c>
      <c r="B35" s="100" t="s">
        <v>140</v>
      </c>
      <c r="C35" s="139"/>
      <c r="D35" s="54">
        <v>127044</v>
      </c>
      <c r="E35" s="53">
        <v>174</v>
      </c>
      <c r="F35" s="27">
        <v>0.1</v>
      </c>
      <c r="G35" s="54">
        <v>1392</v>
      </c>
      <c r="H35" s="27">
        <v>1.1</v>
      </c>
      <c r="I35" s="54">
        <v>1280</v>
      </c>
      <c r="J35" s="54">
        <v>79</v>
      </c>
      <c r="K35" s="54">
        <v>14</v>
      </c>
      <c r="L35" s="27">
        <f t="shared" si="1"/>
        <v>0.011019804162337457</v>
      </c>
    </row>
    <row r="36" spans="1:12" s="4" customFormat="1" ht="10.2">
      <c r="A36" s="64">
        <v>577</v>
      </c>
      <c r="B36" s="100" t="s">
        <v>220</v>
      </c>
      <c r="C36" s="139"/>
      <c r="D36" s="54">
        <v>94530</v>
      </c>
      <c r="E36" s="53">
        <v>176</v>
      </c>
      <c r="F36" s="27">
        <v>0.2</v>
      </c>
      <c r="G36" s="54">
        <v>1027</v>
      </c>
      <c r="H36" s="27">
        <v>1.1</v>
      </c>
      <c r="I36" s="54">
        <v>753</v>
      </c>
      <c r="J36" s="54">
        <v>213</v>
      </c>
      <c r="K36" s="53">
        <v>88</v>
      </c>
      <c r="L36" s="27">
        <f t="shared" si="1"/>
        <v>0.09309214006135619</v>
      </c>
    </row>
    <row r="37" spans="1:12" s="4" customFormat="1" ht="13.5" customHeight="1">
      <c r="A37" s="95">
        <v>5</v>
      </c>
      <c r="B37" s="103" t="s">
        <v>207</v>
      </c>
      <c r="C37" s="126"/>
      <c r="D37" s="55">
        <v>1773630</v>
      </c>
      <c r="E37" s="98">
        <v>6686</v>
      </c>
      <c r="F37" s="174">
        <v>0.4</v>
      </c>
      <c r="G37" s="55">
        <v>12307</v>
      </c>
      <c r="H37" s="174">
        <v>0.7</v>
      </c>
      <c r="I37" s="55">
        <v>10843</v>
      </c>
      <c r="J37" s="55">
        <v>848</v>
      </c>
      <c r="K37" s="98">
        <v>894</v>
      </c>
      <c r="L37" s="174">
        <f t="shared" si="1"/>
        <v>0.05040510140220903</v>
      </c>
    </row>
    <row r="38" spans="1:12" s="4" customFormat="1" ht="6.75" customHeight="1">
      <c r="A38" s="64"/>
      <c r="B38" s="20"/>
      <c r="C38" s="21"/>
      <c r="D38" s="53"/>
      <c r="E38" s="53"/>
      <c r="F38" s="27"/>
      <c r="G38" s="54"/>
      <c r="H38" s="68"/>
      <c r="I38" s="54"/>
      <c r="J38" s="54"/>
      <c r="K38" s="53"/>
      <c r="L38" s="27"/>
    </row>
    <row r="39" spans="1:12" s="4" customFormat="1" ht="13.5" customHeight="1">
      <c r="A39" s="64"/>
      <c r="B39" s="102" t="s">
        <v>78</v>
      </c>
      <c r="C39" s="127"/>
      <c r="D39" s="53"/>
      <c r="E39" s="53"/>
      <c r="F39" s="27"/>
      <c r="G39" s="54"/>
      <c r="H39" s="68"/>
      <c r="I39" s="54"/>
      <c r="J39" s="54"/>
      <c r="K39" s="53"/>
      <c r="L39" s="27"/>
    </row>
    <row r="40" spans="1:12" s="4" customFormat="1" ht="10.2">
      <c r="A40" s="64">
        <v>661</v>
      </c>
      <c r="B40" s="100" t="s">
        <v>123</v>
      </c>
      <c r="C40" s="139"/>
      <c r="D40" s="54">
        <v>70768</v>
      </c>
      <c r="E40" s="53">
        <v>18</v>
      </c>
      <c r="F40" s="27">
        <v>0</v>
      </c>
      <c r="G40" s="54">
        <v>70</v>
      </c>
      <c r="H40" s="27">
        <v>0.1</v>
      </c>
      <c r="I40" s="54">
        <v>19</v>
      </c>
      <c r="J40" s="54">
        <v>51</v>
      </c>
      <c r="K40" s="176">
        <v>0</v>
      </c>
      <c r="L40" s="176">
        <v>0</v>
      </c>
    </row>
    <row r="41" spans="1:12" s="4" customFormat="1" ht="10.2">
      <c r="A41" s="64">
        <v>662</v>
      </c>
      <c r="B41" s="100" t="s">
        <v>124</v>
      </c>
      <c r="C41" s="139"/>
      <c r="D41" s="54">
        <v>53953</v>
      </c>
      <c r="E41" s="53">
        <v>34</v>
      </c>
      <c r="F41" s="27">
        <v>0.1</v>
      </c>
      <c r="G41" s="54">
        <v>109</v>
      </c>
      <c r="H41" s="27">
        <v>0.2</v>
      </c>
      <c r="I41" s="54">
        <v>82</v>
      </c>
      <c r="J41" s="54">
        <v>18</v>
      </c>
      <c r="K41" s="54">
        <v>0</v>
      </c>
      <c r="L41" s="54">
        <v>0</v>
      </c>
    </row>
    <row r="42" spans="1:12" s="4" customFormat="1" ht="10.2">
      <c r="A42" s="64">
        <v>663</v>
      </c>
      <c r="B42" s="100" t="s">
        <v>125</v>
      </c>
      <c r="C42" s="139"/>
      <c r="D42" s="54">
        <v>127404</v>
      </c>
      <c r="E42" s="53">
        <v>100</v>
      </c>
      <c r="F42" s="27">
        <v>0.1</v>
      </c>
      <c r="G42" s="54">
        <v>699</v>
      </c>
      <c r="H42" s="27">
        <v>0.5</v>
      </c>
      <c r="I42" s="54">
        <v>33</v>
      </c>
      <c r="J42" s="54">
        <v>666</v>
      </c>
      <c r="K42" s="54">
        <v>0</v>
      </c>
      <c r="L42" s="54">
        <v>0</v>
      </c>
    </row>
    <row r="43" spans="1:12" s="4" customFormat="1" ht="13.5" customHeight="1">
      <c r="A43" s="64"/>
      <c r="B43" s="102" t="s">
        <v>95</v>
      </c>
      <c r="C43" s="127"/>
      <c r="D43" s="54"/>
      <c r="E43" s="53"/>
      <c r="F43" s="27"/>
      <c r="G43" s="54"/>
      <c r="H43" s="68"/>
      <c r="I43" s="54"/>
      <c r="J43" s="54"/>
      <c r="K43" s="53"/>
      <c r="L43" s="159"/>
    </row>
    <row r="44" spans="1:12" s="4" customFormat="1" ht="10.2">
      <c r="A44" s="64">
        <v>671</v>
      </c>
      <c r="B44" s="100" t="s">
        <v>123</v>
      </c>
      <c r="C44" s="139"/>
      <c r="D44" s="54">
        <v>174249</v>
      </c>
      <c r="E44" s="53">
        <v>166</v>
      </c>
      <c r="F44" s="27">
        <v>0.1</v>
      </c>
      <c r="G44" s="54">
        <v>704</v>
      </c>
      <c r="H44" s="27">
        <v>0.4</v>
      </c>
      <c r="I44" s="54">
        <v>306</v>
      </c>
      <c r="J44" s="54">
        <v>373</v>
      </c>
      <c r="K44" s="54">
        <v>0</v>
      </c>
      <c r="L44" s="54">
        <v>0</v>
      </c>
    </row>
    <row r="45" spans="1:12" s="4" customFormat="1" ht="10.2">
      <c r="A45" s="64">
        <v>672</v>
      </c>
      <c r="B45" s="100" t="s">
        <v>126</v>
      </c>
      <c r="C45" s="139"/>
      <c r="D45" s="54">
        <v>103162</v>
      </c>
      <c r="E45" s="53">
        <v>139</v>
      </c>
      <c r="F45" s="27">
        <v>0.1</v>
      </c>
      <c r="G45" s="54">
        <v>702</v>
      </c>
      <c r="H45" s="27">
        <v>0.7</v>
      </c>
      <c r="I45" s="54">
        <v>297</v>
      </c>
      <c r="J45" s="54">
        <v>336</v>
      </c>
      <c r="K45" s="54">
        <v>0</v>
      </c>
      <c r="L45" s="54">
        <v>0</v>
      </c>
    </row>
    <row r="46" spans="1:12" s="4" customFormat="1" ht="10.2">
      <c r="A46" s="64">
        <v>673</v>
      </c>
      <c r="B46" s="100" t="s">
        <v>225</v>
      </c>
      <c r="C46" s="139"/>
      <c r="D46" s="54">
        <v>79630</v>
      </c>
      <c r="E46" s="53">
        <v>144</v>
      </c>
      <c r="F46" s="27">
        <v>0.2</v>
      </c>
      <c r="G46" s="54">
        <v>918</v>
      </c>
      <c r="H46" s="27">
        <v>1.2</v>
      </c>
      <c r="I46" s="54">
        <v>777</v>
      </c>
      <c r="J46" s="54">
        <v>82</v>
      </c>
      <c r="K46" s="54">
        <v>7</v>
      </c>
      <c r="L46" s="27">
        <f>K46/(D46/100)</f>
        <v>0.00879065678764285</v>
      </c>
    </row>
    <row r="47" spans="1:12" s="4" customFormat="1" ht="10.2">
      <c r="A47" s="64">
        <v>674</v>
      </c>
      <c r="B47" s="100" t="s">
        <v>127</v>
      </c>
      <c r="C47" s="139"/>
      <c r="D47" s="54">
        <v>84552</v>
      </c>
      <c r="E47" s="53">
        <v>220</v>
      </c>
      <c r="F47" s="27">
        <v>0.3</v>
      </c>
      <c r="G47" s="54">
        <v>1123</v>
      </c>
      <c r="H47" s="27">
        <v>1.3</v>
      </c>
      <c r="I47" s="54">
        <v>983</v>
      </c>
      <c r="J47" s="54">
        <v>41</v>
      </c>
      <c r="K47" s="53">
        <v>316</v>
      </c>
      <c r="L47" s="27">
        <f aca="true" t="shared" si="2" ref="L47:L53">K47/(D47/100)</f>
        <v>0.373734506575835</v>
      </c>
    </row>
    <row r="48" spans="1:12" s="4" customFormat="1" ht="10.2">
      <c r="A48" s="64">
        <v>675</v>
      </c>
      <c r="B48" s="100" t="s">
        <v>128</v>
      </c>
      <c r="C48" s="139"/>
      <c r="D48" s="54">
        <v>91074</v>
      </c>
      <c r="E48" s="53">
        <v>363</v>
      </c>
      <c r="F48" s="27">
        <v>0.4</v>
      </c>
      <c r="G48" s="54">
        <v>874</v>
      </c>
      <c r="H48" s="27">
        <v>1</v>
      </c>
      <c r="I48" s="54">
        <v>611</v>
      </c>
      <c r="J48" s="54">
        <v>203</v>
      </c>
      <c r="K48" s="54">
        <v>0</v>
      </c>
      <c r="L48" s="54">
        <v>0</v>
      </c>
    </row>
    <row r="49" spans="1:12" s="4" customFormat="1" ht="10.2">
      <c r="A49" s="64">
        <v>676</v>
      </c>
      <c r="B49" s="100" t="s">
        <v>129</v>
      </c>
      <c r="C49" s="139"/>
      <c r="D49" s="54">
        <v>128695</v>
      </c>
      <c r="E49" s="53">
        <v>155</v>
      </c>
      <c r="F49" s="27">
        <v>0.1</v>
      </c>
      <c r="G49" s="54">
        <v>428</v>
      </c>
      <c r="H49" s="27">
        <v>0.3</v>
      </c>
      <c r="I49" s="54">
        <v>168</v>
      </c>
      <c r="J49" s="54">
        <v>207</v>
      </c>
      <c r="K49" s="54">
        <v>0</v>
      </c>
      <c r="L49" s="54">
        <v>0</v>
      </c>
    </row>
    <row r="50" spans="1:12" s="4" customFormat="1" ht="10.2">
      <c r="A50" s="64">
        <v>677</v>
      </c>
      <c r="B50" s="100" t="s">
        <v>224</v>
      </c>
      <c r="C50" s="139"/>
      <c r="D50" s="54">
        <v>126309</v>
      </c>
      <c r="E50" s="53">
        <v>153</v>
      </c>
      <c r="F50" s="27">
        <v>0.1</v>
      </c>
      <c r="G50" s="54">
        <v>913</v>
      </c>
      <c r="H50" s="27">
        <v>0.7</v>
      </c>
      <c r="I50" s="54">
        <v>364</v>
      </c>
      <c r="J50" s="54">
        <v>502</v>
      </c>
      <c r="K50" s="53">
        <v>26</v>
      </c>
      <c r="L50" s="27">
        <f t="shared" si="2"/>
        <v>0.020584439746969736</v>
      </c>
    </row>
    <row r="51" spans="1:12" s="4" customFormat="1" ht="10.2">
      <c r="A51" s="64">
        <v>678</v>
      </c>
      <c r="B51" s="100" t="s">
        <v>124</v>
      </c>
      <c r="C51" s="139"/>
      <c r="D51" s="54">
        <v>115238</v>
      </c>
      <c r="E51" s="53">
        <v>209</v>
      </c>
      <c r="F51" s="27">
        <v>0.2</v>
      </c>
      <c r="G51" s="54">
        <v>648</v>
      </c>
      <c r="H51" s="27">
        <v>0.6</v>
      </c>
      <c r="I51" s="54">
        <v>401</v>
      </c>
      <c r="J51" s="54">
        <v>241</v>
      </c>
      <c r="K51" s="53">
        <v>32</v>
      </c>
      <c r="L51" s="27">
        <f t="shared" si="2"/>
        <v>0.027768617990593377</v>
      </c>
    </row>
    <row r="52" spans="1:12" s="4" customFormat="1" ht="10.2">
      <c r="A52" s="64">
        <v>679</v>
      </c>
      <c r="B52" s="100" t="s">
        <v>125</v>
      </c>
      <c r="C52" s="139"/>
      <c r="D52" s="54">
        <v>162031</v>
      </c>
      <c r="E52" s="53">
        <v>291</v>
      </c>
      <c r="F52" s="27">
        <v>0.2</v>
      </c>
      <c r="G52" s="54">
        <v>647</v>
      </c>
      <c r="H52" s="27">
        <v>0.4</v>
      </c>
      <c r="I52" s="54">
        <v>319</v>
      </c>
      <c r="J52" s="54">
        <v>320</v>
      </c>
      <c r="K52" s="54">
        <v>0</v>
      </c>
      <c r="L52" s="54">
        <v>0</v>
      </c>
    </row>
    <row r="53" spans="1:12" s="4" customFormat="1" ht="13.5" customHeight="1">
      <c r="A53" s="95">
        <v>6</v>
      </c>
      <c r="B53" s="103" t="s">
        <v>208</v>
      </c>
      <c r="C53" s="126"/>
      <c r="D53" s="55">
        <v>1317065</v>
      </c>
      <c r="E53" s="98">
        <v>1992</v>
      </c>
      <c r="F53" s="174">
        <v>0.2</v>
      </c>
      <c r="G53" s="55">
        <v>7835</v>
      </c>
      <c r="H53" s="174">
        <v>0.6</v>
      </c>
      <c r="I53" s="55">
        <v>4360</v>
      </c>
      <c r="J53" s="55">
        <v>3040</v>
      </c>
      <c r="K53" s="98">
        <v>381</v>
      </c>
      <c r="L53" s="174">
        <f t="shared" si="2"/>
        <v>0.028927957238253237</v>
      </c>
    </row>
    <row r="54" spans="1:12" s="4" customFormat="1" ht="6.75" customHeight="1">
      <c r="A54" s="64"/>
      <c r="B54" s="20"/>
      <c r="C54" s="21"/>
      <c r="D54" s="53"/>
      <c r="E54" s="53"/>
      <c r="F54" s="27"/>
      <c r="G54" s="54"/>
      <c r="H54" s="68"/>
      <c r="I54" s="54"/>
      <c r="J54" s="54"/>
      <c r="K54" s="53"/>
      <c r="L54" s="159"/>
    </row>
    <row r="55" spans="1:12" s="4" customFormat="1" ht="13.5" customHeight="1">
      <c r="A55" s="64"/>
      <c r="B55" s="102" t="s">
        <v>78</v>
      </c>
      <c r="C55" s="127"/>
      <c r="D55" s="53"/>
      <c r="E55" s="53"/>
      <c r="F55" s="27"/>
      <c r="G55" s="54"/>
      <c r="H55" s="68"/>
      <c r="I55" s="54"/>
      <c r="J55" s="54"/>
      <c r="K55" s="53"/>
      <c r="L55" s="159"/>
    </row>
    <row r="56" spans="1:12" s="4" customFormat="1" ht="10.2">
      <c r="A56" s="64">
        <v>761</v>
      </c>
      <c r="B56" s="100" t="s">
        <v>130</v>
      </c>
      <c r="C56" s="139"/>
      <c r="D56" s="54">
        <v>295511</v>
      </c>
      <c r="E56" s="53">
        <v>211</v>
      </c>
      <c r="F56" s="27">
        <v>0.1</v>
      </c>
      <c r="G56" s="54">
        <v>360</v>
      </c>
      <c r="H56" s="27">
        <v>0.1</v>
      </c>
      <c r="I56" s="54">
        <v>180</v>
      </c>
      <c r="J56" s="54">
        <v>30</v>
      </c>
      <c r="K56" s="54">
        <v>0</v>
      </c>
      <c r="L56" s="54">
        <v>0</v>
      </c>
    </row>
    <row r="57" spans="1:12" s="4" customFormat="1" ht="10.2">
      <c r="A57" s="64">
        <v>762</v>
      </c>
      <c r="B57" s="100" t="s">
        <v>131</v>
      </c>
      <c r="C57" s="139"/>
      <c r="D57" s="54">
        <v>44015</v>
      </c>
      <c r="E57" s="53">
        <v>32</v>
      </c>
      <c r="F57" s="27">
        <v>0.1</v>
      </c>
      <c r="G57" s="54">
        <v>349</v>
      </c>
      <c r="H57" s="27">
        <v>0.8</v>
      </c>
      <c r="I57" s="54">
        <v>347</v>
      </c>
      <c r="J57" s="54">
        <v>2</v>
      </c>
      <c r="K57" s="54">
        <v>0</v>
      </c>
      <c r="L57" s="54">
        <v>0</v>
      </c>
    </row>
    <row r="58" spans="1:12" s="4" customFormat="1" ht="10.2">
      <c r="A58" s="64">
        <v>763</v>
      </c>
      <c r="B58" s="100" t="s">
        <v>132</v>
      </c>
      <c r="C58" s="139"/>
      <c r="D58" s="54">
        <v>68635</v>
      </c>
      <c r="E58" s="53">
        <v>526</v>
      </c>
      <c r="F58" s="27">
        <v>0.8</v>
      </c>
      <c r="G58" s="54">
        <v>1268</v>
      </c>
      <c r="H58" s="27">
        <v>1.8</v>
      </c>
      <c r="I58" s="54">
        <v>1255</v>
      </c>
      <c r="J58" s="54">
        <v>13</v>
      </c>
      <c r="K58" s="54">
        <v>0</v>
      </c>
      <c r="L58" s="54">
        <v>0</v>
      </c>
    </row>
    <row r="59" spans="1:12" s="4" customFormat="1" ht="10.2">
      <c r="A59" s="64">
        <v>764</v>
      </c>
      <c r="B59" s="100" t="s">
        <v>133</v>
      </c>
      <c r="C59" s="139"/>
      <c r="D59" s="54">
        <v>43929</v>
      </c>
      <c r="E59" s="53">
        <v>130</v>
      </c>
      <c r="F59" s="27">
        <v>0.3</v>
      </c>
      <c r="G59" s="54">
        <v>678</v>
      </c>
      <c r="H59" s="27">
        <v>1.5</v>
      </c>
      <c r="I59" s="54">
        <v>581</v>
      </c>
      <c r="J59" s="54">
        <v>94</v>
      </c>
      <c r="K59" s="54">
        <v>0</v>
      </c>
      <c r="L59" s="54">
        <v>0</v>
      </c>
    </row>
    <row r="60" spans="1:12" s="4" customFormat="1" ht="12.75" customHeight="1">
      <c r="A60" s="64"/>
      <c r="B60" s="102" t="s">
        <v>95</v>
      </c>
      <c r="C60" s="127"/>
      <c r="D60" s="54"/>
      <c r="E60" s="53"/>
      <c r="F60" s="27"/>
      <c r="G60" s="54"/>
      <c r="H60" s="68"/>
      <c r="I60" s="54"/>
      <c r="J60" s="54"/>
      <c r="K60" s="53"/>
      <c r="L60" s="159"/>
    </row>
    <row r="61" spans="1:12" s="4" customFormat="1" ht="10.2">
      <c r="A61" s="64">
        <v>771</v>
      </c>
      <c r="B61" s="100" t="s">
        <v>221</v>
      </c>
      <c r="C61" s="139"/>
      <c r="D61" s="54">
        <v>133998</v>
      </c>
      <c r="E61" s="53">
        <v>86</v>
      </c>
      <c r="F61" s="27">
        <v>0.1</v>
      </c>
      <c r="G61" s="54">
        <v>1773</v>
      </c>
      <c r="H61" s="27">
        <v>1.3</v>
      </c>
      <c r="I61" s="54">
        <v>1552</v>
      </c>
      <c r="J61" s="54">
        <v>154</v>
      </c>
      <c r="K61" s="53">
        <v>105</v>
      </c>
      <c r="L61" s="27">
        <f>K61/(D61/100)</f>
        <v>0.07835937849818654</v>
      </c>
    </row>
    <row r="62" spans="1:12" s="4" customFormat="1" ht="10.2">
      <c r="A62" s="64">
        <v>772</v>
      </c>
      <c r="B62" s="100" t="s">
        <v>130</v>
      </c>
      <c r="C62" s="139"/>
      <c r="D62" s="54">
        <v>252482</v>
      </c>
      <c r="E62" s="53">
        <v>357</v>
      </c>
      <c r="F62" s="27">
        <v>0.1</v>
      </c>
      <c r="G62" s="54">
        <v>1804</v>
      </c>
      <c r="H62" s="27">
        <v>0.7</v>
      </c>
      <c r="I62" s="54">
        <v>1480</v>
      </c>
      <c r="J62" s="54">
        <v>263</v>
      </c>
      <c r="K62" s="54">
        <v>0</v>
      </c>
      <c r="L62" s="54">
        <v>0</v>
      </c>
    </row>
    <row r="63" spans="1:12" s="4" customFormat="1" ht="10.2">
      <c r="A63" s="64">
        <v>773</v>
      </c>
      <c r="B63" s="100" t="s">
        <v>229</v>
      </c>
      <c r="C63" s="139"/>
      <c r="D63" s="54">
        <v>96387</v>
      </c>
      <c r="E63" s="53">
        <v>251</v>
      </c>
      <c r="F63" s="27">
        <v>0.3</v>
      </c>
      <c r="G63" s="54">
        <v>1591</v>
      </c>
      <c r="H63" s="27">
        <v>1.7</v>
      </c>
      <c r="I63" s="54">
        <v>838</v>
      </c>
      <c r="J63" s="54">
        <v>285</v>
      </c>
      <c r="K63" s="53">
        <v>6</v>
      </c>
      <c r="L63" s="27">
        <f aca="true" t="shared" si="3" ref="L63:L72">K63/(D63/100)</f>
        <v>0.006224905848299044</v>
      </c>
    </row>
    <row r="64" spans="1:12" s="4" customFormat="1" ht="10.2">
      <c r="A64" s="64">
        <v>774</v>
      </c>
      <c r="B64" s="100" t="s">
        <v>134</v>
      </c>
      <c r="C64" s="139"/>
      <c r="D64" s="54">
        <v>126678</v>
      </c>
      <c r="E64" s="53">
        <v>177</v>
      </c>
      <c r="F64" s="27">
        <v>0.1</v>
      </c>
      <c r="G64" s="54">
        <v>1506</v>
      </c>
      <c r="H64" s="27">
        <v>1.2</v>
      </c>
      <c r="I64" s="54">
        <v>1377</v>
      </c>
      <c r="J64" s="54">
        <v>82</v>
      </c>
      <c r="K64" s="53">
        <v>47</v>
      </c>
      <c r="L64" s="27">
        <f t="shared" si="3"/>
        <v>0.0371019435103175</v>
      </c>
    </row>
    <row r="65" spans="1:12" s="4" customFormat="1" ht="10.2">
      <c r="A65" s="64">
        <v>775</v>
      </c>
      <c r="B65" s="100" t="s">
        <v>223</v>
      </c>
      <c r="C65" s="139"/>
      <c r="D65" s="54">
        <v>174722</v>
      </c>
      <c r="E65" s="53">
        <v>545</v>
      </c>
      <c r="F65" s="27">
        <v>0.3</v>
      </c>
      <c r="G65" s="54">
        <v>1197</v>
      </c>
      <c r="H65" s="27">
        <v>0.7</v>
      </c>
      <c r="I65" s="54">
        <v>919</v>
      </c>
      <c r="J65" s="54">
        <v>139</v>
      </c>
      <c r="K65" s="54">
        <v>0</v>
      </c>
      <c r="L65" s="54">
        <v>0</v>
      </c>
    </row>
    <row r="66" spans="1:12" s="4" customFormat="1" ht="10.2">
      <c r="A66" s="64">
        <v>776</v>
      </c>
      <c r="B66" s="100" t="s">
        <v>135</v>
      </c>
      <c r="C66" s="139"/>
      <c r="D66" s="54">
        <v>81989</v>
      </c>
      <c r="E66" s="53">
        <v>804</v>
      </c>
      <c r="F66" s="27">
        <v>1</v>
      </c>
      <c r="G66" s="54">
        <v>5522</v>
      </c>
      <c r="H66" s="27">
        <v>6.7</v>
      </c>
      <c r="I66" s="54">
        <v>4580</v>
      </c>
      <c r="J66" s="54">
        <v>875</v>
      </c>
      <c r="K66" s="54">
        <v>0</v>
      </c>
      <c r="L66" s="54">
        <v>0</v>
      </c>
    </row>
    <row r="67" spans="1:12" s="4" customFormat="1" ht="10.2">
      <c r="A67" s="64">
        <v>777</v>
      </c>
      <c r="B67" s="100" t="s">
        <v>136</v>
      </c>
      <c r="C67" s="139"/>
      <c r="D67" s="54">
        <v>140983</v>
      </c>
      <c r="E67" s="53">
        <v>2644</v>
      </c>
      <c r="F67" s="27">
        <v>1.9</v>
      </c>
      <c r="G67" s="54">
        <v>9591</v>
      </c>
      <c r="H67" s="27">
        <v>6.8</v>
      </c>
      <c r="I67" s="54">
        <v>6144</v>
      </c>
      <c r="J67" s="54">
        <v>1791</v>
      </c>
      <c r="K67" s="53">
        <v>66</v>
      </c>
      <c r="L67" s="27">
        <f t="shared" si="3"/>
        <v>0.046814154898108286</v>
      </c>
    </row>
    <row r="68" spans="1:12" s="4" customFormat="1" ht="10.2">
      <c r="A68" s="64">
        <v>778</v>
      </c>
      <c r="B68" s="100" t="s">
        <v>137</v>
      </c>
      <c r="C68" s="139"/>
      <c r="D68" s="54">
        <v>144872</v>
      </c>
      <c r="E68" s="53">
        <v>1503</v>
      </c>
      <c r="F68" s="27">
        <v>1</v>
      </c>
      <c r="G68" s="54">
        <v>7300</v>
      </c>
      <c r="H68" s="27">
        <v>5</v>
      </c>
      <c r="I68" s="54">
        <v>6406</v>
      </c>
      <c r="J68" s="54">
        <v>814</v>
      </c>
      <c r="K68" s="53">
        <v>89</v>
      </c>
      <c r="L68" s="27">
        <f t="shared" si="3"/>
        <v>0.06143354133303882</v>
      </c>
    </row>
    <row r="69" spans="1:12" s="4" customFormat="1" ht="10.2">
      <c r="A69" s="64">
        <v>779</v>
      </c>
      <c r="B69" s="100" t="s">
        <v>222</v>
      </c>
      <c r="C69" s="139"/>
      <c r="D69" s="54">
        <v>134360</v>
      </c>
      <c r="E69" s="53">
        <v>176</v>
      </c>
      <c r="F69" s="27">
        <v>0.1</v>
      </c>
      <c r="G69" s="54">
        <v>1339</v>
      </c>
      <c r="H69" s="27">
        <v>1</v>
      </c>
      <c r="I69" s="54">
        <v>1079</v>
      </c>
      <c r="J69" s="54">
        <v>181</v>
      </c>
      <c r="K69" s="53">
        <v>38</v>
      </c>
      <c r="L69" s="27">
        <f t="shared" si="3"/>
        <v>0.02828222685323013</v>
      </c>
    </row>
    <row r="70" spans="1:12" s="4" customFormat="1" ht="10.2">
      <c r="A70" s="64">
        <v>780</v>
      </c>
      <c r="B70" s="100" t="s">
        <v>138</v>
      </c>
      <c r="C70" s="139"/>
      <c r="D70" s="54">
        <v>155697</v>
      </c>
      <c r="E70" s="53">
        <v>7234</v>
      </c>
      <c r="F70" s="27">
        <v>4.6</v>
      </c>
      <c r="G70" s="54">
        <v>15354</v>
      </c>
      <c r="H70" s="27">
        <v>9.9</v>
      </c>
      <c r="I70" s="54">
        <v>14011</v>
      </c>
      <c r="J70" s="54">
        <v>993</v>
      </c>
      <c r="K70" s="54">
        <v>0</v>
      </c>
      <c r="L70" s="54">
        <v>0</v>
      </c>
    </row>
    <row r="71" spans="1:12" s="4" customFormat="1" ht="13.5" customHeight="1">
      <c r="A71" s="95">
        <v>7</v>
      </c>
      <c r="B71" s="103" t="s">
        <v>209</v>
      </c>
      <c r="C71" s="126"/>
      <c r="D71" s="55">
        <v>1894258</v>
      </c>
      <c r="E71" s="98">
        <v>14676</v>
      </c>
      <c r="F71" s="174">
        <v>0.8</v>
      </c>
      <c r="G71" s="55">
        <v>49632</v>
      </c>
      <c r="H71" s="174">
        <v>2.6</v>
      </c>
      <c r="I71" s="55">
        <v>40749</v>
      </c>
      <c r="J71" s="55">
        <v>5716</v>
      </c>
      <c r="K71" s="98">
        <v>351</v>
      </c>
      <c r="L71" s="174">
        <f t="shared" si="3"/>
        <v>0.018529682862630115</v>
      </c>
    </row>
    <row r="72" spans="1:12" s="4" customFormat="1" ht="13.5" customHeight="1">
      <c r="A72" s="95"/>
      <c r="B72" s="62" t="s">
        <v>197</v>
      </c>
      <c r="C72" s="140"/>
      <c r="D72" s="172">
        <v>13097202</v>
      </c>
      <c r="E72" s="177">
        <v>89734</v>
      </c>
      <c r="F72" s="174">
        <v>0.7</v>
      </c>
      <c r="G72" s="172">
        <v>337149</v>
      </c>
      <c r="H72" s="174">
        <v>2.6</v>
      </c>
      <c r="I72" s="172">
        <v>280852</v>
      </c>
      <c r="J72" s="172">
        <v>36109</v>
      </c>
      <c r="K72" s="177">
        <v>8078</v>
      </c>
      <c r="L72" s="174">
        <f t="shared" si="3"/>
        <v>0.061677295654445886</v>
      </c>
    </row>
    <row r="73" spans="1:10" s="4" customFormat="1" ht="10.2">
      <c r="A73" s="4" t="s">
        <v>63</v>
      </c>
      <c r="G73" s="39"/>
      <c r="H73" s="39"/>
      <c r="I73" s="39"/>
      <c r="J73" s="39"/>
    </row>
    <row r="74" spans="1:10" s="4" customFormat="1" ht="11.4">
      <c r="A74" s="12" t="s">
        <v>243</v>
      </c>
      <c r="G74" s="66"/>
      <c r="H74" s="39"/>
      <c r="I74" s="66"/>
      <c r="J74" s="66"/>
    </row>
    <row r="75" spans="7:10" s="4" customFormat="1" ht="10.2">
      <c r="G75" s="66"/>
      <c r="H75" s="39"/>
      <c r="I75" s="39"/>
      <c r="J75" s="39"/>
    </row>
    <row r="76" spans="7:10" s="4" customFormat="1" ht="10.2">
      <c r="G76" s="39"/>
      <c r="H76" s="39"/>
      <c r="I76" s="39"/>
      <c r="J76" s="39"/>
    </row>
    <row r="77" spans="7:10" s="4" customFormat="1" ht="10.2">
      <c r="G77" s="39"/>
      <c r="H77" s="39"/>
      <c r="I77" s="39"/>
      <c r="J77" s="39"/>
    </row>
    <row r="78" spans="7:10" s="4" customFormat="1" ht="10.2">
      <c r="G78" s="39"/>
      <c r="H78" s="39"/>
      <c r="I78" s="39"/>
      <c r="J78" s="39"/>
    </row>
    <row r="79" spans="7:10" s="4" customFormat="1" ht="10.2">
      <c r="G79" s="39"/>
      <c r="H79" s="39"/>
      <c r="I79" s="39"/>
      <c r="J79" s="39"/>
    </row>
    <row r="80" spans="7:10" s="4" customFormat="1" ht="10.2">
      <c r="G80" s="39"/>
      <c r="H80" s="39"/>
      <c r="I80" s="39"/>
      <c r="J80" s="39"/>
    </row>
    <row r="81" spans="7:10" s="4" customFormat="1" ht="10.2">
      <c r="G81" s="39"/>
      <c r="H81" s="39"/>
      <c r="I81" s="39"/>
      <c r="J81" s="39"/>
    </row>
    <row r="82" spans="7:10" s="4" customFormat="1" ht="10.2">
      <c r="G82" s="39"/>
      <c r="H82" s="39"/>
      <c r="I82" s="39"/>
      <c r="J82" s="39"/>
    </row>
    <row r="83" spans="7:10" s="4" customFormat="1" ht="10.2">
      <c r="G83" s="39"/>
      <c r="H83" s="39"/>
      <c r="I83" s="39"/>
      <c r="J83" s="39"/>
    </row>
    <row r="84" spans="7:10" s="4" customFormat="1" ht="10.2">
      <c r="G84" s="39"/>
      <c r="H84" s="39"/>
      <c r="I84" s="39"/>
      <c r="J84" s="39"/>
    </row>
    <row r="85" spans="7:10" s="4" customFormat="1" ht="10.2">
      <c r="G85" s="39"/>
      <c r="H85" s="39"/>
      <c r="I85" s="39"/>
      <c r="J85" s="39"/>
    </row>
    <row r="86" spans="7:10" s="4" customFormat="1" ht="10.2">
      <c r="G86" s="39"/>
      <c r="H86" s="39"/>
      <c r="I86" s="39"/>
      <c r="J86" s="39"/>
    </row>
    <row r="87" spans="7:10" s="4" customFormat="1" ht="10.2">
      <c r="G87" s="39"/>
      <c r="H87" s="39"/>
      <c r="I87" s="39"/>
      <c r="J87" s="39"/>
    </row>
    <row r="88" spans="7:10" s="4" customFormat="1" ht="10.2">
      <c r="G88" s="39"/>
      <c r="H88" s="39"/>
      <c r="I88" s="39"/>
      <c r="J88" s="39"/>
    </row>
    <row r="89" spans="7:10" s="4" customFormat="1" ht="10.2">
      <c r="G89" s="39"/>
      <c r="H89" s="39"/>
      <c r="I89" s="39"/>
      <c r="J89" s="39"/>
    </row>
    <row r="90" spans="7:10" s="4" customFormat="1" ht="10.2">
      <c r="G90" s="39"/>
      <c r="H90" s="39"/>
      <c r="I90" s="39"/>
      <c r="J90" s="39"/>
    </row>
    <row r="91" spans="7:10" s="4" customFormat="1" ht="10.2">
      <c r="G91" s="39"/>
      <c r="H91" s="39"/>
      <c r="I91" s="39"/>
      <c r="J91" s="39"/>
    </row>
    <row r="92" spans="7:10" s="4" customFormat="1" ht="10.2">
      <c r="G92" s="39"/>
      <c r="H92" s="39"/>
      <c r="I92" s="39"/>
      <c r="J92" s="39"/>
    </row>
    <row r="93" spans="7:10" s="4" customFormat="1" ht="10.2">
      <c r="G93" s="39"/>
      <c r="H93" s="39"/>
      <c r="I93" s="39"/>
      <c r="J93" s="39"/>
    </row>
    <row r="94" spans="7:10" s="4" customFormat="1" ht="10.2">
      <c r="G94" s="39"/>
      <c r="H94" s="39"/>
      <c r="I94" s="39"/>
      <c r="J94" s="39"/>
    </row>
    <row r="95" spans="7:10" s="4" customFormat="1" ht="10.2">
      <c r="G95" s="39"/>
      <c r="H95" s="39"/>
      <c r="I95" s="39"/>
      <c r="J95" s="39"/>
    </row>
    <row r="96" spans="7:10" s="4" customFormat="1" ht="10.2">
      <c r="G96" s="39"/>
      <c r="H96" s="39"/>
      <c r="I96" s="39"/>
      <c r="J96" s="39"/>
    </row>
    <row r="97" spans="7:10" s="4" customFormat="1" ht="10.2">
      <c r="G97" s="39"/>
      <c r="H97" s="39"/>
      <c r="I97" s="39"/>
      <c r="J97" s="39"/>
    </row>
    <row r="98" spans="7:10" s="4" customFormat="1" ht="10.2">
      <c r="G98" s="39"/>
      <c r="H98" s="39"/>
      <c r="I98" s="39"/>
      <c r="J98" s="39"/>
    </row>
    <row r="99" spans="7:10" s="4" customFormat="1" ht="10.2">
      <c r="G99" s="39"/>
      <c r="H99" s="39"/>
      <c r="I99" s="39"/>
      <c r="J99" s="39"/>
    </row>
    <row r="100" spans="7:10" s="4" customFormat="1" ht="10.2">
      <c r="G100" s="39"/>
      <c r="H100" s="39"/>
      <c r="I100" s="39"/>
      <c r="J100" s="39"/>
    </row>
    <row r="101" spans="7:10" s="4" customFormat="1" ht="10.2">
      <c r="G101" s="39"/>
      <c r="H101" s="39"/>
      <c r="I101" s="39"/>
      <c r="J101" s="39"/>
    </row>
    <row r="102" spans="7:10" s="4" customFormat="1" ht="10.2">
      <c r="G102" s="39"/>
      <c r="H102" s="39"/>
      <c r="I102" s="39"/>
      <c r="J102" s="39"/>
    </row>
    <row r="103" spans="7:10" s="4" customFormat="1" ht="10.2">
      <c r="G103" s="39"/>
      <c r="H103" s="39"/>
      <c r="I103" s="39"/>
      <c r="J103" s="39"/>
    </row>
    <row r="104" spans="7:10" s="4" customFormat="1" ht="10.2">
      <c r="G104" s="39"/>
      <c r="H104" s="39"/>
      <c r="I104" s="39"/>
      <c r="J104" s="39"/>
    </row>
    <row r="105" spans="7:10" s="4" customFormat="1" ht="10.2">
      <c r="G105" s="39"/>
      <c r="H105" s="39"/>
      <c r="I105" s="39"/>
      <c r="J105" s="39"/>
    </row>
    <row r="106" spans="7:10" s="4" customFormat="1" ht="10.2">
      <c r="G106" s="39"/>
      <c r="H106" s="39"/>
      <c r="I106" s="39"/>
      <c r="J106" s="39"/>
    </row>
    <row r="107" spans="7:10" s="4" customFormat="1" ht="10.2">
      <c r="G107" s="39"/>
      <c r="H107" s="39"/>
      <c r="I107" s="39"/>
      <c r="J107" s="39"/>
    </row>
    <row r="108" spans="7:10" s="4" customFormat="1" ht="10.2">
      <c r="G108" s="39"/>
      <c r="H108" s="39"/>
      <c r="I108" s="39"/>
      <c r="J108" s="39"/>
    </row>
    <row r="109" spans="7:10" s="4" customFormat="1" ht="10.2">
      <c r="G109" s="39"/>
      <c r="H109" s="39"/>
      <c r="I109" s="39"/>
      <c r="J109" s="39"/>
    </row>
    <row r="110" spans="7:10" s="4" customFormat="1" ht="10.2">
      <c r="G110" s="39"/>
      <c r="H110" s="39"/>
      <c r="I110" s="39"/>
      <c r="J110" s="39"/>
    </row>
    <row r="111" spans="7:10" s="4" customFormat="1" ht="10.2">
      <c r="G111" s="39"/>
      <c r="H111" s="39"/>
      <c r="I111" s="39"/>
      <c r="J111" s="39"/>
    </row>
    <row r="112" spans="7:10" s="4" customFormat="1" ht="10.2">
      <c r="G112" s="39"/>
      <c r="H112" s="39"/>
      <c r="I112" s="39"/>
      <c r="J112" s="39"/>
    </row>
    <row r="113" spans="7:10" s="4" customFormat="1" ht="10.2">
      <c r="G113" s="39"/>
      <c r="H113" s="39"/>
      <c r="I113" s="39"/>
      <c r="J113" s="39"/>
    </row>
    <row r="114" spans="7:10" s="4" customFormat="1" ht="10.2">
      <c r="G114" s="39"/>
      <c r="H114" s="39"/>
      <c r="I114" s="39"/>
      <c r="J114" s="39"/>
    </row>
    <row r="115" spans="7:10" s="4" customFormat="1" ht="10.2">
      <c r="G115" s="39"/>
      <c r="H115" s="39"/>
      <c r="I115" s="39"/>
      <c r="J115" s="39"/>
    </row>
    <row r="116" spans="7:10" s="4" customFormat="1" ht="10.2">
      <c r="G116" s="39"/>
      <c r="H116" s="39"/>
      <c r="I116" s="39"/>
      <c r="J116" s="39"/>
    </row>
    <row r="117" spans="7:10" s="4" customFormat="1" ht="10.2">
      <c r="G117" s="39"/>
      <c r="H117" s="39"/>
      <c r="I117" s="39"/>
      <c r="J117" s="39"/>
    </row>
    <row r="118" spans="7:10" s="4" customFormat="1" ht="10.2">
      <c r="G118" s="39"/>
      <c r="H118" s="39"/>
      <c r="I118" s="39"/>
      <c r="J118" s="39"/>
    </row>
    <row r="119" spans="7:10" s="4" customFormat="1" ht="10.2">
      <c r="G119" s="39"/>
      <c r="H119" s="39"/>
      <c r="I119" s="39"/>
      <c r="J119" s="39"/>
    </row>
    <row r="120" spans="7:10" s="4" customFormat="1" ht="10.2">
      <c r="G120" s="39"/>
      <c r="H120" s="39"/>
      <c r="I120" s="39"/>
      <c r="J120" s="39"/>
    </row>
    <row r="121" spans="7:10" s="4" customFormat="1" ht="10.2">
      <c r="G121" s="39"/>
      <c r="H121" s="39"/>
      <c r="I121" s="39"/>
      <c r="J121" s="39"/>
    </row>
    <row r="122" spans="7:10" s="4" customFormat="1" ht="10.2">
      <c r="G122" s="39"/>
      <c r="H122" s="39"/>
      <c r="I122" s="39"/>
      <c r="J122" s="39"/>
    </row>
    <row r="123" spans="7:10" s="4" customFormat="1" ht="10.2">
      <c r="G123" s="39"/>
      <c r="H123" s="39"/>
      <c r="I123" s="39"/>
      <c r="J123" s="39"/>
    </row>
    <row r="124" spans="7:10" s="4" customFormat="1" ht="10.2">
      <c r="G124" s="39"/>
      <c r="H124" s="39"/>
      <c r="I124" s="39"/>
      <c r="J124" s="39"/>
    </row>
    <row r="125" spans="7:10" s="4" customFormat="1" ht="10.2">
      <c r="G125" s="39"/>
      <c r="H125" s="39"/>
      <c r="I125" s="39"/>
      <c r="J125" s="39"/>
    </row>
    <row r="126" spans="7:10" s="4" customFormat="1" ht="10.2">
      <c r="G126" s="39"/>
      <c r="H126" s="39"/>
      <c r="I126" s="39"/>
      <c r="J126" s="39"/>
    </row>
    <row r="127" spans="7:10" s="4" customFormat="1" ht="10.2">
      <c r="G127" s="39"/>
      <c r="H127" s="39"/>
      <c r="I127" s="39"/>
      <c r="J127" s="39"/>
    </row>
    <row r="128" spans="7:10" s="4" customFormat="1" ht="10.2">
      <c r="G128" s="39"/>
      <c r="H128" s="39"/>
      <c r="I128" s="39"/>
      <c r="J128" s="39"/>
    </row>
    <row r="129" spans="7:10" s="4" customFormat="1" ht="10.2">
      <c r="G129" s="39"/>
      <c r="H129" s="39"/>
      <c r="I129" s="39"/>
      <c r="J129" s="39"/>
    </row>
    <row r="130" spans="7:10" s="4" customFormat="1" ht="10.2">
      <c r="G130" s="39"/>
      <c r="H130" s="39"/>
      <c r="I130" s="39"/>
      <c r="J130" s="39"/>
    </row>
    <row r="131" spans="7:10" s="4" customFormat="1" ht="10.2">
      <c r="G131" s="39"/>
      <c r="H131" s="39"/>
      <c r="I131" s="39"/>
      <c r="J131" s="39"/>
    </row>
    <row r="132" spans="7:10" s="4" customFormat="1" ht="10.2">
      <c r="G132" s="39"/>
      <c r="H132" s="39"/>
      <c r="I132" s="39"/>
      <c r="J132" s="39"/>
    </row>
    <row r="133" spans="7:10" s="4" customFormat="1" ht="10.2">
      <c r="G133" s="39"/>
      <c r="H133" s="39"/>
      <c r="I133" s="39"/>
      <c r="J133" s="39"/>
    </row>
    <row r="134" spans="7:10" s="4" customFormat="1" ht="10.2">
      <c r="G134" s="39"/>
      <c r="H134" s="39"/>
      <c r="I134" s="39"/>
      <c r="J134" s="39"/>
    </row>
    <row r="135" spans="7:10" s="4" customFormat="1" ht="10.2">
      <c r="G135" s="39"/>
      <c r="H135" s="39"/>
      <c r="I135" s="39"/>
      <c r="J135" s="39"/>
    </row>
    <row r="136" spans="7:10" s="4" customFormat="1" ht="10.2">
      <c r="G136" s="39"/>
      <c r="H136" s="39"/>
      <c r="I136" s="39"/>
      <c r="J136" s="39"/>
    </row>
    <row r="137" spans="7:10" s="4" customFormat="1" ht="10.2">
      <c r="G137" s="39"/>
      <c r="H137" s="39"/>
      <c r="I137" s="39"/>
      <c r="J137" s="39"/>
    </row>
    <row r="138" spans="7:10" s="4" customFormat="1" ht="10.2">
      <c r="G138" s="39"/>
      <c r="H138" s="39"/>
      <c r="I138" s="39"/>
      <c r="J138" s="39"/>
    </row>
    <row r="139" spans="7:10" s="4" customFormat="1" ht="10.2">
      <c r="G139" s="39"/>
      <c r="H139" s="39"/>
      <c r="I139" s="39"/>
      <c r="J139" s="39"/>
    </row>
    <row r="140" spans="7:10" s="4" customFormat="1" ht="10.2">
      <c r="G140" s="39"/>
      <c r="H140" s="39"/>
      <c r="I140" s="39"/>
      <c r="J140" s="39"/>
    </row>
    <row r="141" spans="7:10" s="4" customFormat="1" ht="10.2">
      <c r="G141" s="39"/>
      <c r="H141" s="39"/>
      <c r="I141" s="39"/>
      <c r="J141" s="39"/>
    </row>
    <row r="142" spans="7:10" s="4" customFormat="1" ht="10.2">
      <c r="G142" s="39"/>
      <c r="H142" s="39"/>
      <c r="I142" s="39"/>
      <c r="J142" s="39"/>
    </row>
    <row r="143" spans="7:10" s="4" customFormat="1" ht="10.2">
      <c r="G143" s="39"/>
      <c r="H143" s="39"/>
      <c r="I143" s="39"/>
      <c r="J143" s="39"/>
    </row>
    <row r="144" spans="7:10" s="4" customFormat="1" ht="10.2">
      <c r="G144" s="39"/>
      <c r="H144" s="39"/>
      <c r="I144" s="39"/>
      <c r="J144" s="39"/>
    </row>
    <row r="145" spans="7:10" s="4" customFormat="1" ht="10.2">
      <c r="G145" s="39"/>
      <c r="H145" s="39"/>
      <c r="I145" s="39"/>
      <c r="J145" s="39"/>
    </row>
    <row r="146" spans="7:10" s="4" customFormat="1" ht="10.2">
      <c r="G146" s="39"/>
      <c r="H146" s="39"/>
      <c r="I146" s="39"/>
      <c r="J146" s="39"/>
    </row>
    <row r="147" spans="7:10" s="4" customFormat="1" ht="10.2">
      <c r="G147" s="39"/>
      <c r="H147" s="39"/>
      <c r="I147" s="39"/>
      <c r="J147" s="39"/>
    </row>
    <row r="148" spans="7:10" s="4" customFormat="1" ht="10.2">
      <c r="G148" s="39"/>
      <c r="H148" s="39"/>
      <c r="I148" s="39"/>
      <c r="J148" s="39"/>
    </row>
    <row r="149" spans="7:10" s="4" customFormat="1" ht="10.2">
      <c r="G149" s="39"/>
      <c r="H149" s="39"/>
      <c r="I149" s="39"/>
      <c r="J149" s="39"/>
    </row>
    <row r="150" spans="7:10" s="4" customFormat="1" ht="10.2">
      <c r="G150" s="39"/>
      <c r="H150" s="39"/>
      <c r="I150" s="39"/>
      <c r="J150" s="39"/>
    </row>
    <row r="151" spans="7:10" s="4" customFormat="1" ht="10.2">
      <c r="G151" s="39"/>
      <c r="H151" s="39"/>
      <c r="I151" s="39"/>
      <c r="J151" s="39"/>
    </row>
    <row r="152" spans="7:10" s="4" customFormat="1" ht="10.2">
      <c r="G152" s="39"/>
      <c r="H152" s="39"/>
      <c r="I152" s="39"/>
      <c r="J152" s="39"/>
    </row>
    <row r="153" spans="7:10" s="4" customFormat="1" ht="10.2">
      <c r="G153" s="39"/>
      <c r="H153" s="39"/>
      <c r="I153" s="39"/>
      <c r="J153" s="39"/>
    </row>
    <row r="154" spans="7:10" s="4" customFormat="1" ht="10.2">
      <c r="G154" s="39"/>
      <c r="H154" s="39"/>
      <c r="I154" s="39"/>
      <c r="J154" s="39"/>
    </row>
    <row r="155" spans="7:10" s="4" customFormat="1" ht="10.2">
      <c r="G155" s="39"/>
      <c r="H155" s="39"/>
      <c r="I155" s="39"/>
      <c r="J155" s="39"/>
    </row>
    <row r="156" spans="7:10" s="4" customFormat="1" ht="10.2">
      <c r="G156" s="39"/>
      <c r="H156" s="39"/>
      <c r="I156" s="39"/>
      <c r="J156" s="39"/>
    </row>
    <row r="157" spans="7:10" s="4" customFormat="1" ht="10.2">
      <c r="G157" s="39"/>
      <c r="H157" s="39"/>
      <c r="I157" s="39"/>
      <c r="J157" s="39"/>
    </row>
    <row r="158" spans="7:10" s="4" customFormat="1" ht="10.2">
      <c r="G158" s="39"/>
      <c r="H158" s="39"/>
      <c r="I158" s="39"/>
      <c r="J158" s="39"/>
    </row>
    <row r="159" spans="7:10" s="4" customFormat="1" ht="10.2">
      <c r="G159" s="39"/>
      <c r="H159" s="39"/>
      <c r="I159" s="39"/>
      <c r="J159" s="39"/>
    </row>
    <row r="160" spans="7:10" s="4" customFormat="1" ht="10.2">
      <c r="G160" s="39"/>
      <c r="H160" s="39"/>
      <c r="I160" s="39"/>
      <c r="J160" s="39"/>
    </row>
    <row r="161" spans="7:10" s="4" customFormat="1" ht="10.2">
      <c r="G161" s="39"/>
      <c r="H161" s="39"/>
      <c r="I161" s="39"/>
      <c r="J161" s="39"/>
    </row>
    <row r="162" spans="7:10" s="4" customFormat="1" ht="10.2">
      <c r="G162" s="39"/>
      <c r="H162" s="39"/>
      <c r="I162" s="39"/>
      <c r="J162" s="39"/>
    </row>
    <row r="163" spans="7:10" s="4" customFormat="1" ht="10.2">
      <c r="G163" s="39"/>
      <c r="H163" s="39"/>
      <c r="I163" s="39"/>
      <c r="J163" s="39"/>
    </row>
    <row r="164" spans="7:10" s="4" customFormat="1" ht="10.2">
      <c r="G164" s="39"/>
      <c r="H164" s="39"/>
      <c r="I164" s="39"/>
      <c r="J164" s="39"/>
    </row>
    <row r="165" spans="7:10" s="4" customFormat="1" ht="10.2">
      <c r="G165" s="39"/>
      <c r="H165" s="39"/>
      <c r="I165" s="39"/>
      <c r="J165" s="39"/>
    </row>
    <row r="166" spans="7:10" s="4" customFormat="1" ht="10.2">
      <c r="G166" s="39"/>
      <c r="H166" s="39"/>
      <c r="I166" s="39"/>
      <c r="J166" s="39"/>
    </row>
    <row r="167" spans="7:10" s="4" customFormat="1" ht="10.2">
      <c r="G167" s="39"/>
      <c r="H167" s="39"/>
      <c r="I167" s="39"/>
      <c r="J167" s="39"/>
    </row>
    <row r="168" spans="7:10" s="4" customFormat="1" ht="10.2">
      <c r="G168" s="39"/>
      <c r="H168" s="39"/>
      <c r="I168" s="39"/>
      <c r="J168" s="39"/>
    </row>
    <row r="169" spans="7:10" s="4" customFormat="1" ht="10.2">
      <c r="G169" s="39"/>
      <c r="H169" s="39"/>
      <c r="I169" s="39"/>
      <c r="J169" s="39"/>
    </row>
    <row r="170" spans="7:10" s="4" customFormat="1" ht="10.2">
      <c r="G170" s="39"/>
      <c r="H170" s="39"/>
      <c r="I170" s="39"/>
      <c r="J170" s="39"/>
    </row>
    <row r="171" spans="7:10" s="4" customFormat="1" ht="10.2">
      <c r="G171" s="39"/>
      <c r="H171" s="39"/>
      <c r="I171" s="39"/>
      <c r="J171" s="39"/>
    </row>
    <row r="172" spans="7:10" s="4" customFormat="1" ht="10.2">
      <c r="G172" s="39"/>
      <c r="H172" s="39"/>
      <c r="I172" s="39"/>
      <c r="J172" s="39"/>
    </row>
    <row r="173" spans="7:10" s="4" customFormat="1" ht="10.2">
      <c r="G173" s="39"/>
      <c r="H173" s="39"/>
      <c r="I173" s="39"/>
      <c r="J173" s="39"/>
    </row>
    <row r="174" spans="7:10" s="4" customFormat="1" ht="10.2">
      <c r="G174" s="39"/>
      <c r="H174" s="39"/>
      <c r="I174" s="39"/>
      <c r="J174" s="39"/>
    </row>
    <row r="175" spans="7:10" s="4" customFormat="1" ht="10.2">
      <c r="G175" s="39"/>
      <c r="H175" s="39"/>
      <c r="I175" s="39"/>
      <c r="J175" s="39"/>
    </row>
    <row r="176" spans="7:10" s="4" customFormat="1" ht="10.2">
      <c r="G176" s="39"/>
      <c r="H176" s="39"/>
      <c r="I176" s="39"/>
      <c r="J176" s="39"/>
    </row>
    <row r="177" spans="7:10" s="4" customFormat="1" ht="10.2">
      <c r="G177" s="39"/>
      <c r="H177" s="39"/>
      <c r="I177" s="39"/>
      <c r="J177" s="39"/>
    </row>
    <row r="178" spans="7:10" s="4" customFormat="1" ht="10.2">
      <c r="G178" s="39"/>
      <c r="H178" s="39"/>
      <c r="I178" s="39"/>
      <c r="J178" s="39"/>
    </row>
    <row r="179" spans="7:10" s="4" customFormat="1" ht="10.2">
      <c r="G179" s="39"/>
      <c r="H179" s="39"/>
      <c r="I179" s="39"/>
      <c r="J179" s="39"/>
    </row>
    <row r="180" spans="7:10" s="4" customFormat="1" ht="10.2">
      <c r="G180" s="39"/>
      <c r="H180" s="39"/>
      <c r="I180" s="39"/>
      <c r="J180" s="39"/>
    </row>
    <row r="181" spans="7:10" s="4" customFormat="1" ht="10.2">
      <c r="G181" s="39"/>
      <c r="H181" s="39"/>
      <c r="I181" s="39"/>
      <c r="J181" s="39"/>
    </row>
    <row r="182" spans="7:10" s="4" customFormat="1" ht="10.2">
      <c r="G182" s="39"/>
      <c r="H182" s="39"/>
      <c r="I182" s="39"/>
      <c r="J182" s="39"/>
    </row>
    <row r="183" spans="7:10" s="4" customFormat="1" ht="10.2">
      <c r="G183" s="39"/>
      <c r="H183" s="39"/>
      <c r="I183" s="39"/>
      <c r="J183" s="39"/>
    </row>
    <row r="184" spans="7:10" s="4" customFormat="1" ht="10.2">
      <c r="G184" s="39"/>
      <c r="H184" s="39"/>
      <c r="I184" s="39"/>
      <c r="J184" s="39"/>
    </row>
    <row r="185" spans="7:10" s="4" customFormat="1" ht="10.2">
      <c r="G185" s="39"/>
      <c r="H185" s="39"/>
      <c r="I185" s="39"/>
      <c r="J185" s="39"/>
    </row>
    <row r="186" spans="7:10" s="4" customFormat="1" ht="10.2">
      <c r="G186" s="39"/>
      <c r="H186" s="39"/>
      <c r="I186" s="39"/>
      <c r="J186" s="39"/>
    </row>
    <row r="187" spans="7:10" s="4" customFormat="1" ht="10.2">
      <c r="G187" s="39"/>
      <c r="H187" s="39"/>
      <c r="I187" s="39"/>
      <c r="J187" s="39"/>
    </row>
    <row r="188" spans="7:10" s="4" customFormat="1" ht="10.2">
      <c r="G188" s="39"/>
      <c r="H188" s="39"/>
      <c r="I188" s="39"/>
      <c r="J188" s="39"/>
    </row>
    <row r="189" spans="7:10" s="4" customFormat="1" ht="10.2">
      <c r="G189" s="39"/>
      <c r="H189" s="39"/>
      <c r="I189" s="39"/>
      <c r="J189" s="39"/>
    </row>
    <row r="190" spans="7:10" s="4" customFormat="1" ht="10.2">
      <c r="G190" s="39"/>
      <c r="H190" s="39"/>
      <c r="I190" s="39"/>
      <c r="J190" s="39"/>
    </row>
    <row r="191" spans="7:10" s="4" customFormat="1" ht="10.2">
      <c r="G191" s="39"/>
      <c r="H191" s="39"/>
      <c r="I191" s="39"/>
      <c r="J191" s="39"/>
    </row>
    <row r="192" spans="7:10" s="4" customFormat="1" ht="10.2">
      <c r="G192" s="39"/>
      <c r="H192" s="39"/>
      <c r="I192" s="39"/>
      <c r="J192" s="39"/>
    </row>
    <row r="193" spans="7:10" s="4" customFormat="1" ht="10.2">
      <c r="G193" s="39"/>
      <c r="H193" s="39"/>
      <c r="I193" s="39"/>
      <c r="J193" s="39"/>
    </row>
    <row r="194" spans="7:10" s="4" customFormat="1" ht="10.2">
      <c r="G194" s="39"/>
      <c r="H194" s="39"/>
      <c r="I194" s="39"/>
      <c r="J194" s="39"/>
    </row>
    <row r="195" spans="7:10" s="4" customFormat="1" ht="10.2">
      <c r="G195" s="39"/>
      <c r="H195" s="39"/>
      <c r="I195" s="39"/>
      <c r="J195" s="39"/>
    </row>
    <row r="196" spans="7:10" s="4" customFormat="1" ht="10.2">
      <c r="G196" s="39"/>
      <c r="H196" s="39"/>
      <c r="I196" s="39"/>
      <c r="J196" s="39"/>
    </row>
    <row r="197" spans="7:10" s="4" customFormat="1" ht="10.2">
      <c r="G197" s="39"/>
      <c r="H197" s="39"/>
      <c r="I197" s="39"/>
      <c r="J197" s="39"/>
    </row>
    <row r="198" spans="7:10" s="4" customFormat="1" ht="10.2">
      <c r="G198" s="39"/>
      <c r="H198" s="39"/>
      <c r="I198" s="39"/>
      <c r="J198" s="39"/>
    </row>
    <row r="199" spans="7:10" s="4" customFormat="1" ht="10.2">
      <c r="G199" s="39"/>
      <c r="H199" s="39"/>
      <c r="I199" s="39"/>
      <c r="J199" s="39"/>
    </row>
    <row r="200" spans="7:10" s="4" customFormat="1" ht="10.2">
      <c r="G200" s="39"/>
      <c r="H200" s="39"/>
      <c r="I200" s="39"/>
      <c r="J200" s="39"/>
    </row>
    <row r="201" spans="7:10" s="4" customFormat="1" ht="10.2">
      <c r="G201" s="39"/>
      <c r="H201" s="39"/>
      <c r="I201" s="39"/>
      <c r="J201" s="39"/>
    </row>
    <row r="202" spans="7:10" s="4" customFormat="1" ht="10.2">
      <c r="G202" s="39"/>
      <c r="H202" s="39"/>
      <c r="I202" s="39"/>
      <c r="J202" s="39"/>
    </row>
    <row r="203" spans="7:10" s="4" customFormat="1" ht="10.2">
      <c r="G203" s="39"/>
      <c r="H203" s="39"/>
      <c r="I203" s="39"/>
      <c r="J203" s="39"/>
    </row>
    <row r="204" spans="7:10" s="4" customFormat="1" ht="10.2">
      <c r="G204" s="39"/>
      <c r="H204" s="39"/>
      <c r="I204" s="39"/>
      <c r="J204" s="39"/>
    </row>
    <row r="205" spans="7:10" s="4" customFormat="1" ht="10.2">
      <c r="G205" s="39"/>
      <c r="H205" s="39"/>
      <c r="I205" s="39"/>
      <c r="J205" s="39"/>
    </row>
    <row r="206" spans="7:10" s="4" customFormat="1" ht="10.2">
      <c r="G206" s="39"/>
      <c r="H206" s="39"/>
      <c r="I206" s="39"/>
      <c r="J206" s="39"/>
    </row>
    <row r="207" spans="7:10" s="4" customFormat="1" ht="10.2">
      <c r="G207" s="39"/>
      <c r="H207" s="39"/>
      <c r="I207" s="39"/>
      <c r="J207" s="39"/>
    </row>
    <row r="208" spans="7:10" s="4" customFormat="1" ht="10.2">
      <c r="G208" s="39"/>
      <c r="H208" s="39"/>
      <c r="I208" s="39"/>
      <c r="J208" s="39"/>
    </row>
    <row r="209" spans="7:10" s="4" customFormat="1" ht="10.2">
      <c r="G209" s="39"/>
      <c r="H209" s="39"/>
      <c r="I209" s="39"/>
      <c r="J209" s="39"/>
    </row>
    <row r="210" spans="7:10" s="4" customFormat="1" ht="10.2">
      <c r="G210" s="39"/>
      <c r="H210" s="39"/>
      <c r="I210" s="39"/>
      <c r="J210" s="39"/>
    </row>
    <row r="211" spans="7:10" s="4" customFormat="1" ht="10.2">
      <c r="G211" s="39"/>
      <c r="H211" s="39"/>
      <c r="I211" s="39"/>
      <c r="J211" s="39"/>
    </row>
    <row r="212" spans="7:10" s="4" customFormat="1" ht="10.2">
      <c r="G212" s="39"/>
      <c r="H212" s="39"/>
      <c r="I212" s="39"/>
      <c r="J212" s="39"/>
    </row>
    <row r="213" spans="7:10" s="4" customFormat="1" ht="10.2">
      <c r="G213" s="39"/>
      <c r="H213" s="39"/>
      <c r="I213" s="39"/>
      <c r="J213" s="39"/>
    </row>
    <row r="214" spans="7:10" s="4" customFormat="1" ht="10.2">
      <c r="G214" s="39"/>
      <c r="H214" s="39"/>
      <c r="I214" s="39"/>
      <c r="J214" s="39"/>
    </row>
    <row r="215" spans="7:10" s="4" customFormat="1" ht="10.2">
      <c r="G215" s="39"/>
      <c r="H215" s="39"/>
      <c r="I215" s="39"/>
      <c r="J215" s="39"/>
    </row>
    <row r="216" spans="7:10" s="4" customFormat="1" ht="10.2">
      <c r="G216" s="39"/>
      <c r="H216" s="39"/>
      <c r="I216" s="39"/>
      <c r="J216" s="39"/>
    </row>
    <row r="217" spans="7:10" s="4" customFormat="1" ht="10.2">
      <c r="G217" s="39"/>
      <c r="H217" s="39"/>
      <c r="I217" s="39"/>
      <c r="J217" s="39"/>
    </row>
    <row r="218" spans="7:10" s="4" customFormat="1" ht="10.2">
      <c r="G218" s="39"/>
      <c r="H218" s="39"/>
      <c r="I218" s="39"/>
      <c r="J218" s="39"/>
    </row>
    <row r="219" spans="7:10" s="4" customFormat="1" ht="10.2">
      <c r="G219" s="39"/>
      <c r="H219" s="39"/>
      <c r="I219" s="39"/>
      <c r="J219" s="39"/>
    </row>
    <row r="220" spans="7:10" s="4" customFormat="1" ht="10.2">
      <c r="G220" s="39"/>
      <c r="H220" s="39"/>
      <c r="I220" s="39"/>
      <c r="J220" s="39"/>
    </row>
    <row r="221" spans="7:10" s="4" customFormat="1" ht="10.2">
      <c r="G221" s="39"/>
      <c r="H221" s="39"/>
      <c r="I221" s="39"/>
      <c r="J221" s="39"/>
    </row>
    <row r="222" spans="7:10" s="4" customFormat="1" ht="10.2">
      <c r="G222" s="39"/>
      <c r="H222" s="39"/>
      <c r="I222" s="39"/>
      <c r="J222" s="39"/>
    </row>
    <row r="223" spans="7:10" s="4" customFormat="1" ht="10.2">
      <c r="G223" s="39"/>
      <c r="H223" s="39"/>
      <c r="I223" s="39"/>
      <c r="J223" s="39"/>
    </row>
    <row r="224" spans="7:10" s="4" customFormat="1" ht="10.2">
      <c r="G224" s="39"/>
      <c r="H224" s="39"/>
      <c r="I224" s="39"/>
      <c r="J224" s="39"/>
    </row>
    <row r="225" spans="7:10" s="4" customFormat="1" ht="10.2">
      <c r="G225" s="39"/>
      <c r="H225" s="39"/>
      <c r="I225" s="39"/>
      <c r="J225" s="39"/>
    </row>
    <row r="226" spans="7:10" s="4" customFormat="1" ht="10.2">
      <c r="G226" s="39"/>
      <c r="H226" s="39"/>
      <c r="I226" s="39"/>
      <c r="J226" s="39"/>
    </row>
    <row r="227" spans="7:10" s="4" customFormat="1" ht="10.2">
      <c r="G227" s="39"/>
      <c r="H227" s="39"/>
      <c r="I227" s="39"/>
      <c r="J227" s="39"/>
    </row>
    <row r="228" spans="7:10" s="4" customFormat="1" ht="10.2">
      <c r="G228" s="39"/>
      <c r="H228" s="39"/>
      <c r="I228" s="39"/>
      <c r="J228" s="39"/>
    </row>
    <row r="229" spans="7:10" s="4" customFormat="1" ht="10.2">
      <c r="G229" s="39"/>
      <c r="H229" s="39"/>
      <c r="I229" s="39"/>
      <c r="J229" s="39"/>
    </row>
    <row r="230" spans="7:10" s="4" customFormat="1" ht="10.2">
      <c r="G230" s="39"/>
      <c r="H230" s="39"/>
      <c r="I230" s="39"/>
      <c r="J230" s="39"/>
    </row>
    <row r="231" spans="7:10" s="4" customFormat="1" ht="10.2">
      <c r="G231" s="39"/>
      <c r="H231" s="39"/>
      <c r="I231" s="39"/>
      <c r="J231" s="39"/>
    </row>
    <row r="232" spans="7:10" s="4" customFormat="1" ht="10.2">
      <c r="G232" s="39"/>
      <c r="H232" s="39"/>
      <c r="I232" s="39"/>
      <c r="J232" s="39"/>
    </row>
    <row r="233" spans="7:10" s="4" customFormat="1" ht="10.2">
      <c r="G233" s="39"/>
      <c r="H233" s="39"/>
      <c r="I233" s="39"/>
      <c r="J233" s="39"/>
    </row>
    <row r="234" spans="7:10" s="4" customFormat="1" ht="10.2">
      <c r="G234" s="39"/>
      <c r="H234" s="39"/>
      <c r="I234" s="39"/>
      <c r="J234" s="39"/>
    </row>
    <row r="235" spans="7:10" s="4" customFormat="1" ht="10.2">
      <c r="G235" s="39"/>
      <c r="H235" s="39"/>
      <c r="I235" s="39"/>
      <c r="J235" s="39"/>
    </row>
    <row r="236" spans="7:10" s="4" customFormat="1" ht="10.2">
      <c r="G236" s="39"/>
      <c r="H236" s="39"/>
      <c r="I236" s="39"/>
      <c r="J236" s="39"/>
    </row>
    <row r="237" spans="7:10" s="4" customFormat="1" ht="10.2">
      <c r="G237" s="39"/>
      <c r="H237" s="39"/>
      <c r="I237" s="39"/>
      <c r="J237" s="39"/>
    </row>
    <row r="238" spans="7:10" s="4" customFormat="1" ht="10.2">
      <c r="G238" s="39"/>
      <c r="H238" s="39"/>
      <c r="I238" s="39"/>
      <c r="J238" s="39"/>
    </row>
    <row r="239" spans="7:10" s="4" customFormat="1" ht="10.2">
      <c r="G239" s="39"/>
      <c r="H239" s="39"/>
      <c r="I239" s="39"/>
      <c r="J239" s="39"/>
    </row>
    <row r="240" spans="7:10" s="4" customFormat="1" ht="10.2">
      <c r="G240" s="39"/>
      <c r="H240" s="39"/>
      <c r="I240" s="39"/>
      <c r="J240" s="39"/>
    </row>
    <row r="241" spans="7:10" s="4" customFormat="1" ht="10.2">
      <c r="G241" s="39"/>
      <c r="H241" s="39"/>
      <c r="I241" s="39"/>
      <c r="J241" s="39"/>
    </row>
    <row r="242" spans="7:10" s="4" customFormat="1" ht="10.2">
      <c r="G242" s="39"/>
      <c r="H242" s="39"/>
      <c r="I242" s="39"/>
      <c r="J242" s="39"/>
    </row>
    <row r="243" spans="7:10" s="4" customFormat="1" ht="10.2">
      <c r="G243" s="39"/>
      <c r="H243" s="39"/>
      <c r="I243" s="39"/>
      <c r="J243" s="39"/>
    </row>
    <row r="244" spans="7:10" s="4" customFormat="1" ht="10.2">
      <c r="G244" s="39"/>
      <c r="H244" s="39"/>
      <c r="I244" s="39"/>
      <c r="J244" s="39"/>
    </row>
    <row r="245" spans="7:10" s="4" customFormat="1" ht="10.2">
      <c r="G245" s="39"/>
      <c r="H245" s="39"/>
      <c r="I245" s="39"/>
      <c r="J245" s="39"/>
    </row>
    <row r="246" spans="7:10" s="4" customFormat="1" ht="10.2">
      <c r="G246" s="39"/>
      <c r="H246" s="39"/>
      <c r="I246" s="39"/>
      <c r="J246" s="39"/>
    </row>
    <row r="247" spans="7:10" s="4" customFormat="1" ht="10.2">
      <c r="G247" s="39"/>
      <c r="H247" s="39"/>
      <c r="I247" s="39"/>
      <c r="J247" s="39"/>
    </row>
    <row r="248" spans="7:10" s="4" customFormat="1" ht="10.2">
      <c r="G248" s="39"/>
      <c r="H248" s="39"/>
      <c r="I248" s="39"/>
      <c r="J248" s="39"/>
    </row>
    <row r="249" spans="7:10" s="4" customFormat="1" ht="10.2">
      <c r="G249" s="39"/>
      <c r="H249" s="39"/>
      <c r="I249" s="39"/>
      <c r="J249" s="39"/>
    </row>
    <row r="250" spans="7:10" s="4" customFormat="1" ht="10.2">
      <c r="G250" s="39"/>
      <c r="H250" s="39"/>
      <c r="I250" s="39"/>
      <c r="J250" s="39"/>
    </row>
    <row r="251" spans="7:10" s="4" customFormat="1" ht="10.2">
      <c r="G251" s="39"/>
      <c r="H251" s="39"/>
      <c r="I251" s="39"/>
      <c r="J251" s="39"/>
    </row>
    <row r="252" spans="7:10" s="4" customFormat="1" ht="10.2">
      <c r="G252" s="39"/>
      <c r="H252" s="39"/>
      <c r="I252" s="39"/>
      <c r="J252" s="39"/>
    </row>
    <row r="253" spans="7:10" s="4" customFormat="1" ht="10.2">
      <c r="G253" s="39"/>
      <c r="H253" s="39"/>
      <c r="I253" s="39"/>
      <c r="J253" s="39"/>
    </row>
    <row r="254" spans="7:10" s="4" customFormat="1" ht="10.2">
      <c r="G254" s="39"/>
      <c r="H254" s="39"/>
      <c r="I254" s="39"/>
      <c r="J254" s="39"/>
    </row>
    <row r="255" spans="7:10" s="4" customFormat="1" ht="10.2">
      <c r="G255" s="39"/>
      <c r="H255" s="39"/>
      <c r="I255" s="39"/>
      <c r="J255" s="39"/>
    </row>
    <row r="256" spans="7:10" s="4" customFormat="1" ht="10.2">
      <c r="G256" s="39"/>
      <c r="H256" s="39"/>
      <c r="I256" s="39"/>
      <c r="J256" s="39"/>
    </row>
    <row r="257" spans="7:10" s="4" customFormat="1" ht="10.2">
      <c r="G257" s="39"/>
      <c r="H257" s="39"/>
      <c r="I257" s="39"/>
      <c r="J257" s="39"/>
    </row>
    <row r="258" spans="7:10" s="4" customFormat="1" ht="10.2">
      <c r="G258" s="39"/>
      <c r="H258" s="39"/>
      <c r="I258" s="39"/>
      <c r="J258" s="39"/>
    </row>
    <row r="259" spans="7:10" s="4" customFormat="1" ht="10.2">
      <c r="G259" s="39"/>
      <c r="H259" s="39"/>
      <c r="I259" s="39"/>
      <c r="J259" s="39"/>
    </row>
    <row r="260" spans="7:10" s="4" customFormat="1" ht="10.2">
      <c r="G260" s="39"/>
      <c r="H260" s="39"/>
      <c r="I260" s="39"/>
      <c r="J260" s="39"/>
    </row>
    <row r="261" spans="7:10" s="4" customFormat="1" ht="10.2">
      <c r="G261" s="39"/>
      <c r="H261" s="39"/>
      <c r="I261" s="39"/>
      <c r="J261" s="39"/>
    </row>
    <row r="262" spans="7:10" s="4" customFormat="1" ht="10.2">
      <c r="G262" s="39"/>
      <c r="H262" s="39"/>
      <c r="I262" s="39"/>
      <c r="J262" s="39"/>
    </row>
    <row r="263" spans="7:10" s="4" customFormat="1" ht="10.2">
      <c r="G263" s="39"/>
      <c r="H263" s="39"/>
      <c r="I263" s="39"/>
      <c r="J263" s="39"/>
    </row>
    <row r="264" spans="7:10" s="4" customFormat="1" ht="10.2">
      <c r="G264" s="39"/>
      <c r="H264" s="39"/>
      <c r="I264" s="39"/>
      <c r="J264" s="39"/>
    </row>
    <row r="265" spans="7:10" s="4" customFormat="1" ht="10.2">
      <c r="G265" s="39"/>
      <c r="H265" s="39"/>
      <c r="I265" s="39"/>
      <c r="J265" s="39"/>
    </row>
    <row r="266" spans="7:10" s="4" customFormat="1" ht="10.2">
      <c r="G266" s="39"/>
      <c r="H266" s="39"/>
      <c r="I266" s="39"/>
      <c r="J266" s="39"/>
    </row>
    <row r="267" spans="7:10" s="4" customFormat="1" ht="10.2">
      <c r="G267" s="39"/>
      <c r="H267" s="39"/>
      <c r="I267" s="39"/>
      <c r="J267" s="39"/>
    </row>
    <row r="268" spans="7:10" s="4" customFormat="1" ht="10.2">
      <c r="G268" s="39"/>
      <c r="H268" s="39"/>
      <c r="I268" s="39"/>
      <c r="J268" s="39"/>
    </row>
    <row r="269" spans="7:10" s="4" customFormat="1" ht="10.2">
      <c r="G269" s="39"/>
      <c r="H269" s="39"/>
      <c r="I269" s="39"/>
      <c r="J269" s="39"/>
    </row>
    <row r="270" spans="7:10" s="4" customFormat="1" ht="10.2">
      <c r="G270" s="39"/>
      <c r="H270" s="39"/>
      <c r="I270" s="39"/>
      <c r="J270" s="39"/>
    </row>
    <row r="271" spans="7:10" s="4" customFormat="1" ht="10.2">
      <c r="G271" s="39"/>
      <c r="H271" s="39"/>
      <c r="I271" s="39"/>
      <c r="J271" s="39"/>
    </row>
    <row r="272" spans="7:10" s="4" customFormat="1" ht="10.2">
      <c r="G272" s="39"/>
      <c r="H272" s="39"/>
      <c r="I272" s="39"/>
      <c r="J272" s="39"/>
    </row>
    <row r="273" spans="7:10" s="4" customFormat="1" ht="10.2">
      <c r="G273" s="39"/>
      <c r="H273" s="39"/>
      <c r="I273" s="39"/>
      <c r="J273" s="39"/>
    </row>
    <row r="274" spans="7:10" s="4" customFormat="1" ht="10.2">
      <c r="G274" s="39"/>
      <c r="H274" s="39"/>
      <c r="I274" s="39"/>
      <c r="J274" s="39"/>
    </row>
    <row r="275" spans="7:10" s="4" customFormat="1" ht="10.2">
      <c r="G275" s="39"/>
      <c r="H275" s="39"/>
      <c r="I275" s="39"/>
      <c r="J275" s="39"/>
    </row>
    <row r="276" spans="7:10" s="4" customFormat="1" ht="10.2">
      <c r="G276" s="39"/>
      <c r="H276" s="39"/>
      <c r="I276" s="39"/>
      <c r="J276" s="39"/>
    </row>
    <row r="277" spans="7:10" s="4" customFormat="1" ht="10.2">
      <c r="G277" s="39"/>
      <c r="H277" s="39"/>
      <c r="I277" s="39"/>
      <c r="J277" s="39"/>
    </row>
    <row r="278" spans="7:10" s="4" customFormat="1" ht="10.2">
      <c r="G278" s="39"/>
      <c r="H278" s="39"/>
      <c r="I278" s="39"/>
      <c r="J278" s="39"/>
    </row>
    <row r="279" spans="7:10" s="4" customFormat="1" ht="10.2">
      <c r="G279" s="39"/>
      <c r="H279" s="39"/>
      <c r="I279" s="39"/>
      <c r="J279" s="39"/>
    </row>
    <row r="280" spans="7:10" s="4" customFormat="1" ht="10.2">
      <c r="G280" s="39"/>
      <c r="H280" s="39"/>
      <c r="I280" s="39"/>
      <c r="J280" s="39"/>
    </row>
    <row r="281" spans="7:10" s="4" customFormat="1" ht="10.2">
      <c r="G281" s="39"/>
      <c r="H281" s="39"/>
      <c r="I281" s="39"/>
      <c r="J281" s="39"/>
    </row>
    <row r="282" spans="7:10" s="4" customFormat="1" ht="10.2">
      <c r="G282" s="39"/>
      <c r="H282" s="39"/>
      <c r="I282" s="39"/>
      <c r="J282" s="39"/>
    </row>
    <row r="283" spans="7:10" s="4" customFormat="1" ht="10.2">
      <c r="G283" s="39"/>
      <c r="H283" s="39"/>
      <c r="I283" s="39"/>
      <c r="J283" s="39"/>
    </row>
    <row r="284" spans="7:10" s="4" customFormat="1" ht="10.2">
      <c r="G284" s="39"/>
      <c r="H284" s="39"/>
      <c r="I284" s="39"/>
      <c r="J284" s="39"/>
    </row>
    <row r="285" spans="7:10" s="4" customFormat="1" ht="10.2">
      <c r="G285" s="39"/>
      <c r="H285" s="39"/>
      <c r="I285" s="39"/>
      <c r="J285" s="39"/>
    </row>
    <row r="286" spans="7:10" s="4" customFormat="1" ht="10.2">
      <c r="G286" s="39"/>
      <c r="H286" s="39"/>
      <c r="I286" s="39"/>
      <c r="J286" s="39"/>
    </row>
    <row r="287" spans="7:10" s="4" customFormat="1" ht="10.2">
      <c r="G287" s="39"/>
      <c r="H287" s="39"/>
      <c r="I287" s="39"/>
      <c r="J287" s="39"/>
    </row>
    <row r="288" spans="7:10" s="4" customFormat="1" ht="10.2">
      <c r="G288" s="39"/>
      <c r="H288" s="39"/>
      <c r="I288" s="39"/>
      <c r="J288" s="39"/>
    </row>
    <row r="289" spans="7:10" s="4" customFormat="1" ht="10.2">
      <c r="G289" s="39"/>
      <c r="H289" s="39"/>
      <c r="I289" s="39"/>
      <c r="J289" s="39"/>
    </row>
    <row r="290" spans="7:10" s="4" customFormat="1" ht="10.2">
      <c r="G290" s="39"/>
      <c r="H290" s="39"/>
      <c r="I290" s="39"/>
      <c r="J290" s="39"/>
    </row>
    <row r="291" spans="7:10" s="4" customFormat="1" ht="10.2">
      <c r="G291" s="39"/>
      <c r="H291" s="39"/>
      <c r="I291" s="39"/>
      <c r="J291" s="39"/>
    </row>
    <row r="292" spans="7:10" s="4" customFormat="1" ht="10.2">
      <c r="G292" s="39"/>
      <c r="H292" s="39"/>
      <c r="I292" s="39"/>
      <c r="J292" s="39"/>
    </row>
    <row r="293" spans="7:10" s="4" customFormat="1" ht="10.2">
      <c r="G293" s="39"/>
      <c r="H293" s="39"/>
      <c r="I293" s="39"/>
      <c r="J293" s="39"/>
    </row>
    <row r="294" spans="7:10" s="4" customFormat="1" ht="10.2">
      <c r="G294" s="39"/>
      <c r="H294" s="39"/>
      <c r="I294" s="39"/>
      <c r="J294" s="39"/>
    </row>
    <row r="295" spans="7:10" s="4" customFormat="1" ht="10.2">
      <c r="G295" s="39"/>
      <c r="H295" s="39"/>
      <c r="I295" s="39"/>
      <c r="J295" s="39"/>
    </row>
    <row r="296" spans="7:10" s="4" customFormat="1" ht="10.2">
      <c r="G296" s="39"/>
      <c r="H296" s="39"/>
      <c r="I296" s="39"/>
      <c r="J296" s="39"/>
    </row>
    <row r="297" spans="7:10" s="4" customFormat="1" ht="10.2">
      <c r="G297" s="39"/>
      <c r="H297" s="39"/>
      <c r="I297" s="39"/>
      <c r="J297" s="39"/>
    </row>
    <row r="298" spans="7:10" s="4" customFormat="1" ht="10.2">
      <c r="G298" s="39"/>
      <c r="H298" s="39"/>
      <c r="I298" s="39"/>
      <c r="J298" s="39"/>
    </row>
    <row r="299" spans="7:10" s="4" customFormat="1" ht="10.2">
      <c r="G299" s="39"/>
      <c r="H299" s="39"/>
      <c r="I299" s="39"/>
      <c r="J299" s="39"/>
    </row>
    <row r="300" spans="7:10" s="4" customFormat="1" ht="10.2">
      <c r="G300" s="39"/>
      <c r="H300" s="39"/>
      <c r="I300" s="39"/>
      <c r="J300" s="39"/>
    </row>
    <row r="301" spans="7:10" s="4" customFormat="1" ht="10.2">
      <c r="G301" s="39"/>
      <c r="H301" s="39"/>
      <c r="I301" s="39"/>
      <c r="J301" s="39"/>
    </row>
    <row r="302" spans="7:10" s="4" customFormat="1" ht="10.2">
      <c r="G302" s="39"/>
      <c r="H302" s="39"/>
      <c r="I302" s="39"/>
      <c r="J302" s="39"/>
    </row>
    <row r="303" spans="7:10" s="4" customFormat="1" ht="10.2">
      <c r="G303" s="39"/>
      <c r="H303" s="39"/>
      <c r="I303" s="39"/>
      <c r="J303" s="39"/>
    </row>
    <row r="304" spans="7:10" s="4" customFormat="1" ht="10.2">
      <c r="G304" s="39"/>
      <c r="H304" s="39"/>
      <c r="I304" s="39"/>
      <c r="J304" s="39"/>
    </row>
    <row r="305" spans="7:10" s="4" customFormat="1" ht="10.2">
      <c r="G305" s="39"/>
      <c r="H305" s="39"/>
      <c r="I305" s="39"/>
      <c r="J305" s="39"/>
    </row>
    <row r="306" spans="7:10" s="4" customFormat="1" ht="10.2">
      <c r="G306" s="39"/>
      <c r="H306" s="39"/>
      <c r="I306" s="39"/>
      <c r="J306" s="39"/>
    </row>
    <row r="307" spans="7:10" s="4" customFormat="1" ht="10.2">
      <c r="G307" s="39"/>
      <c r="H307" s="39"/>
      <c r="I307" s="39"/>
      <c r="J307" s="39"/>
    </row>
    <row r="308" spans="7:10" s="4" customFormat="1" ht="10.2">
      <c r="G308" s="39"/>
      <c r="H308" s="39"/>
      <c r="I308" s="39"/>
      <c r="J308" s="39"/>
    </row>
    <row r="309" spans="7:10" s="4" customFormat="1" ht="10.2">
      <c r="G309" s="39"/>
      <c r="H309" s="39"/>
      <c r="I309" s="39"/>
      <c r="J309" s="39"/>
    </row>
    <row r="310" spans="7:10" s="4" customFormat="1" ht="10.2">
      <c r="G310" s="39"/>
      <c r="H310" s="39"/>
      <c r="I310" s="39"/>
      <c r="J310" s="39"/>
    </row>
    <row r="311" spans="7:10" s="4" customFormat="1" ht="10.2">
      <c r="G311" s="39"/>
      <c r="H311" s="39"/>
      <c r="I311" s="39"/>
      <c r="J311" s="39"/>
    </row>
    <row r="312" spans="7:10" s="4" customFormat="1" ht="10.2">
      <c r="G312" s="39"/>
      <c r="H312" s="39"/>
      <c r="I312" s="39"/>
      <c r="J312" s="39"/>
    </row>
    <row r="313" spans="7:10" s="4" customFormat="1" ht="10.2">
      <c r="G313" s="39"/>
      <c r="H313" s="39"/>
      <c r="I313" s="39"/>
      <c r="J313" s="39"/>
    </row>
    <row r="314" spans="7:10" s="4" customFormat="1" ht="10.2">
      <c r="G314" s="39"/>
      <c r="H314" s="39"/>
      <c r="I314" s="39"/>
      <c r="J314" s="39"/>
    </row>
    <row r="315" spans="7:10" s="4" customFormat="1" ht="10.2">
      <c r="G315" s="39"/>
      <c r="H315" s="39"/>
      <c r="I315" s="39"/>
      <c r="J315" s="39"/>
    </row>
    <row r="316" spans="7:10" s="4" customFormat="1" ht="10.2">
      <c r="G316" s="39"/>
      <c r="H316" s="39"/>
      <c r="I316" s="39"/>
      <c r="J316" s="39"/>
    </row>
    <row r="317" spans="7:10" s="4" customFormat="1" ht="10.2">
      <c r="G317" s="39"/>
      <c r="H317" s="39"/>
      <c r="I317" s="39"/>
      <c r="J317" s="39"/>
    </row>
    <row r="318" spans="7:10" s="4" customFormat="1" ht="10.2">
      <c r="G318" s="39"/>
      <c r="H318" s="39"/>
      <c r="I318" s="39"/>
      <c r="J318" s="39"/>
    </row>
    <row r="319" spans="7:10" s="4" customFormat="1" ht="10.2">
      <c r="G319" s="39"/>
      <c r="H319" s="39"/>
      <c r="I319" s="39"/>
      <c r="J319" s="39"/>
    </row>
    <row r="320" spans="7:10" s="4" customFormat="1" ht="10.2">
      <c r="G320" s="39"/>
      <c r="H320" s="39"/>
      <c r="I320" s="39"/>
      <c r="J320" s="39"/>
    </row>
    <row r="321" spans="7:10" s="4" customFormat="1" ht="10.2">
      <c r="G321" s="39"/>
      <c r="H321" s="39"/>
      <c r="I321" s="39"/>
      <c r="J321" s="39"/>
    </row>
    <row r="322" spans="7:10" s="4" customFormat="1" ht="10.2">
      <c r="G322" s="39"/>
      <c r="H322" s="39"/>
      <c r="I322" s="39"/>
      <c r="J322" s="39"/>
    </row>
    <row r="323" spans="7:10" s="4" customFormat="1" ht="10.2">
      <c r="G323" s="39"/>
      <c r="H323" s="39"/>
      <c r="I323" s="39"/>
      <c r="J323" s="39"/>
    </row>
    <row r="324" spans="7:10" s="4" customFormat="1" ht="10.2">
      <c r="G324" s="39"/>
      <c r="H324" s="39"/>
      <c r="I324" s="39"/>
      <c r="J324" s="39"/>
    </row>
    <row r="325" spans="7:10" s="4" customFormat="1" ht="10.2">
      <c r="G325" s="39"/>
      <c r="H325" s="39"/>
      <c r="I325" s="39"/>
      <c r="J325" s="39"/>
    </row>
    <row r="326" spans="7:10" s="4" customFormat="1" ht="10.2">
      <c r="G326" s="39"/>
      <c r="H326" s="39"/>
      <c r="I326" s="39"/>
      <c r="J326" s="39"/>
    </row>
    <row r="327" spans="7:10" s="4" customFormat="1" ht="10.2">
      <c r="G327" s="39"/>
      <c r="H327" s="39"/>
      <c r="I327" s="39"/>
      <c r="J327" s="39"/>
    </row>
    <row r="328" spans="7:10" s="4" customFormat="1" ht="10.2">
      <c r="G328" s="39"/>
      <c r="H328" s="39"/>
      <c r="I328" s="39"/>
      <c r="J328" s="39"/>
    </row>
    <row r="329" spans="7:10" s="4" customFormat="1" ht="10.2">
      <c r="G329" s="39"/>
      <c r="H329" s="39"/>
      <c r="I329" s="39"/>
      <c r="J329" s="39"/>
    </row>
    <row r="330" spans="7:10" s="4" customFormat="1" ht="10.2">
      <c r="G330" s="39"/>
      <c r="H330" s="39"/>
      <c r="I330" s="39"/>
      <c r="J330" s="39"/>
    </row>
    <row r="331" spans="7:10" s="4" customFormat="1" ht="10.2">
      <c r="G331" s="39"/>
      <c r="H331" s="39"/>
      <c r="I331" s="39"/>
      <c r="J331" s="39"/>
    </row>
    <row r="332" spans="7:10" s="4" customFormat="1" ht="10.2">
      <c r="G332" s="39"/>
      <c r="H332" s="39"/>
      <c r="I332" s="39"/>
      <c r="J332" s="39"/>
    </row>
    <row r="333" spans="7:10" s="4" customFormat="1" ht="10.2">
      <c r="G333" s="39"/>
      <c r="H333" s="39"/>
      <c r="I333" s="39"/>
      <c r="J333" s="39"/>
    </row>
    <row r="334" spans="7:10" s="4" customFormat="1" ht="10.2">
      <c r="G334" s="39"/>
      <c r="H334" s="39"/>
      <c r="I334" s="39"/>
      <c r="J334" s="39"/>
    </row>
    <row r="335" spans="7:10" s="4" customFormat="1" ht="10.2">
      <c r="G335" s="39"/>
      <c r="H335" s="39"/>
      <c r="I335" s="39"/>
      <c r="J335" s="39"/>
    </row>
    <row r="336" spans="7:10" s="4" customFormat="1" ht="10.2">
      <c r="G336" s="39"/>
      <c r="H336" s="39"/>
      <c r="I336" s="39"/>
      <c r="J336" s="39"/>
    </row>
    <row r="337" spans="7:10" s="4" customFormat="1" ht="10.2">
      <c r="G337" s="39"/>
      <c r="H337" s="39"/>
      <c r="I337" s="39"/>
      <c r="J337" s="39"/>
    </row>
    <row r="338" spans="7:10" s="4" customFormat="1" ht="10.2">
      <c r="G338" s="39"/>
      <c r="H338" s="39"/>
      <c r="I338" s="39"/>
      <c r="J338" s="39"/>
    </row>
    <row r="339" spans="7:10" s="4" customFormat="1" ht="10.2">
      <c r="G339" s="39"/>
      <c r="H339" s="39"/>
      <c r="I339" s="39"/>
      <c r="J339" s="39"/>
    </row>
    <row r="340" spans="7:10" s="4" customFormat="1" ht="10.2">
      <c r="G340" s="39"/>
      <c r="H340" s="39"/>
      <c r="I340" s="39"/>
      <c r="J340" s="39"/>
    </row>
    <row r="341" spans="7:10" s="4" customFormat="1" ht="10.2">
      <c r="G341" s="39"/>
      <c r="H341" s="39"/>
      <c r="I341" s="39"/>
      <c r="J341" s="39"/>
    </row>
    <row r="342" spans="7:10" s="4" customFormat="1" ht="10.2">
      <c r="G342" s="39"/>
      <c r="H342" s="39"/>
      <c r="I342" s="39"/>
      <c r="J342" s="39"/>
    </row>
    <row r="343" spans="7:10" s="4" customFormat="1" ht="10.2">
      <c r="G343" s="39"/>
      <c r="H343" s="39"/>
      <c r="I343" s="39"/>
      <c r="J343" s="39"/>
    </row>
    <row r="344" spans="7:10" s="4" customFormat="1" ht="10.2">
      <c r="G344" s="39"/>
      <c r="H344" s="39"/>
      <c r="I344" s="39"/>
      <c r="J344" s="39"/>
    </row>
    <row r="345" spans="7:10" s="4" customFormat="1" ht="10.2">
      <c r="G345" s="39"/>
      <c r="H345" s="39"/>
      <c r="I345" s="39"/>
      <c r="J345" s="39"/>
    </row>
    <row r="346" spans="7:10" s="4" customFormat="1" ht="10.2">
      <c r="G346" s="39"/>
      <c r="H346" s="39"/>
      <c r="I346" s="39"/>
      <c r="J346" s="39"/>
    </row>
    <row r="347" spans="7:10" s="4" customFormat="1" ht="10.2">
      <c r="G347" s="39"/>
      <c r="H347" s="39"/>
      <c r="I347" s="39"/>
      <c r="J347" s="39"/>
    </row>
    <row r="348" spans="7:10" s="4" customFormat="1" ht="10.2">
      <c r="G348" s="39"/>
      <c r="H348" s="39"/>
      <c r="I348" s="39"/>
      <c r="J348" s="39"/>
    </row>
    <row r="349" spans="7:10" s="4" customFormat="1" ht="10.2">
      <c r="G349" s="39"/>
      <c r="H349" s="39"/>
      <c r="I349" s="39"/>
      <c r="J349" s="39"/>
    </row>
    <row r="350" spans="7:10" s="4" customFormat="1" ht="10.2">
      <c r="G350" s="39"/>
      <c r="H350" s="39"/>
      <c r="I350" s="39"/>
      <c r="J350" s="39"/>
    </row>
    <row r="351" spans="7:10" s="4" customFormat="1" ht="10.2">
      <c r="G351" s="39"/>
      <c r="H351" s="39"/>
      <c r="I351" s="39"/>
      <c r="J351" s="39"/>
    </row>
    <row r="352" spans="7:10" s="4" customFormat="1" ht="10.2">
      <c r="G352" s="39"/>
      <c r="H352" s="39"/>
      <c r="I352" s="39"/>
      <c r="J352" s="39"/>
    </row>
    <row r="353" spans="7:10" s="4" customFormat="1" ht="10.2">
      <c r="G353" s="39"/>
      <c r="H353" s="39"/>
      <c r="I353" s="39"/>
      <c r="J353" s="39"/>
    </row>
    <row r="354" spans="7:10" s="4" customFormat="1" ht="10.2">
      <c r="G354" s="39"/>
      <c r="H354" s="39"/>
      <c r="I354" s="39"/>
      <c r="J354" s="39"/>
    </row>
    <row r="355" spans="7:10" s="4" customFormat="1" ht="10.2">
      <c r="G355" s="39"/>
      <c r="H355" s="39"/>
      <c r="I355" s="39"/>
      <c r="J355" s="39"/>
    </row>
    <row r="356" spans="7:10" s="4" customFormat="1" ht="10.2">
      <c r="G356" s="39"/>
      <c r="H356" s="39"/>
      <c r="I356" s="39"/>
      <c r="J356" s="39"/>
    </row>
    <row r="357" spans="7:10" s="4" customFormat="1" ht="10.2">
      <c r="G357" s="39"/>
      <c r="H357" s="39"/>
      <c r="I357" s="39"/>
      <c r="J357" s="39"/>
    </row>
    <row r="358" spans="7:10" s="4" customFormat="1" ht="10.2">
      <c r="G358" s="39"/>
      <c r="H358" s="39"/>
      <c r="I358" s="39"/>
      <c r="J358" s="39"/>
    </row>
    <row r="359" spans="7:10" s="4" customFormat="1" ht="10.2">
      <c r="G359" s="39"/>
      <c r="H359" s="39"/>
      <c r="I359" s="39"/>
      <c r="J359" s="39"/>
    </row>
    <row r="360" spans="7:10" s="4" customFormat="1" ht="10.2">
      <c r="G360" s="39"/>
      <c r="H360" s="39"/>
      <c r="I360" s="39"/>
      <c r="J360" s="39"/>
    </row>
    <row r="361" spans="7:10" s="4" customFormat="1" ht="10.2">
      <c r="G361" s="39"/>
      <c r="H361" s="39"/>
      <c r="I361" s="39"/>
      <c r="J361" s="39"/>
    </row>
    <row r="362" spans="7:10" s="4" customFormat="1" ht="10.2">
      <c r="G362" s="39"/>
      <c r="H362" s="39"/>
      <c r="I362" s="39"/>
      <c r="J362" s="39"/>
    </row>
    <row r="363" spans="7:10" s="4" customFormat="1" ht="10.2">
      <c r="G363" s="39"/>
      <c r="H363" s="39"/>
      <c r="I363" s="39"/>
      <c r="J363" s="39"/>
    </row>
    <row r="364" spans="7:10" s="4" customFormat="1" ht="10.2">
      <c r="G364" s="39"/>
      <c r="H364" s="39"/>
      <c r="I364" s="39"/>
      <c r="J364" s="39"/>
    </row>
    <row r="365" spans="7:10" s="4" customFormat="1" ht="10.2">
      <c r="G365" s="39"/>
      <c r="H365" s="39"/>
      <c r="I365" s="39"/>
      <c r="J365" s="39"/>
    </row>
    <row r="366" spans="7:10" s="4" customFormat="1" ht="10.2">
      <c r="G366" s="39"/>
      <c r="H366" s="39"/>
      <c r="I366" s="39"/>
      <c r="J366" s="39"/>
    </row>
    <row r="367" spans="7:10" s="4" customFormat="1" ht="10.2">
      <c r="G367" s="39"/>
      <c r="H367" s="39"/>
      <c r="I367" s="39"/>
      <c r="J367" s="39"/>
    </row>
    <row r="368" spans="7:10" s="4" customFormat="1" ht="10.2">
      <c r="G368" s="39"/>
      <c r="H368" s="39"/>
      <c r="I368" s="39"/>
      <c r="J368" s="39"/>
    </row>
    <row r="369" spans="7:10" s="4" customFormat="1" ht="10.2">
      <c r="G369" s="39"/>
      <c r="H369" s="39"/>
      <c r="I369" s="39"/>
      <c r="J369" s="39"/>
    </row>
    <row r="370" spans="7:10" s="4" customFormat="1" ht="10.2">
      <c r="G370" s="39"/>
      <c r="H370" s="39"/>
      <c r="I370" s="39"/>
      <c r="J370" s="39"/>
    </row>
    <row r="371" spans="7:10" s="4" customFormat="1" ht="10.2">
      <c r="G371" s="39"/>
      <c r="H371" s="39"/>
      <c r="I371" s="39"/>
      <c r="J371" s="39"/>
    </row>
    <row r="372" spans="7:10" s="4" customFormat="1" ht="10.2">
      <c r="G372" s="39"/>
      <c r="H372" s="39"/>
      <c r="I372" s="39"/>
      <c r="J372" s="39"/>
    </row>
    <row r="373" spans="7:10" s="4" customFormat="1" ht="10.2">
      <c r="G373" s="39"/>
      <c r="H373" s="39"/>
      <c r="I373" s="39"/>
      <c r="J373" s="39"/>
    </row>
    <row r="374" spans="7:10" s="4" customFormat="1" ht="10.2">
      <c r="G374" s="39"/>
      <c r="H374" s="39"/>
      <c r="I374" s="39"/>
      <c r="J374" s="39"/>
    </row>
    <row r="375" spans="7:10" s="4" customFormat="1" ht="10.2">
      <c r="G375" s="39"/>
      <c r="H375" s="39"/>
      <c r="I375" s="39"/>
      <c r="J375" s="39"/>
    </row>
    <row r="376" spans="7:10" s="4" customFormat="1" ht="10.2">
      <c r="G376" s="39"/>
      <c r="H376" s="39"/>
      <c r="I376" s="39"/>
      <c r="J376" s="39"/>
    </row>
    <row r="377" spans="7:10" s="4" customFormat="1" ht="10.2">
      <c r="G377" s="39"/>
      <c r="H377" s="39"/>
      <c r="I377" s="39"/>
      <c r="J377" s="39"/>
    </row>
    <row r="378" spans="7:10" s="4" customFormat="1" ht="10.2">
      <c r="G378" s="39"/>
      <c r="H378" s="39"/>
      <c r="I378" s="39"/>
      <c r="J378" s="39"/>
    </row>
    <row r="379" spans="7:10" s="4" customFormat="1" ht="10.2">
      <c r="G379" s="39"/>
      <c r="H379" s="39"/>
      <c r="I379" s="39"/>
      <c r="J379" s="39"/>
    </row>
    <row r="380" spans="7:10" s="4" customFormat="1" ht="10.2">
      <c r="G380" s="39"/>
      <c r="H380" s="39"/>
      <c r="I380" s="39"/>
      <c r="J380" s="39"/>
    </row>
    <row r="381" spans="7:10" s="4" customFormat="1" ht="10.2">
      <c r="G381" s="39"/>
      <c r="H381" s="39"/>
      <c r="I381" s="39"/>
      <c r="J381" s="39"/>
    </row>
    <row r="382" spans="7:10" s="4" customFormat="1" ht="10.2">
      <c r="G382" s="39"/>
      <c r="H382" s="39"/>
      <c r="I382" s="39"/>
      <c r="J382" s="39"/>
    </row>
    <row r="383" spans="7:10" s="4" customFormat="1" ht="10.2">
      <c r="G383" s="39"/>
      <c r="H383" s="39"/>
      <c r="I383" s="39"/>
      <c r="J383" s="39"/>
    </row>
    <row r="384" spans="7:10" s="4" customFormat="1" ht="10.2">
      <c r="G384" s="39"/>
      <c r="H384" s="39"/>
      <c r="I384" s="39"/>
      <c r="J384" s="39"/>
    </row>
    <row r="385" spans="7:10" s="4" customFormat="1" ht="10.2">
      <c r="G385" s="39"/>
      <c r="H385" s="39"/>
      <c r="I385" s="39"/>
      <c r="J385" s="39"/>
    </row>
    <row r="386" spans="7:10" s="4" customFormat="1" ht="10.2">
      <c r="G386" s="39"/>
      <c r="H386" s="39"/>
      <c r="I386" s="39"/>
      <c r="J386" s="39"/>
    </row>
    <row r="387" spans="7:10" s="4" customFormat="1" ht="10.2">
      <c r="G387" s="39"/>
      <c r="H387" s="39"/>
      <c r="I387" s="39"/>
      <c r="J387" s="39"/>
    </row>
    <row r="388" spans="7:10" s="4" customFormat="1" ht="10.2">
      <c r="G388" s="39"/>
      <c r="H388" s="39"/>
      <c r="I388" s="39"/>
      <c r="J388" s="39"/>
    </row>
    <row r="389" spans="7:10" s="4" customFormat="1" ht="10.2">
      <c r="G389" s="39"/>
      <c r="H389" s="39"/>
      <c r="I389" s="39"/>
      <c r="J389" s="39"/>
    </row>
    <row r="390" spans="7:10" s="4" customFormat="1" ht="10.2">
      <c r="G390" s="39"/>
      <c r="H390" s="39"/>
      <c r="I390" s="39"/>
      <c r="J390" s="39"/>
    </row>
    <row r="391" spans="7:10" s="4" customFormat="1" ht="10.2">
      <c r="G391" s="39"/>
      <c r="H391" s="39"/>
      <c r="I391" s="39"/>
      <c r="J391" s="39"/>
    </row>
    <row r="392" spans="7:10" s="4" customFormat="1" ht="10.2">
      <c r="G392" s="39"/>
      <c r="H392" s="39"/>
      <c r="I392" s="39"/>
      <c r="J392" s="39"/>
    </row>
    <row r="393" spans="7:10" s="4" customFormat="1" ht="10.2">
      <c r="G393" s="39"/>
      <c r="H393" s="39"/>
      <c r="I393" s="39"/>
      <c r="J393" s="39"/>
    </row>
    <row r="394" spans="7:10" s="4" customFormat="1" ht="10.2">
      <c r="G394" s="39"/>
      <c r="H394" s="39"/>
      <c r="I394" s="39"/>
      <c r="J394" s="39"/>
    </row>
    <row r="395" spans="7:10" s="4" customFormat="1" ht="10.2">
      <c r="G395" s="39"/>
      <c r="H395" s="39"/>
      <c r="I395" s="39"/>
      <c r="J395" s="39"/>
    </row>
    <row r="396" spans="7:10" s="4" customFormat="1" ht="10.2">
      <c r="G396" s="39"/>
      <c r="H396" s="39"/>
      <c r="I396" s="39"/>
      <c r="J396" s="39"/>
    </row>
    <row r="397" spans="7:10" s="4" customFormat="1" ht="10.2">
      <c r="G397" s="39"/>
      <c r="H397" s="39"/>
      <c r="I397" s="39"/>
      <c r="J397" s="39"/>
    </row>
    <row r="398" spans="7:10" s="4" customFormat="1" ht="10.2">
      <c r="G398" s="39"/>
      <c r="H398" s="39"/>
      <c r="I398" s="39"/>
      <c r="J398" s="39"/>
    </row>
    <row r="399" spans="7:10" s="4" customFormat="1" ht="10.2">
      <c r="G399" s="39"/>
      <c r="H399" s="39"/>
      <c r="I399" s="39"/>
      <c r="J399" s="39"/>
    </row>
    <row r="400" spans="7:10" s="4" customFormat="1" ht="10.2">
      <c r="G400" s="39"/>
      <c r="H400" s="39"/>
      <c r="I400" s="39"/>
      <c r="J400" s="39"/>
    </row>
    <row r="401" spans="7:10" s="4" customFormat="1" ht="10.2">
      <c r="G401" s="39"/>
      <c r="H401" s="39"/>
      <c r="I401" s="39"/>
      <c r="J401" s="39"/>
    </row>
    <row r="402" spans="7:10" s="4" customFormat="1" ht="10.2">
      <c r="G402" s="39"/>
      <c r="H402" s="39"/>
      <c r="I402" s="39"/>
      <c r="J402" s="39"/>
    </row>
    <row r="403" spans="7:10" s="4" customFormat="1" ht="10.2">
      <c r="G403" s="39"/>
      <c r="H403" s="39"/>
      <c r="I403" s="39"/>
      <c r="J403" s="39"/>
    </row>
    <row r="404" spans="7:10" s="4" customFormat="1" ht="10.2">
      <c r="G404" s="39"/>
      <c r="H404" s="39"/>
      <c r="I404" s="39"/>
      <c r="J404" s="39"/>
    </row>
    <row r="405" spans="7:10" s="4" customFormat="1" ht="10.2">
      <c r="G405" s="39"/>
      <c r="H405" s="39"/>
      <c r="I405" s="39"/>
      <c r="J405" s="39"/>
    </row>
    <row r="406" spans="7:10" s="4" customFormat="1" ht="10.2">
      <c r="G406" s="39"/>
      <c r="H406" s="39"/>
      <c r="I406" s="39"/>
      <c r="J406" s="39"/>
    </row>
    <row r="407" spans="7:10" s="4" customFormat="1" ht="10.2">
      <c r="G407" s="39"/>
      <c r="H407" s="39"/>
      <c r="I407" s="39"/>
      <c r="J407" s="39"/>
    </row>
    <row r="408" spans="7:10" s="4" customFormat="1" ht="10.2">
      <c r="G408" s="39"/>
      <c r="H408" s="39"/>
      <c r="I408" s="39"/>
      <c r="J408" s="39"/>
    </row>
    <row r="409" spans="7:10" s="4" customFormat="1" ht="10.2">
      <c r="G409" s="39"/>
      <c r="H409" s="39"/>
      <c r="I409" s="39"/>
      <c r="J409" s="39"/>
    </row>
    <row r="410" spans="7:10" s="4" customFormat="1" ht="10.2">
      <c r="G410" s="39"/>
      <c r="H410" s="39"/>
      <c r="I410" s="39"/>
      <c r="J410" s="39"/>
    </row>
    <row r="411" spans="7:10" s="4" customFormat="1" ht="10.2">
      <c r="G411" s="39"/>
      <c r="H411" s="39"/>
      <c r="I411" s="39"/>
      <c r="J411" s="39"/>
    </row>
    <row r="412" spans="7:10" s="4" customFormat="1" ht="10.2">
      <c r="G412" s="39"/>
      <c r="H412" s="39"/>
      <c r="I412" s="39"/>
      <c r="J412" s="39"/>
    </row>
    <row r="413" spans="7:10" s="4" customFormat="1" ht="10.2">
      <c r="G413" s="39"/>
      <c r="H413" s="39"/>
      <c r="I413" s="39"/>
      <c r="J413" s="39"/>
    </row>
    <row r="414" spans="7:10" s="4" customFormat="1" ht="10.2">
      <c r="G414" s="39"/>
      <c r="H414" s="39"/>
      <c r="I414" s="39"/>
      <c r="J414" s="39"/>
    </row>
    <row r="415" spans="7:10" s="4" customFormat="1" ht="10.2">
      <c r="G415" s="39"/>
      <c r="H415" s="39"/>
      <c r="I415" s="39"/>
      <c r="J415" s="39"/>
    </row>
    <row r="416" spans="7:10" s="4" customFormat="1" ht="10.2">
      <c r="G416" s="39"/>
      <c r="H416" s="39"/>
      <c r="I416" s="39"/>
      <c r="J416" s="39"/>
    </row>
    <row r="417" spans="7:10" s="4" customFormat="1" ht="10.2">
      <c r="G417" s="39"/>
      <c r="H417" s="39"/>
      <c r="I417" s="39"/>
      <c r="J417" s="39"/>
    </row>
    <row r="418" spans="7:10" s="4" customFormat="1" ht="10.2">
      <c r="G418" s="39"/>
      <c r="H418" s="39"/>
      <c r="I418" s="39"/>
      <c r="J418" s="39"/>
    </row>
    <row r="419" spans="7:10" s="4" customFormat="1" ht="10.2">
      <c r="G419" s="39"/>
      <c r="H419" s="39"/>
      <c r="I419" s="39"/>
      <c r="J419" s="39"/>
    </row>
    <row r="420" spans="7:10" s="4" customFormat="1" ht="10.2">
      <c r="G420" s="39"/>
      <c r="H420" s="39"/>
      <c r="I420" s="39"/>
      <c r="J420" s="39"/>
    </row>
    <row r="421" spans="7:10" s="4" customFormat="1" ht="10.2">
      <c r="G421" s="39"/>
      <c r="H421" s="39"/>
      <c r="I421" s="39"/>
      <c r="J421" s="39"/>
    </row>
    <row r="422" spans="7:10" s="4" customFormat="1" ht="10.2">
      <c r="G422" s="39"/>
      <c r="H422" s="39"/>
      <c r="I422" s="39"/>
      <c r="J422" s="39"/>
    </row>
    <row r="423" spans="7:10" s="4" customFormat="1" ht="10.2">
      <c r="G423" s="39"/>
      <c r="H423" s="39"/>
      <c r="I423" s="39"/>
      <c r="J423" s="39"/>
    </row>
    <row r="424" spans="7:10" s="4" customFormat="1" ht="10.2">
      <c r="G424" s="39"/>
      <c r="H424" s="39"/>
      <c r="I424" s="39"/>
      <c r="J424" s="39"/>
    </row>
    <row r="425" spans="7:10" s="4" customFormat="1" ht="10.2">
      <c r="G425" s="39"/>
      <c r="H425" s="39"/>
      <c r="I425" s="39"/>
      <c r="J425" s="39"/>
    </row>
    <row r="426" spans="7:10" s="4" customFormat="1" ht="10.2">
      <c r="G426" s="39"/>
      <c r="H426" s="39"/>
      <c r="I426" s="39"/>
      <c r="J426" s="39"/>
    </row>
    <row r="427" spans="7:10" s="4" customFormat="1" ht="10.2">
      <c r="G427" s="39"/>
      <c r="H427" s="39"/>
      <c r="I427" s="39"/>
      <c r="J427" s="39"/>
    </row>
    <row r="428" spans="7:10" s="4" customFormat="1" ht="10.2">
      <c r="G428" s="39"/>
      <c r="H428" s="39"/>
      <c r="I428" s="39"/>
      <c r="J428" s="39"/>
    </row>
    <row r="429" spans="7:10" s="4" customFormat="1" ht="10.2">
      <c r="G429" s="39"/>
      <c r="H429" s="39"/>
      <c r="I429" s="39"/>
      <c r="J429" s="39"/>
    </row>
    <row r="430" spans="7:10" s="4" customFormat="1" ht="10.2">
      <c r="G430" s="39"/>
      <c r="H430" s="39"/>
      <c r="I430" s="39"/>
      <c r="J430" s="39"/>
    </row>
    <row r="431" spans="7:10" s="4" customFormat="1" ht="10.2">
      <c r="G431" s="39"/>
      <c r="H431" s="39"/>
      <c r="I431" s="39"/>
      <c r="J431" s="39"/>
    </row>
    <row r="432" spans="7:10" s="4" customFormat="1" ht="10.2">
      <c r="G432" s="39"/>
      <c r="H432" s="39"/>
      <c r="I432" s="39"/>
      <c r="J432" s="39"/>
    </row>
    <row r="433" spans="7:10" s="4" customFormat="1" ht="10.2">
      <c r="G433" s="39"/>
      <c r="H433" s="39"/>
      <c r="I433" s="39"/>
      <c r="J433" s="39"/>
    </row>
    <row r="434" spans="7:10" s="4" customFormat="1" ht="10.2">
      <c r="G434" s="39"/>
      <c r="H434" s="39"/>
      <c r="I434" s="39"/>
      <c r="J434" s="39"/>
    </row>
    <row r="435" spans="7:10" s="4" customFormat="1" ht="10.2">
      <c r="G435" s="39"/>
      <c r="H435" s="39"/>
      <c r="I435" s="39"/>
      <c r="J435" s="39"/>
    </row>
    <row r="436" spans="7:10" s="4" customFormat="1" ht="10.2">
      <c r="G436" s="39"/>
      <c r="H436" s="39"/>
      <c r="I436" s="39"/>
      <c r="J436" s="39"/>
    </row>
    <row r="437" spans="7:10" s="4" customFormat="1" ht="10.2">
      <c r="G437" s="39"/>
      <c r="H437" s="39"/>
      <c r="I437" s="39"/>
      <c r="J437" s="39"/>
    </row>
    <row r="438" spans="7:10" s="4" customFormat="1" ht="10.2">
      <c r="G438" s="39"/>
      <c r="H438" s="39"/>
      <c r="I438" s="39"/>
      <c r="J438" s="39"/>
    </row>
    <row r="439" spans="7:10" s="4" customFormat="1" ht="10.2">
      <c r="G439" s="39"/>
      <c r="H439" s="39"/>
      <c r="I439" s="39"/>
      <c r="J439" s="39"/>
    </row>
    <row r="440" spans="7:10" s="4" customFormat="1" ht="10.2">
      <c r="G440" s="39"/>
      <c r="H440" s="39"/>
      <c r="I440" s="39"/>
      <c r="J440" s="39"/>
    </row>
    <row r="441" spans="7:10" s="4" customFormat="1" ht="10.2">
      <c r="G441" s="39"/>
      <c r="H441" s="39"/>
      <c r="I441" s="39"/>
      <c r="J441" s="39"/>
    </row>
    <row r="442" spans="7:10" s="4" customFormat="1" ht="10.2">
      <c r="G442" s="39"/>
      <c r="H442" s="39"/>
      <c r="I442" s="39"/>
      <c r="J442" s="39"/>
    </row>
    <row r="443" spans="7:10" s="4" customFormat="1" ht="10.2">
      <c r="G443" s="39"/>
      <c r="H443" s="39"/>
      <c r="I443" s="39"/>
      <c r="J443" s="39"/>
    </row>
    <row r="444" spans="7:10" s="4" customFormat="1" ht="10.2">
      <c r="G444" s="39"/>
      <c r="H444" s="39"/>
      <c r="I444" s="39"/>
      <c r="J444" s="39"/>
    </row>
    <row r="445" spans="7:10" s="4" customFormat="1" ht="10.2">
      <c r="G445" s="39"/>
      <c r="H445" s="39"/>
      <c r="I445" s="39"/>
      <c r="J445" s="39"/>
    </row>
    <row r="446" spans="7:10" s="4" customFormat="1" ht="10.2">
      <c r="G446" s="39"/>
      <c r="H446" s="39"/>
      <c r="I446" s="39"/>
      <c r="J446" s="39"/>
    </row>
    <row r="447" spans="7:10" s="4" customFormat="1" ht="10.2">
      <c r="G447" s="39"/>
      <c r="H447" s="39"/>
      <c r="I447" s="39"/>
      <c r="J447" s="39"/>
    </row>
    <row r="448" spans="7:10" s="4" customFormat="1" ht="10.2">
      <c r="G448" s="39"/>
      <c r="H448" s="39"/>
      <c r="I448" s="39"/>
      <c r="J448" s="39"/>
    </row>
    <row r="449" spans="7:10" s="4" customFormat="1" ht="10.2">
      <c r="G449" s="39"/>
      <c r="H449" s="39"/>
      <c r="I449" s="39"/>
      <c r="J449" s="39"/>
    </row>
    <row r="450" spans="7:10" s="4" customFormat="1" ht="10.2">
      <c r="G450" s="39"/>
      <c r="H450" s="39"/>
      <c r="I450" s="39"/>
      <c r="J450" s="39"/>
    </row>
    <row r="451" spans="7:10" s="4" customFormat="1" ht="10.2">
      <c r="G451" s="39"/>
      <c r="H451" s="39"/>
      <c r="I451" s="39"/>
      <c r="J451" s="39"/>
    </row>
    <row r="452" spans="7:10" s="4" customFormat="1" ht="10.2">
      <c r="G452" s="39"/>
      <c r="H452" s="39"/>
      <c r="I452" s="39"/>
      <c r="J452" s="39"/>
    </row>
    <row r="453" spans="7:10" s="4" customFormat="1" ht="10.2">
      <c r="G453" s="39"/>
      <c r="H453" s="39"/>
      <c r="I453" s="39"/>
      <c r="J453" s="39"/>
    </row>
    <row r="454" spans="7:10" s="4" customFormat="1" ht="10.2">
      <c r="G454" s="39"/>
      <c r="H454" s="39"/>
      <c r="I454" s="39"/>
      <c r="J454" s="39"/>
    </row>
    <row r="455" spans="7:10" s="4" customFormat="1" ht="10.2">
      <c r="G455" s="39"/>
      <c r="H455" s="39"/>
      <c r="I455" s="39"/>
      <c r="J455" s="39"/>
    </row>
    <row r="456" spans="7:10" s="4" customFormat="1" ht="10.2">
      <c r="G456" s="39"/>
      <c r="H456" s="39"/>
      <c r="I456" s="39"/>
      <c r="J456" s="39"/>
    </row>
    <row r="457" spans="7:10" s="4" customFormat="1" ht="10.2">
      <c r="G457" s="39"/>
      <c r="H457" s="39"/>
      <c r="I457" s="39"/>
      <c r="J457" s="39"/>
    </row>
    <row r="458" spans="7:10" s="4" customFormat="1" ht="10.2">
      <c r="G458" s="39"/>
      <c r="H458" s="39"/>
      <c r="I458" s="39"/>
      <c r="J458" s="39"/>
    </row>
    <row r="459" spans="7:10" s="4" customFormat="1" ht="10.2">
      <c r="G459" s="39"/>
      <c r="H459" s="39"/>
      <c r="I459" s="39"/>
      <c r="J459" s="39"/>
    </row>
    <row r="460" spans="7:10" s="4" customFormat="1" ht="10.2">
      <c r="G460" s="39"/>
      <c r="H460" s="39"/>
      <c r="I460" s="39"/>
      <c r="J460" s="39"/>
    </row>
    <row r="461" spans="7:10" s="4" customFormat="1" ht="10.2">
      <c r="G461" s="39"/>
      <c r="H461" s="39"/>
      <c r="I461" s="39"/>
      <c r="J461" s="39"/>
    </row>
    <row r="462" spans="7:10" s="4" customFormat="1" ht="10.2">
      <c r="G462" s="39"/>
      <c r="H462" s="39"/>
      <c r="I462" s="39"/>
      <c r="J462" s="39"/>
    </row>
    <row r="463" spans="7:10" s="4" customFormat="1" ht="10.2">
      <c r="G463" s="39"/>
      <c r="H463" s="39"/>
      <c r="I463" s="39"/>
      <c r="J463" s="39"/>
    </row>
    <row r="464" spans="7:10" s="4" customFormat="1" ht="10.2">
      <c r="G464" s="39"/>
      <c r="H464" s="39"/>
      <c r="I464" s="39"/>
      <c r="J464" s="39"/>
    </row>
    <row r="465" spans="7:10" s="4" customFormat="1" ht="10.2">
      <c r="G465" s="39"/>
      <c r="H465" s="39"/>
      <c r="I465" s="39"/>
      <c r="J465" s="39"/>
    </row>
    <row r="466" spans="7:10" s="4" customFormat="1" ht="10.2">
      <c r="G466" s="39"/>
      <c r="H466" s="39"/>
      <c r="I466" s="39"/>
      <c r="J466" s="39"/>
    </row>
    <row r="467" spans="7:10" s="4" customFormat="1" ht="10.2">
      <c r="G467" s="39"/>
      <c r="H467" s="39"/>
      <c r="I467" s="39"/>
      <c r="J467" s="39"/>
    </row>
    <row r="468" spans="7:10" s="4" customFormat="1" ht="10.2">
      <c r="G468" s="39"/>
      <c r="H468" s="39"/>
      <c r="I468" s="39"/>
      <c r="J468" s="39"/>
    </row>
    <row r="469" spans="7:10" s="4" customFormat="1" ht="10.2">
      <c r="G469" s="39"/>
      <c r="H469" s="39"/>
      <c r="I469" s="39"/>
      <c r="J469" s="39"/>
    </row>
    <row r="470" spans="7:10" s="4" customFormat="1" ht="10.2">
      <c r="G470" s="39"/>
      <c r="H470" s="39"/>
      <c r="I470" s="39"/>
      <c r="J470" s="39"/>
    </row>
    <row r="471" spans="7:10" s="4" customFormat="1" ht="10.2">
      <c r="G471" s="39"/>
      <c r="H471" s="39"/>
      <c r="I471" s="39"/>
      <c r="J471" s="39"/>
    </row>
    <row r="472" spans="7:10" s="4" customFormat="1" ht="10.2">
      <c r="G472" s="39"/>
      <c r="H472" s="39"/>
      <c r="I472" s="39"/>
      <c r="J472" s="39"/>
    </row>
    <row r="473" spans="7:10" s="4" customFormat="1" ht="10.2">
      <c r="G473" s="39"/>
      <c r="H473" s="39"/>
      <c r="I473" s="39"/>
      <c r="J473" s="39"/>
    </row>
    <row r="474" spans="7:10" s="4" customFormat="1" ht="10.2">
      <c r="G474" s="39"/>
      <c r="H474" s="39"/>
      <c r="I474" s="39"/>
      <c r="J474" s="39"/>
    </row>
    <row r="475" spans="7:10" s="4" customFormat="1" ht="10.2">
      <c r="G475" s="39"/>
      <c r="H475" s="39"/>
      <c r="I475" s="39"/>
      <c r="J475" s="39"/>
    </row>
    <row r="476" spans="7:10" s="4" customFormat="1" ht="10.2">
      <c r="G476" s="39"/>
      <c r="H476" s="39"/>
      <c r="I476" s="39"/>
      <c r="J476" s="39"/>
    </row>
    <row r="477" spans="7:10" s="4" customFormat="1" ht="10.2">
      <c r="G477" s="39"/>
      <c r="H477" s="39"/>
      <c r="I477" s="39"/>
      <c r="J477" s="39"/>
    </row>
    <row r="478" spans="7:10" s="4" customFormat="1" ht="10.2">
      <c r="G478" s="39"/>
      <c r="H478" s="39"/>
      <c r="I478" s="39"/>
      <c r="J478" s="39"/>
    </row>
    <row r="479" spans="7:10" s="4" customFormat="1" ht="10.2">
      <c r="G479" s="39"/>
      <c r="H479" s="39"/>
      <c r="I479" s="39"/>
      <c r="J479" s="39"/>
    </row>
    <row r="480" spans="7:10" s="4" customFormat="1" ht="10.2">
      <c r="G480" s="39"/>
      <c r="H480" s="39"/>
      <c r="I480" s="39"/>
      <c r="J480" s="39"/>
    </row>
    <row r="481" spans="7:10" s="4" customFormat="1" ht="10.2">
      <c r="G481" s="39"/>
      <c r="H481" s="39"/>
      <c r="I481" s="39"/>
      <c r="J481" s="39"/>
    </row>
    <row r="482" spans="7:10" s="4" customFormat="1" ht="10.2">
      <c r="G482" s="39"/>
      <c r="H482" s="39"/>
      <c r="I482" s="39"/>
      <c r="J482" s="39"/>
    </row>
    <row r="483" spans="7:10" s="4" customFormat="1" ht="10.2">
      <c r="G483" s="39"/>
      <c r="H483" s="39"/>
      <c r="I483" s="39"/>
      <c r="J483" s="39"/>
    </row>
    <row r="484" spans="7:10" s="4" customFormat="1" ht="10.2">
      <c r="G484" s="39"/>
      <c r="H484" s="39"/>
      <c r="I484" s="39"/>
      <c r="J484" s="39"/>
    </row>
    <row r="485" spans="7:10" s="4" customFormat="1" ht="10.2">
      <c r="G485" s="39"/>
      <c r="H485" s="39"/>
      <c r="I485" s="39"/>
      <c r="J485" s="39"/>
    </row>
    <row r="486" spans="7:10" s="4" customFormat="1" ht="10.2">
      <c r="G486" s="39"/>
      <c r="H486" s="39"/>
      <c r="I486" s="39"/>
      <c r="J486" s="39"/>
    </row>
    <row r="487" spans="7:10" s="4" customFormat="1" ht="10.2">
      <c r="G487" s="39"/>
      <c r="H487" s="39"/>
      <c r="I487" s="39"/>
      <c r="J487" s="39"/>
    </row>
    <row r="488" spans="7:10" s="4" customFormat="1" ht="10.2">
      <c r="G488" s="39"/>
      <c r="H488" s="39"/>
      <c r="I488" s="39"/>
      <c r="J488" s="39"/>
    </row>
    <row r="489" spans="7:10" s="4" customFormat="1" ht="10.2">
      <c r="G489" s="39"/>
      <c r="H489" s="39"/>
      <c r="I489" s="39"/>
      <c r="J489" s="39"/>
    </row>
    <row r="490" spans="7:10" s="4" customFormat="1" ht="10.2">
      <c r="G490" s="39"/>
      <c r="H490" s="39"/>
      <c r="I490" s="39"/>
      <c r="J490" s="39"/>
    </row>
    <row r="491" spans="7:10" s="4" customFormat="1" ht="10.2">
      <c r="G491" s="39"/>
      <c r="H491" s="39"/>
      <c r="I491" s="39"/>
      <c r="J491" s="39"/>
    </row>
    <row r="492" spans="7:10" s="4" customFormat="1" ht="10.2">
      <c r="G492" s="39"/>
      <c r="H492" s="39"/>
      <c r="I492" s="39"/>
      <c r="J492" s="39"/>
    </row>
    <row r="493" spans="7:10" s="4" customFormat="1" ht="10.2">
      <c r="G493" s="39"/>
      <c r="H493" s="39"/>
      <c r="I493" s="39"/>
      <c r="J493" s="39"/>
    </row>
    <row r="494" spans="7:10" s="4" customFormat="1" ht="10.2">
      <c r="G494" s="39"/>
      <c r="H494" s="39"/>
      <c r="I494" s="39"/>
      <c r="J494" s="39"/>
    </row>
    <row r="495" spans="7:10" s="4" customFormat="1" ht="10.2">
      <c r="G495" s="39"/>
      <c r="H495" s="39"/>
      <c r="I495" s="39"/>
      <c r="J495" s="39"/>
    </row>
    <row r="496" spans="7:10" s="4" customFormat="1" ht="10.2">
      <c r="G496" s="39"/>
      <c r="H496" s="39"/>
      <c r="I496" s="39"/>
      <c r="J496" s="39"/>
    </row>
    <row r="497" spans="7:10" s="4" customFormat="1" ht="10.2">
      <c r="G497" s="39"/>
      <c r="H497" s="39"/>
      <c r="I497" s="39"/>
      <c r="J497" s="39"/>
    </row>
    <row r="498" spans="7:10" s="4" customFormat="1" ht="10.2">
      <c r="G498" s="39"/>
      <c r="H498" s="39"/>
      <c r="I498" s="39"/>
      <c r="J498" s="39"/>
    </row>
    <row r="499" spans="7:10" s="4" customFormat="1" ht="10.2">
      <c r="G499" s="39"/>
      <c r="H499" s="39"/>
      <c r="I499" s="39"/>
      <c r="J499" s="39"/>
    </row>
    <row r="500" spans="7:10" s="4" customFormat="1" ht="10.2">
      <c r="G500" s="39"/>
      <c r="H500" s="39"/>
      <c r="I500" s="39"/>
      <c r="J500" s="39"/>
    </row>
    <row r="501" spans="7:10" s="4" customFormat="1" ht="10.2">
      <c r="G501" s="39"/>
      <c r="H501" s="39"/>
      <c r="I501" s="39"/>
      <c r="J501" s="39"/>
    </row>
    <row r="502" spans="7:10" s="4" customFormat="1" ht="10.2">
      <c r="G502" s="39"/>
      <c r="H502" s="39"/>
      <c r="I502" s="39"/>
      <c r="J502" s="39"/>
    </row>
    <row r="503" spans="7:10" s="4" customFormat="1" ht="10.2">
      <c r="G503" s="39"/>
      <c r="H503" s="39"/>
      <c r="I503" s="39"/>
      <c r="J503" s="39"/>
    </row>
    <row r="504" spans="7:10" s="4" customFormat="1" ht="10.2">
      <c r="G504" s="39"/>
      <c r="H504" s="39"/>
      <c r="I504" s="39"/>
      <c r="J504" s="39"/>
    </row>
    <row r="505" spans="7:10" s="4" customFormat="1" ht="10.2">
      <c r="G505" s="39"/>
      <c r="H505" s="39"/>
      <c r="I505" s="39"/>
      <c r="J505" s="39"/>
    </row>
    <row r="506" spans="7:10" s="4" customFormat="1" ht="10.2">
      <c r="G506" s="39"/>
      <c r="H506" s="39"/>
      <c r="I506" s="39"/>
      <c r="J506" s="39"/>
    </row>
    <row r="507" spans="7:10" s="4" customFormat="1" ht="10.2">
      <c r="G507" s="39"/>
      <c r="H507" s="39"/>
      <c r="I507" s="39"/>
      <c r="J507" s="39"/>
    </row>
    <row r="508" spans="7:10" s="4" customFormat="1" ht="10.2">
      <c r="G508" s="39"/>
      <c r="H508" s="39"/>
      <c r="I508" s="39"/>
      <c r="J508" s="39"/>
    </row>
    <row r="509" spans="7:10" s="4" customFormat="1" ht="10.2">
      <c r="G509" s="39"/>
      <c r="H509" s="39"/>
      <c r="I509" s="39"/>
      <c r="J509" s="39"/>
    </row>
    <row r="510" spans="7:10" s="4" customFormat="1" ht="10.2">
      <c r="G510" s="39"/>
      <c r="H510" s="39"/>
      <c r="I510" s="39"/>
      <c r="J510" s="39"/>
    </row>
    <row r="511" spans="7:10" s="4" customFormat="1" ht="10.2">
      <c r="G511" s="39"/>
      <c r="H511" s="39"/>
      <c r="I511" s="39"/>
      <c r="J511" s="39"/>
    </row>
    <row r="512" spans="7:10" s="4" customFormat="1" ht="10.2">
      <c r="G512" s="39"/>
      <c r="H512" s="39"/>
      <c r="I512" s="39"/>
      <c r="J512" s="39"/>
    </row>
    <row r="513" spans="7:10" s="4" customFormat="1" ht="10.2">
      <c r="G513" s="39"/>
      <c r="H513" s="39"/>
      <c r="I513" s="39"/>
      <c r="J513" s="39"/>
    </row>
    <row r="514" spans="7:10" s="4" customFormat="1" ht="10.2">
      <c r="G514" s="39"/>
      <c r="H514" s="39"/>
      <c r="I514" s="39"/>
      <c r="J514" s="39"/>
    </row>
    <row r="515" spans="7:10" s="4" customFormat="1" ht="10.2">
      <c r="G515" s="39"/>
      <c r="H515" s="39"/>
      <c r="I515" s="39"/>
      <c r="J515" s="39"/>
    </row>
    <row r="516" spans="7:10" s="4" customFormat="1" ht="10.2">
      <c r="G516" s="39"/>
      <c r="H516" s="39"/>
      <c r="I516" s="39"/>
      <c r="J516" s="39"/>
    </row>
    <row r="517" spans="7:10" s="4" customFormat="1" ht="10.2">
      <c r="G517" s="39"/>
      <c r="H517" s="39"/>
      <c r="I517" s="39"/>
      <c r="J517" s="39"/>
    </row>
    <row r="518" spans="7:10" s="4" customFormat="1" ht="10.2">
      <c r="G518" s="39"/>
      <c r="H518" s="39"/>
      <c r="I518" s="39"/>
      <c r="J518" s="39"/>
    </row>
    <row r="519" spans="7:10" s="4" customFormat="1" ht="10.2">
      <c r="G519" s="39"/>
      <c r="H519" s="39"/>
      <c r="I519" s="39"/>
      <c r="J519" s="39"/>
    </row>
    <row r="520" spans="7:10" s="4" customFormat="1" ht="10.2">
      <c r="G520" s="39"/>
      <c r="H520" s="39"/>
      <c r="I520" s="39"/>
      <c r="J520" s="39"/>
    </row>
    <row r="521" spans="7:10" s="4" customFormat="1" ht="10.2">
      <c r="G521" s="39"/>
      <c r="H521" s="39"/>
      <c r="I521" s="39"/>
      <c r="J521" s="39"/>
    </row>
    <row r="522" spans="7:10" s="4" customFormat="1" ht="10.2">
      <c r="G522" s="39"/>
      <c r="H522" s="39"/>
      <c r="I522" s="39"/>
      <c r="J522" s="39"/>
    </row>
    <row r="523" spans="7:10" s="4" customFormat="1" ht="10.2">
      <c r="G523" s="39"/>
      <c r="H523" s="39"/>
      <c r="I523" s="39"/>
      <c r="J523" s="39"/>
    </row>
    <row r="524" spans="7:10" s="4" customFormat="1" ht="10.2">
      <c r="G524" s="39"/>
      <c r="H524" s="39"/>
      <c r="I524" s="39"/>
      <c r="J524" s="39"/>
    </row>
    <row r="525" spans="7:10" s="4" customFormat="1" ht="10.2">
      <c r="G525" s="39"/>
      <c r="H525" s="39"/>
      <c r="I525" s="39"/>
      <c r="J525" s="39"/>
    </row>
    <row r="526" spans="7:10" s="4" customFormat="1" ht="10.2">
      <c r="G526" s="39"/>
      <c r="H526" s="39"/>
      <c r="I526" s="39"/>
      <c r="J526" s="39"/>
    </row>
    <row r="527" spans="7:10" s="4" customFormat="1" ht="10.2">
      <c r="G527" s="39"/>
      <c r="H527" s="39"/>
      <c r="I527" s="39"/>
      <c r="J527" s="39"/>
    </row>
    <row r="528" spans="7:10" s="4" customFormat="1" ht="10.2">
      <c r="G528" s="39"/>
      <c r="H528" s="39"/>
      <c r="I528" s="39"/>
      <c r="J528" s="39"/>
    </row>
    <row r="529" spans="7:10" s="4" customFormat="1" ht="10.2">
      <c r="G529" s="39"/>
      <c r="H529" s="39"/>
      <c r="I529" s="39"/>
      <c r="J529" s="39"/>
    </row>
    <row r="530" spans="7:10" s="4" customFormat="1" ht="10.2">
      <c r="G530" s="39"/>
      <c r="H530" s="39"/>
      <c r="I530" s="39"/>
      <c r="J530" s="39"/>
    </row>
    <row r="531" spans="7:10" s="4" customFormat="1" ht="10.2">
      <c r="G531" s="39"/>
      <c r="H531" s="39"/>
      <c r="I531" s="39"/>
      <c r="J531" s="39"/>
    </row>
    <row r="532" spans="7:10" s="4" customFormat="1" ht="10.2">
      <c r="G532" s="39"/>
      <c r="H532" s="39"/>
      <c r="I532" s="39"/>
      <c r="J532" s="39"/>
    </row>
    <row r="533" spans="7:10" s="4" customFormat="1" ht="10.2">
      <c r="G533" s="39"/>
      <c r="H533" s="39"/>
      <c r="I533" s="39"/>
      <c r="J533" s="39"/>
    </row>
    <row r="534" spans="7:10" s="4" customFormat="1" ht="10.2">
      <c r="G534" s="39"/>
      <c r="H534" s="39"/>
      <c r="I534" s="39"/>
      <c r="J534" s="39"/>
    </row>
    <row r="535" spans="7:10" s="4" customFormat="1" ht="10.2">
      <c r="G535" s="39"/>
      <c r="H535" s="39"/>
      <c r="I535" s="39"/>
      <c r="J535" s="39"/>
    </row>
    <row r="536" spans="7:10" s="4" customFormat="1" ht="10.2">
      <c r="G536" s="39"/>
      <c r="H536" s="39"/>
      <c r="I536" s="39"/>
      <c r="J536" s="39"/>
    </row>
    <row r="537" spans="7:10" s="4" customFormat="1" ht="10.2">
      <c r="G537" s="39"/>
      <c r="H537" s="39"/>
      <c r="I537" s="39"/>
      <c r="J537" s="39"/>
    </row>
    <row r="538" spans="7:10" s="4" customFormat="1" ht="10.2">
      <c r="G538" s="39"/>
      <c r="H538" s="39"/>
      <c r="I538" s="39"/>
      <c r="J538" s="39"/>
    </row>
    <row r="539" spans="7:10" s="4" customFormat="1" ht="10.2">
      <c r="G539" s="39"/>
      <c r="H539" s="39"/>
      <c r="I539" s="39"/>
      <c r="J539" s="39"/>
    </row>
    <row r="540" spans="7:10" s="4" customFormat="1" ht="10.2">
      <c r="G540" s="39"/>
      <c r="H540" s="39"/>
      <c r="I540" s="39"/>
      <c r="J540" s="39"/>
    </row>
    <row r="541" spans="7:10" s="4" customFormat="1" ht="10.2">
      <c r="G541" s="39"/>
      <c r="H541" s="39"/>
      <c r="I541" s="39"/>
      <c r="J541" s="39"/>
    </row>
    <row r="542" spans="7:10" s="4" customFormat="1" ht="10.2">
      <c r="G542" s="39"/>
      <c r="H542" s="39"/>
      <c r="I542" s="39"/>
      <c r="J542" s="39"/>
    </row>
    <row r="543" spans="7:10" s="4" customFormat="1" ht="10.2">
      <c r="G543" s="39"/>
      <c r="H543" s="39"/>
      <c r="I543" s="39"/>
      <c r="J543" s="39"/>
    </row>
    <row r="544" spans="7:10" s="4" customFormat="1" ht="10.2">
      <c r="G544" s="39"/>
      <c r="H544" s="39"/>
      <c r="I544" s="39"/>
      <c r="J544" s="39"/>
    </row>
    <row r="545" spans="7:10" s="4" customFormat="1" ht="10.2">
      <c r="G545" s="39"/>
      <c r="H545" s="39"/>
      <c r="I545" s="39"/>
      <c r="J545" s="39"/>
    </row>
    <row r="546" spans="7:10" s="4" customFormat="1" ht="10.2">
      <c r="G546" s="39"/>
      <c r="H546" s="39"/>
      <c r="I546" s="39"/>
      <c r="J546" s="39"/>
    </row>
    <row r="547" spans="7:10" s="4" customFormat="1" ht="10.2">
      <c r="G547" s="39"/>
      <c r="H547" s="39"/>
      <c r="I547" s="39"/>
      <c r="J547" s="39"/>
    </row>
    <row r="548" spans="7:10" s="4" customFormat="1" ht="10.2">
      <c r="G548" s="39"/>
      <c r="H548" s="39"/>
      <c r="I548" s="39"/>
      <c r="J548" s="39"/>
    </row>
    <row r="549" spans="7:10" s="4" customFormat="1" ht="10.2">
      <c r="G549" s="39"/>
      <c r="H549" s="39"/>
      <c r="I549" s="39"/>
      <c r="J549" s="39"/>
    </row>
    <row r="550" spans="7:10" s="4" customFormat="1" ht="10.2">
      <c r="G550" s="39"/>
      <c r="H550" s="39"/>
      <c r="I550" s="39"/>
      <c r="J550" s="39"/>
    </row>
    <row r="551" spans="7:10" s="4" customFormat="1" ht="10.2">
      <c r="G551" s="39"/>
      <c r="H551" s="39"/>
      <c r="I551" s="39"/>
      <c r="J551" s="39"/>
    </row>
    <row r="552" spans="7:10" s="4" customFormat="1" ht="10.2">
      <c r="G552" s="39"/>
      <c r="H552" s="39"/>
      <c r="I552" s="39"/>
      <c r="J552" s="39"/>
    </row>
    <row r="553" spans="7:10" s="4" customFormat="1" ht="10.2">
      <c r="G553" s="39"/>
      <c r="H553" s="39"/>
      <c r="I553" s="39"/>
      <c r="J553" s="39"/>
    </row>
    <row r="554" spans="7:10" s="4" customFormat="1" ht="10.2">
      <c r="G554" s="39"/>
      <c r="H554" s="39"/>
      <c r="I554" s="39"/>
      <c r="J554" s="39"/>
    </row>
    <row r="555" spans="7:10" s="4" customFormat="1" ht="10.2">
      <c r="G555" s="39"/>
      <c r="H555" s="39"/>
      <c r="I555" s="39"/>
      <c r="J555" s="39"/>
    </row>
    <row r="556" spans="7:10" s="4" customFormat="1" ht="10.2">
      <c r="G556" s="39"/>
      <c r="H556" s="39"/>
      <c r="I556" s="39"/>
      <c r="J556" s="39"/>
    </row>
    <row r="557" spans="7:10" s="4" customFormat="1" ht="10.2">
      <c r="G557" s="39"/>
      <c r="H557" s="39"/>
      <c r="I557" s="39"/>
      <c r="J557" s="39"/>
    </row>
    <row r="558" spans="7:10" s="4" customFormat="1" ht="10.2">
      <c r="G558" s="39"/>
      <c r="H558" s="39"/>
      <c r="I558" s="39"/>
      <c r="J558" s="39"/>
    </row>
    <row r="559" spans="7:10" s="4" customFormat="1" ht="10.2">
      <c r="G559" s="39"/>
      <c r="H559" s="39"/>
      <c r="I559" s="39"/>
      <c r="J559" s="39"/>
    </row>
    <row r="560" spans="7:10" s="4" customFormat="1" ht="10.2">
      <c r="G560" s="39"/>
      <c r="H560" s="39"/>
      <c r="I560" s="39"/>
      <c r="J560" s="39"/>
    </row>
    <row r="561" spans="7:10" s="4" customFormat="1" ht="10.2">
      <c r="G561" s="39"/>
      <c r="H561" s="39"/>
      <c r="I561" s="39"/>
      <c r="J561" s="39"/>
    </row>
    <row r="562" spans="7:10" s="4" customFormat="1" ht="10.2">
      <c r="G562" s="39"/>
      <c r="H562" s="39"/>
      <c r="I562" s="39"/>
      <c r="J562" s="39"/>
    </row>
    <row r="563" spans="7:10" s="4" customFormat="1" ht="10.2">
      <c r="G563" s="39"/>
      <c r="H563" s="39"/>
      <c r="I563" s="39"/>
      <c r="J563" s="39"/>
    </row>
    <row r="564" spans="7:10" s="4" customFormat="1" ht="10.2">
      <c r="G564" s="39"/>
      <c r="H564" s="39"/>
      <c r="I564" s="39"/>
      <c r="J564" s="39"/>
    </row>
    <row r="565" spans="7:10" s="4" customFormat="1" ht="10.2">
      <c r="G565" s="39"/>
      <c r="H565" s="39"/>
      <c r="I565" s="39"/>
      <c r="J565" s="39"/>
    </row>
    <row r="566" spans="7:10" s="4" customFormat="1" ht="10.2">
      <c r="G566" s="39"/>
      <c r="H566" s="39"/>
      <c r="I566" s="39"/>
      <c r="J566" s="39"/>
    </row>
    <row r="567" spans="7:10" s="4" customFormat="1" ht="10.2">
      <c r="G567" s="39"/>
      <c r="H567" s="39"/>
      <c r="I567" s="39"/>
      <c r="J567" s="39"/>
    </row>
    <row r="568" spans="7:10" s="4" customFormat="1" ht="10.2">
      <c r="G568" s="39"/>
      <c r="H568" s="39"/>
      <c r="I568" s="39"/>
      <c r="J568" s="39"/>
    </row>
    <row r="569" spans="7:10" s="4" customFormat="1" ht="10.2">
      <c r="G569" s="39"/>
      <c r="H569" s="39"/>
      <c r="I569" s="39"/>
      <c r="J569" s="39"/>
    </row>
    <row r="570" spans="7:10" s="4" customFormat="1" ht="10.2">
      <c r="G570" s="39"/>
      <c r="H570" s="39"/>
      <c r="I570" s="39"/>
      <c r="J570" s="39"/>
    </row>
    <row r="571" spans="7:10" s="4" customFormat="1" ht="10.2">
      <c r="G571" s="39"/>
      <c r="H571" s="39"/>
      <c r="I571" s="39"/>
      <c r="J571" s="39"/>
    </row>
    <row r="572" spans="7:10" s="4" customFormat="1" ht="10.2">
      <c r="G572" s="39"/>
      <c r="H572" s="39"/>
      <c r="I572" s="39"/>
      <c r="J572" s="39"/>
    </row>
    <row r="573" spans="7:10" s="4" customFormat="1" ht="10.2">
      <c r="G573" s="39"/>
      <c r="H573" s="39"/>
      <c r="I573" s="39"/>
      <c r="J573" s="39"/>
    </row>
    <row r="574" spans="7:10" s="4" customFormat="1" ht="10.2">
      <c r="G574" s="39"/>
      <c r="H574" s="39"/>
      <c r="I574" s="39"/>
      <c r="J574" s="39"/>
    </row>
    <row r="575" spans="7:10" s="4" customFormat="1" ht="10.2">
      <c r="G575" s="39"/>
      <c r="H575" s="39"/>
      <c r="I575" s="39"/>
      <c r="J575" s="39"/>
    </row>
    <row r="576" spans="7:10" s="4" customFormat="1" ht="10.2">
      <c r="G576" s="39"/>
      <c r="H576" s="39"/>
      <c r="I576" s="39"/>
      <c r="J576" s="39"/>
    </row>
    <row r="577" spans="7:10" s="4" customFormat="1" ht="10.2">
      <c r="G577" s="39"/>
      <c r="H577" s="39"/>
      <c r="I577" s="39"/>
      <c r="J577" s="39"/>
    </row>
    <row r="578" spans="7:10" s="4" customFormat="1" ht="10.2">
      <c r="G578" s="39"/>
      <c r="H578" s="39"/>
      <c r="I578" s="39"/>
      <c r="J578" s="39"/>
    </row>
    <row r="579" spans="7:10" s="4" customFormat="1" ht="10.2">
      <c r="G579" s="39"/>
      <c r="H579" s="39"/>
      <c r="I579" s="39"/>
      <c r="J579" s="39"/>
    </row>
    <row r="580" spans="7:10" s="4" customFormat="1" ht="10.2">
      <c r="G580" s="39"/>
      <c r="H580" s="39"/>
      <c r="I580" s="39"/>
      <c r="J580" s="39"/>
    </row>
    <row r="581" spans="7:10" s="4" customFormat="1" ht="10.2">
      <c r="G581" s="39"/>
      <c r="H581" s="39"/>
      <c r="I581" s="39"/>
      <c r="J581" s="39"/>
    </row>
    <row r="582" spans="7:10" s="4" customFormat="1" ht="10.2">
      <c r="G582" s="39"/>
      <c r="H582" s="39"/>
      <c r="I582" s="39"/>
      <c r="J582" s="39"/>
    </row>
  </sheetData>
  <mergeCells count="15">
    <mergeCell ref="A1:L1"/>
    <mergeCell ref="A2:L2"/>
    <mergeCell ref="G4:L4"/>
    <mergeCell ref="G5:J5"/>
    <mergeCell ref="A4:A10"/>
    <mergeCell ref="B4:B10"/>
    <mergeCell ref="D4:D10"/>
    <mergeCell ref="E4:F4"/>
    <mergeCell ref="E5:F9"/>
    <mergeCell ref="I10:J10"/>
    <mergeCell ref="K5:L9"/>
    <mergeCell ref="G6:H9"/>
    <mergeCell ref="I6:J6"/>
    <mergeCell ref="I7:I9"/>
    <mergeCell ref="J7:J9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&amp;C&amp;8 &amp;10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799847602844"/>
  </sheetPr>
  <dimension ref="A1:K580"/>
  <sheetViews>
    <sheetView workbookViewId="0" topLeftCell="A1">
      <pane ySplit="9" topLeftCell="A10" activePane="bottomLeft" state="frozen"/>
      <selection pane="topLeft" activeCell="H54" sqref="H54:N55"/>
      <selection pane="bottomLeft" activeCell="I1" sqref="I1"/>
    </sheetView>
  </sheetViews>
  <sheetFormatPr defaultColWidth="10.8515625" defaultRowHeight="12.75"/>
  <cols>
    <col min="1" max="1" width="9.57421875" style="2" customWidth="1"/>
    <col min="2" max="2" width="32.00390625" style="2" customWidth="1"/>
    <col min="3" max="3" width="0.9921875" style="2" customWidth="1"/>
    <col min="4" max="8" width="12.421875" style="56" customWidth="1"/>
    <col min="9" max="16384" width="10.8515625" style="2" customWidth="1"/>
  </cols>
  <sheetData>
    <row r="1" spans="1:8" ht="12.75">
      <c r="A1" s="413" t="s">
        <v>395</v>
      </c>
      <c r="B1" s="413"/>
      <c r="C1" s="413"/>
      <c r="D1" s="413"/>
      <c r="E1" s="413"/>
      <c r="F1" s="413"/>
      <c r="G1" s="413"/>
      <c r="H1" s="413"/>
    </row>
    <row r="2" spans="1:8" ht="12.75">
      <c r="A2" s="1"/>
      <c r="B2" s="1"/>
      <c r="C2" s="1"/>
      <c r="D2" s="46"/>
      <c r="E2" s="46"/>
      <c r="F2" s="46"/>
      <c r="G2" s="46"/>
      <c r="H2" s="46"/>
    </row>
    <row r="3" spans="1:8" s="4" customFormat="1" ht="14.25" customHeight="1">
      <c r="A3" s="409" t="s">
        <v>146</v>
      </c>
      <c r="B3" s="392" t="s">
        <v>250</v>
      </c>
      <c r="C3" s="133"/>
      <c r="D3" s="383" t="s">
        <v>256</v>
      </c>
      <c r="E3" s="383" t="s">
        <v>153</v>
      </c>
      <c r="F3" s="374" t="s">
        <v>147</v>
      </c>
      <c r="G3" s="375"/>
      <c r="H3" s="375"/>
    </row>
    <row r="4" spans="1:8" s="4" customFormat="1" ht="15.75" customHeight="1">
      <c r="A4" s="410"/>
      <c r="B4" s="393"/>
      <c r="C4" s="81"/>
      <c r="D4" s="384"/>
      <c r="E4" s="384"/>
      <c r="F4" s="412" t="s">
        <v>152</v>
      </c>
      <c r="G4" s="374" t="s">
        <v>148</v>
      </c>
      <c r="H4" s="375"/>
    </row>
    <row r="5" spans="1:8" s="4" customFormat="1" ht="11.25" customHeight="1">
      <c r="A5" s="410"/>
      <c r="B5" s="393"/>
      <c r="C5" s="81"/>
      <c r="D5" s="384"/>
      <c r="E5" s="384"/>
      <c r="F5" s="395"/>
      <c r="G5" s="407" t="s">
        <v>149</v>
      </c>
      <c r="H5" s="414"/>
    </row>
    <row r="6" spans="1:8" s="4" customFormat="1" ht="10.2">
      <c r="A6" s="410"/>
      <c r="B6" s="393"/>
      <c r="C6" s="81"/>
      <c r="D6" s="384"/>
      <c r="E6" s="384"/>
      <c r="F6" s="395"/>
      <c r="G6" s="408"/>
      <c r="H6" s="415"/>
    </row>
    <row r="7" spans="1:8" s="4" customFormat="1" ht="11.25" customHeight="1">
      <c r="A7" s="410"/>
      <c r="B7" s="393"/>
      <c r="C7" s="81"/>
      <c r="D7" s="384"/>
      <c r="E7" s="384"/>
      <c r="F7" s="395"/>
      <c r="G7" s="383" t="s">
        <v>150</v>
      </c>
      <c r="H7" s="407" t="s">
        <v>151</v>
      </c>
    </row>
    <row r="8" spans="1:8" s="4" customFormat="1" ht="10.2">
      <c r="A8" s="410"/>
      <c r="B8" s="393"/>
      <c r="C8" s="81"/>
      <c r="D8" s="385"/>
      <c r="E8" s="385"/>
      <c r="F8" s="396"/>
      <c r="G8" s="385"/>
      <c r="H8" s="408"/>
    </row>
    <row r="9" spans="1:8" s="4" customFormat="1" ht="15" customHeight="1">
      <c r="A9" s="411"/>
      <c r="B9" s="394"/>
      <c r="C9" s="134"/>
      <c r="D9" s="365" t="s">
        <v>18</v>
      </c>
      <c r="E9" s="363"/>
      <c r="F9" s="38" t="s">
        <v>24</v>
      </c>
      <c r="G9" s="77" t="s">
        <v>18</v>
      </c>
      <c r="H9" s="77" t="s">
        <v>24</v>
      </c>
    </row>
    <row r="10" spans="1:8" s="4" customFormat="1" ht="15" customHeight="1">
      <c r="A10" s="64"/>
      <c r="B10" s="99" t="s">
        <v>78</v>
      </c>
      <c r="C10" s="138"/>
      <c r="D10" s="141"/>
      <c r="E10" s="47"/>
      <c r="F10" s="47"/>
      <c r="G10" s="47"/>
      <c r="H10" s="47"/>
    </row>
    <row r="11" spans="1:8" s="4" customFormat="1" ht="10.2">
      <c r="A11" s="64">
        <v>161</v>
      </c>
      <c r="B11" s="100" t="s">
        <v>96</v>
      </c>
      <c r="C11" s="139"/>
      <c r="D11" s="54">
        <v>1</v>
      </c>
      <c r="E11" s="54">
        <v>4</v>
      </c>
      <c r="F11" s="54">
        <v>11029</v>
      </c>
      <c r="G11" s="54">
        <v>4</v>
      </c>
      <c r="H11" s="54">
        <v>11029</v>
      </c>
    </row>
    <row r="12" spans="1:8" s="4" customFormat="1" ht="10.2">
      <c r="A12" s="64">
        <v>162</v>
      </c>
      <c r="B12" s="100" t="s">
        <v>90</v>
      </c>
      <c r="C12" s="139"/>
      <c r="D12" s="54">
        <v>1</v>
      </c>
      <c r="E12" s="54">
        <v>1</v>
      </c>
      <c r="F12" s="54">
        <v>21</v>
      </c>
      <c r="G12" s="54">
        <v>1</v>
      </c>
      <c r="H12" s="54">
        <v>21</v>
      </c>
    </row>
    <row r="13" spans="1:8" s="4" customFormat="1" ht="10.2">
      <c r="A13" s="64">
        <v>163</v>
      </c>
      <c r="B13" s="100" t="s">
        <v>92</v>
      </c>
      <c r="C13" s="139"/>
      <c r="D13" s="54"/>
      <c r="E13" s="54"/>
      <c r="F13" s="54"/>
      <c r="G13" s="54"/>
      <c r="H13" s="54"/>
    </row>
    <row r="14" spans="1:8" s="4" customFormat="1" ht="13.5" customHeight="1">
      <c r="A14" s="64"/>
      <c r="B14" s="102" t="s">
        <v>95</v>
      </c>
      <c r="C14" s="127"/>
      <c r="D14" s="54"/>
      <c r="E14" s="54"/>
      <c r="F14" s="54"/>
      <c r="G14" s="54"/>
      <c r="H14" s="54"/>
    </row>
    <row r="15" spans="1:8" s="4" customFormat="1" ht="10.2">
      <c r="A15" s="64">
        <v>171</v>
      </c>
      <c r="B15" s="100" t="s">
        <v>79</v>
      </c>
      <c r="C15" s="139"/>
      <c r="D15" s="54">
        <v>18</v>
      </c>
      <c r="E15" s="54">
        <v>25</v>
      </c>
      <c r="F15" s="54">
        <v>4922</v>
      </c>
      <c r="G15" s="54">
        <v>22</v>
      </c>
      <c r="H15" s="54">
        <v>4812</v>
      </c>
    </row>
    <row r="16" spans="1:8" s="4" customFormat="1" ht="10.2">
      <c r="A16" s="64">
        <v>172</v>
      </c>
      <c r="B16" s="100" t="s">
        <v>80</v>
      </c>
      <c r="C16" s="139"/>
      <c r="D16" s="54">
        <v>15</v>
      </c>
      <c r="E16" s="54">
        <v>27</v>
      </c>
      <c r="F16" s="54">
        <v>9502</v>
      </c>
      <c r="G16" s="54">
        <v>11</v>
      </c>
      <c r="H16" s="54">
        <v>5827</v>
      </c>
    </row>
    <row r="17" spans="1:8" s="4" customFormat="1" ht="10.2">
      <c r="A17" s="64">
        <v>173</v>
      </c>
      <c r="B17" s="100" t="s">
        <v>210</v>
      </c>
      <c r="C17" s="139"/>
      <c r="D17" s="54">
        <v>34</v>
      </c>
      <c r="E17" s="54">
        <v>41</v>
      </c>
      <c r="F17" s="54">
        <v>9346</v>
      </c>
      <c r="G17" s="54">
        <v>27</v>
      </c>
      <c r="H17" s="54">
        <v>8614</v>
      </c>
    </row>
    <row r="18" spans="1:8" s="4" customFormat="1" ht="10.2">
      <c r="A18" s="64">
        <v>174</v>
      </c>
      <c r="B18" s="100" t="s">
        <v>81</v>
      </c>
      <c r="C18" s="139"/>
      <c r="D18" s="54">
        <v>7</v>
      </c>
      <c r="E18" s="54">
        <v>13</v>
      </c>
      <c r="F18" s="54">
        <v>8381</v>
      </c>
      <c r="G18" s="54">
        <v>13</v>
      </c>
      <c r="H18" s="54">
        <v>8381</v>
      </c>
    </row>
    <row r="19" spans="1:10" s="4" customFormat="1" ht="10.2">
      <c r="A19" s="64">
        <v>175</v>
      </c>
      <c r="B19" s="100" t="s">
        <v>82</v>
      </c>
      <c r="C19" s="139"/>
      <c r="D19" s="54">
        <v>19</v>
      </c>
      <c r="E19" s="54">
        <v>24</v>
      </c>
      <c r="F19" s="54">
        <v>11462</v>
      </c>
      <c r="G19" s="54">
        <v>23</v>
      </c>
      <c r="H19" s="54">
        <v>11317</v>
      </c>
      <c r="J19" s="70"/>
    </row>
    <row r="20" spans="1:11" s="4" customFormat="1" ht="10.2">
      <c r="A20" s="64">
        <v>176</v>
      </c>
      <c r="B20" s="100" t="s">
        <v>83</v>
      </c>
      <c r="C20" s="139"/>
      <c r="D20" s="54">
        <v>21</v>
      </c>
      <c r="E20" s="54">
        <v>24</v>
      </c>
      <c r="F20" s="54">
        <v>6574</v>
      </c>
      <c r="G20" s="54">
        <v>24</v>
      </c>
      <c r="H20" s="54">
        <v>6451</v>
      </c>
      <c r="J20" s="70"/>
      <c r="K20" s="70"/>
    </row>
    <row r="21" spans="1:8" s="4" customFormat="1" ht="10.2">
      <c r="A21" s="64">
        <v>177</v>
      </c>
      <c r="B21" s="100" t="s">
        <v>84</v>
      </c>
      <c r="C21" s="139"/>
      <c r="D21" s="54">
        <v>19</v>
      </c>
      <c r="E21" s="54">
        <v>25</v>
      </c>
      <c r="F21" s="54">
        <v>10753</v>
      </c>
      <c r="G21" s="54">
        <v>24</v>
      </c>
      <c r="H21" s="54">
        <v>10615</v>
      </c>
    </row>
    <row r="22" spans="1:8" s="4" customFormat="1" ht="10.2">
      <c r="A22" s="64">
        <v>178</v>
      </c>
      <c r="B22" s="100" t="s">
        <v>85</v>
      </c>
      <c r="C22" s="139"/>
      <c r="D22" s="54">
        <v>10</v>
      </c>
      <c r="E22" s="54">
        <v>17</v>
      </c>
      <c r="F22" s="54">
        <v>16685</v>
      </c>
      <c r="G22" s="54">
        <v>17</v>
      </c>
      <c r="H22" s="54">
        <v>16685</v>
      </c>
    </row>
    <row r="23" spans="1:8" s="4" customFormat="1" ht="10.2">
      <c r="A23" s="64">
        <v>179</v>
      </c>
      <c r="B23" s="100" t="s">
        <v>86</v>
      </c>
      <c r="C23" s="139"/>
      <c r="D23" s="54">
        <v>11</v>
      </c>
      <c r="E23" s="54">
        <v>13</v>
      </c>
      <c r="F23" s="54">
        <v>12139</v>
      </c>
      <c r="G23" s="54">
        <v>13</v>
      </c>
      <c r="H23" s="54">
        <v>12139</v>
      </c>
    </row>
    <row r="24" spans="1:8" s="4" customFormat="1" ht="10.2">
      <c r="A24" s="64">
        <v>180</v>
      </c>
      <c r="B24" s="100" t="s">
        <v>211</v>
      </c>
      <c r="C24" s="139"/>
      <c r="D24" s="54">
        <v>24</v>
      </c>
      <c r="E24" s="54">
        <v>30</v>
      </c>
      <c r="F24" s="54">
        <v>29044</v>
      </c>
      <c r="G24" s="54">
        <v>27</v>
      </c>
      <c r="H24" s="54">
        <v>28845</v>
      </c>
    </row>
    <row r="25" spans="1:8" s="4" customFormat="1" ht="10.2">
      <c r="A25" s="64">
        <v>181</v>
      </c>
      <c r="B25" s="100" t="s">
        <v>87</v>
      </c>
      <c r="C25" s="139"/>
      <c r="D25" s="54">
        <v>25</v>
      </c>
      <c r="E25" s="54">
        <v>34</v>
      </c>
      <c r="F25" s="54">
        <v>10169</v>
      </c>
      <c r="G25" s="54">
        <v>25</v>
      </c>
      <c r="H25" s="54">
        <v>6914</v>
      </c>
    </row>
    <row r="26" spans="1:8" s="4" customFormat="1" ht="10.2">
      <c r="A26" s="64">
        <v>182</v>
      </c>
      <c r="B26" s="100" t="s">
        <v>88</v>
      </c>
      <c r="C26" s="139"/>
      <c r="D26" s="54">
        <v>48</v>
      </c>
      <c r="E26" s="54">
        <v>53</v>
      </c>
      <c r="F26" s="54">
        <v>97048</v>
      </c>
      <c r="G26" s="54">
        <v>22</v>
      </c>
      <c r="H26" s="54">
        <v>9768</v>
      </c>
    </row>
    <row r="27" spans="1:8" s="4" customFormat="1" ht="10.2">
      <c r="A27" s="64">
        <v>183</v>
      </c>
      <c r="B27" s="100" t="s">
        <v>89</v>
      </c>
      <c r="C27" s="139"/>
      <c r="D27" s="54">
        <v>40</v>
      </c>
      <c r="E27" s="54">
        <v>47</v>
      </c>
      <c r="F27" s="54">
        <v>9728</v>
      </c>
      <c r="G27" s="54">
        <v>44</v>
      </c>
      <c r="H27" s="54">
        <v>9665</v>
      </c>
    </row>
    <row r="28" spans="1:8" s="4" customFormat="1" ht="10.2">
      <c r="A28" s="64">
        <v>184</v>
      </c>
      <c r="B28" s="100" t="s">
        <v>90</v>
      </c>
      <c r="C28" s="139"/>
      <c r="D28" s="54">
        <v>19</v>
      </c>
      <c r="E28" s="54">
        <v>27</v>
      </c>
      <c r="F28" s="54">
        <v>24039</v>
      </c>
      <c r="G28" s="54">
        <v>27</v>
      </c>
      <c r="H28" s="54">
        <v>23156</v>
      </c>
    </row>
    <row r="29" spans="1:8" s="4" customFormat="1" ht="10.2">
      <c r="A29" s="64">
        <v>185</v>
      </c>
      <c r="B29" s="100" t="s">
        <v>212</v>
      </c>
      <c r="C29" s="139"/>
      <c r="D29" s="54">
        <v>8</v>
      </c>
      <c r="E29" s="54">
        <v>14</v>
      </c>
      <c r="F29" s="54">
        <v>7078</v>
      </c>
      <c r="G29" s="54">
        <v>14</v>
      </c>
      <c r="H29" s="54">
        <v>7078</v>
      </c>
    </row>
    <row r="30" spans="1:8" s="4" customFormat="1" ht="10.2">
      <c r="A30" s="64">
        <v>186</v>
      </c>
      <c r="B30" s="100" t="s">
        <v>240</v>
      </c>
      <c r="C30" s="139"/>
      <c r="D30" s="54">
        <v>15</v>
      </c>
      <c r="E30" s="54">
        <v>24</v>
      </c>
      <c r="F30" s="54">
        <v>6272</v>
      </c>
      <c r="G30" s="54">
        <v>24</v>
      </c>
      <c r="H30" s="54">
        <v>6272</v>
      </c>
    </row>
    <row r="31" spans="1:8" s="4" customFormat="1" ht="10.2">
      <c r="A31" s="64">
        <v>187</v>
      </c>
      <c r="B31" s="100" t="s">
        <v>92</v>
      </c>
      <c r="C31" s="139"/>
      <c r="D31" s="54">
        <v>64</v>
      </c>
      <c r="E31" s="54">
        <v>86</v>
      </c>
      <c r="F31" s="54">
        <v>23718</v>
      </c>
      <c r="G31" s="54">
        <v>59</v>
      </c>
      <c r="H31" s="54">
        <v>20653</v>
      </c>
    </row>
    <row r="32" spans="1:8" s="4" customFormat="1" ht="10.2">
      <c r="A32" s="64">
        <v>188</v>
      </c>
      <c r="B32" s="100" t="s">
        <v>93</v>
      </c>
      <c r="C32" s="139"/>
      <c r="D32" s="54">
        <v>8</v>
      </c>
      <c r="E32" s="54">
        <v>25</v>
      </c>
      <c r="F32" s="54">
        <v>11369</v>
      </c>
      <c r="G32" s="54">
        <v>23</v>
      </c>
      <c r="H32" s="54">
        <v>9246</v>
      </c>
    </row>
    <row r="33" spans="1:8" s="4" customFormat="1" ht="10.2">
      <c r="A33" s="64">
        <v>189</v>
      </c>
      <c r="B33" s="100" t="s">
        <v>94</v>
      </c>
      <c r="C33" s="139"/>
      <c r="D33" s="54">
        <v>55</v>
      </c>
      <c r="E33" s="54">
        <v>79</v>
      </c>
      <c r="F33" s="54">
        <v>14743</v>
      </c>
      <c r="G33" s="54">
        <v>47</v>
      </c>
      <c r="H33" s="54">
        <v>10369</v>
      </c>
    </row>
    <row r="34" spans="1:8" s="4" customFormat="1" ht="10.2">
      <c r="A34" s="64">
        <v>190</v>
      </c>
      <c r="B34" s="100" t="s">
        <v>213</v>
      </c>
      <c r="C34" s="139"/>
      <c r="D34" s="54">
        <v>33</v>
      </c>
      <c r="E34" s="54">
        <v>41</v>
      </c>
      <c r="F34" s="54">
        <v>11946</v>
      </c>
      <c r="G34" s="54">
        <v>31</v>
      </c>
      <c r="H34" s="54">
        <v>11000</v>
      </c>
    </row>
    <row r="35" spans="1:8" s="70" customFormat="1" ht="13.5" customHeight="1">
      <c r="A35" s="95">
        <v>1</v>
      </c>
      <c r="B35" s="103" t="s">
        <v>203</v>
      </c>
      <c r="C35" s="126"/>
      <c r="D35" s="55">
        <v>484</v>
      </c>
      <c r="E35" s="55">
        <v>674</v>
      </c>
      <c r="F35" s="55">
        <v>345968</v>
      </c>
      <c r="G35" s="55">
        <v>522</v>
      </c>
      <c r="H35" s="55">
        <v>238857</v>
      </c>
    </row>
    <row r="36" spans="1:8" s="4" customFormat="1" ht="6.75" customHeight="1">
      <c r="A36" s="64"/>
      <c r="B36" s="20"/>
      <c r="C36" s="21"/>
      <c r="D36" s="54"/>
      <c r="E36" s="54"/>
      <c r="F36" s="54"/>
      <c r="G36" s="54"/>
      <c r="H36" s="54"/>
    </row>
    <row r="37" spans="1:8" s="4" customFormat="1" ht="13.5" customHeight="1">
      <c r="A37" s="64"/>
      <c r="B37" s="102" t="s">
        <v>78</v>
      </c>
      <c r="C37" s="127"/>
      <c r="D37" s="54"/>
      <c r="E37" s="54"/>
      <c r="F37" s="54"/>
      <c r="G37" s="54"/>
      <c r="H37" s="54"/>
    </row>
    <row r="38" spans="1:8" s="4" customFormat="1" ht="10.2">
      <c r="A38" s="64">
        <v>261</v>
      </c>
      <c r="B38" s="100" t="s">
        <v>97</v>
      </c>
      <c r="C38" s="139"/>
      <c r="D38" s="54">
        <v>2</v>
      </c>
      <c r="E38" s="54">
        <v>2</v>
      </c>
      <c r="F38" s="54">
        <v>5331</v>
      </c>
      <c r="G38" s="54">
        <v>2</v>
      </c>
      <c r="H38" s="54">
        <v>5331</v>
      </c>
    </row>
    <row r="39" spans="1:8" s="4" customFormat="1" ht="10.2">
      <c r="A39" s="64">
        <v>262</v>
      </c>
      <c r="B39" s="100" t="s">
        <v>98</v>
      </c>
      <c r="C39" s="139"/>
      <c r="D39" s="54">
        <v>0</v>
      </c>
      <c r="E39" s="54">
        <v>0</v>
      </c>
      <c r="F39" s="54">
        <v>0</v>
      </c>
      <c r="G39" s="54">
        <v>0</v>
      </c>
      <c r="H39" s="54">
        <v>0</v>
      </c>
    </row>
    <row r="40" spans="1:8" s="4" customFormat="1" ht="10.2">
      <c r="A40" s="64">
        <v>263</v>
      </c>
      <c r="B40" s="100" t="s">
        <v>99</v>
      </c>
      <c r="C40" s="139"/>
      <c r="D40" s="54">
        <v>1</v>
      </c>
      <c r="E40" s="54">
        <v>6</v>
      </c>
      <c r="F40" s="54">
        <v>2551</v>
      </c>
      <c r="G40" s="54">
        <v>6</v>
      </c>
      <c r="H40" s="54">
        <v>2551</v>
      </c>
    </row>
    <row r="41" spans="1:8" s="4" customFormat="1" ht="13.5" customHeight="1">
      <c r="A41" s="64"/>
      <c r="B41" s="102" t="s">
        <v>95</v>
      </c>
      <c r="C41" s="127"/>
      <c r="D41" s="54"/>
      <c r="E41" s="54"/>
      <c r="F41" s="54"/>
      <c r="G41" s="54"/>
      <c r="H41" s="54"/>
    </row>
    <row r="42" spans="1:8" s="4" customFormat="1" ht="10.2">
      <c r="A42" s="64">
        <v>271</v>
      </c>
      <c r="B42" s="100" t="s">
        <v>100</v>
      </c>
      <c r="C42" s="139"/>
      <c r="D42" s="54">
        <v>17</v>
      </c>
      <c r="E42" s="54">
        <v>25</v>
      </c>
      <c r="F42" s="54">
        <v>4847</v>
      </c>
      <c r="G42" s="54">
        <v>8</v>
      </c>
      <c r="H42" s="54">
        <v>4036</v>
      </c>
    </row>
    <row r="43" spans="1:8" s="4" customFormat="1" ht="10.2">
      <c r="A43" s="64">
        <v>272</v>
      </c>
      <c r="B43" s="100" t="s">
        <v>214</v>
      </c>
      <c r="C43" s="139"/>
      <c r="D43" s="54">
        <v>39</v>
      </c>
      <c r="E43" s="54">
        <v>103</v>
      </c>
      <c r="F43" s="54">
        <v>4236</v>
      </c>
      <c r="G43" s="54">
        <v>3</v>
      </c>
      <c r="H43" s="54">
        <v>103</v>
      </c>
    </row>
    <row r="44" spans="1:8" s="4" customFormat="1" ht="10.2">
      <c r="A44" s="64">
        <v>273</v>
      </c>
      <c r="B44" s="100" t="s">
        <v>101</v>
      </c>
      <c r="C44" s="139"/>
      <c r="D44" s="54">
        <v>14</v>
      </c>
      <c r="E44" s="54">
        <v>23</v>
      </c>
      <c r="F44" s="54">
        <v>7513</v>
      </c>
      <c r="G44" s="54">
        <v>22</v>
      </c>
      <c r="H44" s="54">
        <v>7398</v>
      </c>
    </row>
    <row r="45" spans="1:8" s="4" customFormat="1" ht="10.2">
      <c r="A45" s="64">
        <v>274</v>
      </c>
      <c r="B45" s="100" t="s">
        <v>97</v>
      </c>
      <c r="C45" s="139"/>
      <c r="D45" s="54">
        <v>18</v>
      </c>
      <c r="E45" s="54">
        <v>25</v>
      </c>
      <c r="F45" s="54">
        <v>11188</v>
      </c>
      <c r="G45" s="54">
        <v>24</v>
      </c>
      <c r="H45" s="54">
        <v>11122</v>
      </c>
    </row>
    <row r="46" spans="1:8" s="4" customFormat="1" ht="10.2">
      <c r="A46" s="64">
        <v>275</v>
      </c>
      <c r="B46" s="100" t="s">
        <v>98</v>
      </c>
      <c r="C46" s="139"/>
      <c r="D46" s="54">
        <v>35</v>
      </c>
      <c r="E46" s="54">
        <v>64</v>
      </c>
      <c r="F46" s="54">
        <v>7944</v>
      </c>
      <c r="G46" s="54">
        <v>32</v>
      </c>
      <c r="H46" s="54">
        <v>6633</v>
      </c>
    </row>
    <row r="47" spans="1:8" s="4" customFormat="1" ht="10.2">
      <c r="A47" s="64">
        <v>276</v>
      </c>
      <c r="B47" s="100" t="s">
        <v>102</v>
      </c>
      <c r="C47" s="139"/>
      <c r="D47" s="54">
        <v>29</v>
      </c>
      <c r="E47" s="54">
        <v>65</v>
      </c>
      <c r="F47" s="54">
        <v>14036</v>
      </c>
      <c r="G47" s="54">
        <v>8</v>
      </c>
      <c r="H47" s="54">
        <v>489</v>
      </c>
    </row>
    <row r="48" spans="1:8" s="4" customFormat="1" ht="10.2">
      <c r="A48" s="64">
        <v>277</v>
      </c>
      <c r="B48" s="100" t="s">
        <v>217</v>
      </c>
      <c r="C48" s="139"/>
      <c r="D48" s="54">
        <v>24</v>
      </c>
      <c r="E48" s="54">
        <v>36</v>
      </c>
      <c r="F48" s="54">
        <v>7398</v>
      </c>
      <c r="G48" s="54">
        <v>31</v>
      </c>
      <c r="H48" s="54">
        <v>6254</v>
      </c>
    </row>
    <row r="49" spans="1:8" s="4" customFormat="1" ht="10.2">
      <c r="A49" s="64">
        <v>278</v>
      </c>
      <c r="B49" s="100" t="s">
        <v>215</v>
      </c>
      <c r="C49" s="139"/>
      <c r="D49" s="54">
        <v>25</v>
      </c>
      <c r="E49" s="54">
        <v>45</v>
      </c>
      <c r="F49" s="54">
        <v>6770</v>
      </c>
      <c r="G49" s="54">
        <v>18</v>
      </c>
      <c r="H49" s="54">
        <v>5877</v>
      </c>
    </row>
    <row r="50" spans="1:8" s="4" customFormat="1" ht="10.2">
      <c r="A50" s="64">
        <v>279</v>
      </c>
      <c r="B50" s="100" t="s">
        <v>216</v>
      </c>
      <c r="C50" s="139"/>
      <c r="D50" s="54">
        <v>12</v>
      </c>
      <c r="E50" s="54">
        <v>15</v>
      </c>
      <c r="F50" s="54">
        <v>5409</v>
      </c>
      <c r="G50" s="54">
        <v>14</v>
      </c>
      <c r="H50" s="54">
        <v>5400</v>
      </c>
    </row>
    <row r="51" spans="1:8" s="4" customFormat="1" ht="13.5" customHeight="1">
      <c r="A51" s="95">
        <v>2</v>
      </c>
      <c r="B51" s="103" t="s">
        <v>204</v>
      </c>
      <c r="C51" s="126"/>
      <c r="D51" s="55">
        <v>208</v>
      </c>
      <c r="E51" s="55">
        <v>409</v>
      </c>
      <c r="F51" s="55">
        <v>77223</v>
      </c>
      <c r="G51" s="55">
        <v>168</v>
      </c>
      <c r="H51" s="55">
        <v>55194</v>
      </c>
    </row>
    <row r="52" spans="1:8" s="4" customFormat="1" ht="7.5" customHeight="1">
      <c r="A52" s="64"/>
      <c r="B52" s="20"/>
      <c r="C52" s="21"/>
      <c r="D52" s="54"/>
      <c r="E52" s="54"/>
      <c r="F52" s="54"/>
      <c r="G52" s="54"/>
      <c r="H52" s="54"/>
    </row>
    <row r="53" spans="1:8" s="4" customFormat="1" ht="13.5" customHeight="1">
      <c r="A53" s="64"/>
      <c r="B53" s="102" t="s">
        <v>78</v>
      </c>
      <c r="C53" s="127"/>
      <c r="D53" s="54"/>
      <c r="E53" s="54"/>
      <c r="F53" s="54"/>
      <c r="G53" s="54"/>
      <c r="H53" s="54"/>
    </row>
    <row r="54" spans="1:8" s="4" customFormat="1" ht="10.2">
      <c r="A54" s="64">
        <v>361</v>
      </c>
      <c r="B54" s="100" t="s">
        <v>103</v>
      </c>
      <c r="C54" s="139"/>
      <c r="D54" s="54">
        <v>0</v>
      </c>
      <c r="E54" s="54">
        <v>0</v>
      </c>
      <c r="F54" s="54">
        <v>0</v>
      </c>
      <c r="G54" s="54">
        <v>0</v>
      </c>
      <c r="H54" s="54">
        <v>0</v>
      </c>
    </row>
    <row r="55" spans="1:8" s="4" customFormat="1" ht="10.2">
      <c r="A55" s="64">
        <v>362</v>
      </c>
      <c r="B55" s="100" t="s">
        <v>104</v>
      </c>
      <c r="C55" s="139"/>
      <c r="D55" s="54">
        <v>1</v>
      </c>
      <c r="E55" s="54">
        <v>2</v>
      </c>
      <c r="F55" s="54">
        <v>12767</v>
      </c>
      <c r="G55" s="54">
        <v>1</v>
      </c>
      <c r="H55" s="54">
        <v>9446</v>
      </c>
    </row>
    <row r="56" spans="1:8" s="4" customFormat="1" ht="10.2">
      <c r="A56" s="64">
        <v>363</v>
      </c>
      <c r="B56" s="100" t="s">
        <v>226</v>
      </c>
      <c r="C56" s="139"/>
      <c r="D56" s="54">
        <v>1</v>
      </c>
      <c r="E56" s="54">
        <v>1</v>
      </c>
      <c r="F56" s="54">
        <v>3048</v>
      </c>
      <c r="G56" s="54">
        <v>1</v>
      </c>
      <c r="H56" s="54">
        <v>3048</v>
      </c>
    </row>
    <row r="57" spans="1:8" s="4" customFormat="1" ht="13.5" customHeight="1">
      <c r="A57" s="64"/>
      <c r="B57" s="102" t="s">
        <v>95</v>
      </c>
      <c r="C57" s="127"/>
      <c r="D57" s="54"/>
      <c r="E57" s="54"/>
      <c r="F57" s="54"/>
      <c r="G57" s="54"/>
      <c r="H57" s="54"/>
    </row>
    <row r="58" spans="1:8" s="4" customFormat="1" ht="10.2">
      <c r="A58" s="64">
        <v>371</v>
      </c>
      <c r="B58" s="100" t="s">
        <v>218</v>
      </c>
      <c r="C58" s="139"/>
      <c r="D58" s="54">
        <v>29</v>
      </c>
      <c r="E58" s="54">
        <v>51</v>
      </c>
      <c r="F58" s="54">
        <v>11080</v>
      </c>
      <c r="G58" s="54">
        <v>43</v>
      </c>
      <c r="H58" s="54">
        <v>10142</v>
      </c>
    </row>
    <row r="59" spans="1:8" s="4" customFormat="1" ht="10.2">
      <c r="A59" s="64">
        <v>372</v>
      </c>
      <c r="B59" s="100" t="s">
        <v>105</v>
      </c>
      <c r="C59" s="139"/>
      <c r="D59" s="54">
        <v>32</v>
      </c>
      <c r="E59" s="54">
        <v>80</v>
      </c>
      <c r="F59" s="54">
        <v>9096</v>
      </c>
      <c r="G59" s="54">
        <v>13</v>
      </c>
      <c r="H59" s="54">
        <v>5537</v>
      </c>
    </row>
    <row r="60" spans="1:8" s="4" customFormat="1" ht="10.2">
      <c r="A60" s="64">
        <v>373</v>
      </c>
      <c r="B60" s="100" t="s">
        <v>230</v>
      </c>
      <c r="C60" s="139"/>
      <c r="D60" s="54">
        <v>21</v>
      </c>
      <c r="E60" s="54">
        <v>33</v>
      </c>
      <c r="F60" s="54">
        <v>9011</v>
      </c>
      <c r="G60" s="54">
        <v>23</v>
      </c>
      <c r="H60" s="54">
        <v>8121</v>
      </c>
    </row>
    <row r="61" spans="1:8" s="4" customFormat="1" ht="10.2">
      <c r="A61" s="64">
        <v>374</v>
      </c>
      <c r="B61" s="100" t="s">
        <v>227</v>
      </c>
      <c r="C61" s="139"/>
      <c r="D61" s="54">
        <v>29</v>
      </c>
      <c r="E61" s="54">
        <v>55</v>
      </c>
      <c r="F61" s="54">
        <v>7680</v>
      </c>
      <c r="G61" s="54">
        <v>33</v>
      </c>
      <c r="H61" s="54">
        <v>6654</v>
      </c>
    </row>
    <row r="62" spans="1:8" s="4" customFormat="1" ht="10.2">
      <c r="A62" s="64">
        <v>375</v>
      </c>
      <c r="B62" s="100" t="s">
        <v>104</v>
      </c>
      <c r="C62" s="139"/>
      <c r="D62" s="54">
        <v>17</v>
      </c>
      <c r="E62" s="54">
        <v>27</v>
      </c>
      <c r="F62" s="54">
        <v>10050</v>
      </c>
      <c r="G62" s="54">
        <v>26</v>
      </c>
      <c r="H62" s="54">
        <v>9988</v>
      </c>
    </row>
    <row r="63" spans="1:8" s="4" customFormat="1" ht="10.2">
      <c r="A63" s="64">
        <v>376</v>
      </c>
      <c r="B63" s="100" t="s">
        <v>106</v>
      </c>
      <c r="C63" s="139"/>
      <c r="D63" s="54">
        <v>29</v>
      </c>
      <c r="E63" s="54">
        <v>54</v>
      </c>
      <c r="F63" s="54">
        <v>11472</v>
      </c>
      <c r="G63" s="54">
        <v>31</v>
      </c>
      <c r="H63" s="54">
        <v>10839</v>
      </c>
    </row>
    <row r="64" spans="1:8" s="4" customFormat="1" ht="10.2">
      <c r="A64" s="64">
        <v>377</v>
      </c>
      <c r="B64" s="100" t="s">
        <v>107</v>
      </c>
      <c r="C64" s="139"/>
      <c r="D64" s="54">
        <v>30</v>
      </c>
      <c r="E64" s="54">
        <v>61</v>
      </c>
      <c r="F64" s="54">
        <v>4934</v>
      </c>
      <c r="G64" s="54">
        <v>15</v>
      </c>
      <c r="H64" s="54">
        <v>2399</v>
      </c>
    </row>
    <row r="65" spans="1:8" s="70" customFormat="1" ht="13.5" customHeight="1">
      <c r="A65" s="95">
        <v>3</v>
      </c>
      <c r="B65" s="103" t="s">
        <v>205</v>
      </c>
      <c r="C65" s="126"/>
      <c r="D65" s="55">
        <v>185</v>
      </c>
      <c r="E65" s="55">
        <v>364</v>
      </c>
      <c r="F65" s="55">
        <v>79138</v>
      </c>
      <c r="G65" s="55">
        <v>186</v>
      </c>
      <c r="H65" s="55">
        <v>66174</v>
      </c>
    </row>
    <row r="66" spans="1:8" s="4" customFormat="1" ht="6.75" customHeight="1">
      <c r="A66" s="64"/>
      <c r="B66" s="20"/>
      <c r="C66" s="21"/>
      <c r="D66" s="54"/>
      <c r="E66" s="54"/>
      <c r="F66" s="54"/>
      <c r="G66" s="54"/>
      <c r="H66" s="54"/>
    </row>
    <row r="67" spans="1:8" s="4" customFormat="1" ht="13.5" customHeight="1">
      <c r="A67" s="64"/>
      <c r="B67" s="102" t="s">
        <v>78</v>
      </c>
      <c r="C67" s="127"/>
      <c r="D67" s="54"/>
      <c r="E67" s="54"/>
      <c r="F67" s="54"/>
      <c r="G67" s="54"/>
      <c r="H67" s="54"/>
    </row>
    <row r="68" spans="1:8" s="4" customFormat="1" ht="10.2">
      <c r="A68" s="64">
        <v>461</v>
      </c>
      <c r="B68" s="100" t="s">
        <v>108</v>
      </c>
      <c r="C68" s="139"/>
      <c r="D68" s="54">
        <v>1</v>
      </c>
      <c r="E68" s="54">
        <v>5</v>
      </c>
      <c r="F68" s="54">
        <v>2885</v>
      </c>
      <c r="G68" s="54">
        <v>3</v>
      </c>
      <c r="H68" s="54">
        <v>1827</v>
      </c>
    </row>
    <row r="69" spans="1:8" s="4" customFormat="1" ht="10.2">
      <c r="A69" s="64">
        <v>462</v>
      </c>
      <c r="B69" s="100" t="s">
        <v>109</v>
      </c>
      <c r="C69" s="139"/>
      <c r="D69" s="54">
        <v>2</v>
      </c>
      <c r="E69" s="54">
        <v>2</v>
      </c>
      <c r="F69" s="54">
        <v>315</v>
      </c>
      <c r="G69" s="54">
        <v>2</v>
      </c>
      <c r="H69" s="54">
        <v>315</v>
      </c>
    </row>
    <row r="70" spans="1:8" s="4" customFormat="1" ht="10.2">
      <c r="A70" s="64">
        <v>463</v>
      </c>
      <c r="B70" s="100" t="s">
        <v>110</v>
      </c>
      <c r="C70" s="139"/>
      <c r="D70" s="54">
        <v>0</v>
      </c>
      <c r="E70" s="54">
        <v>0</v>
      </c>
      <c r="F70" s="54">
        <v>0</v>
      </c>
      <c r="G70" s="54">
        <v>0</v>
      </c>
      <c r="H70" s="54">
        <v>0</v>
      </c>
    </row>
    <row r="71" spans="1:8" s="4" customFormat="1" ht="10.2">
      <c r="A71" s="64">
        <v>464</v>
      </c>
      <c r="B71" s="100" t="s">
        <v>111</v>
      </c>
      <c r="C71" s="139"/>
      <c r="D71" s="54">
        <v>1</v>
      </c>
      <c r="E71" s="54">
        <v>3</v>
      </c>
      <c r="F71" s="54">
        <v>97</v>
      </c>
      <c r="G71" s="54">
        <v>2</v>
      </c>
      <c r="H71" s="54">
        <v>93</v>
      </c>
    </row>
    <row r="72" spans="1:8" s="4" customFormat="1" ht="10.2">
      <c r="A72" s="64"/>
      <c r="B72" s="92"/>
      <c r="C72" s="92"/>
      <c r="D72" s="54"/>
      <c r="E72" s="54"/>
      <c r="F72" s="54"/>
      <c r="G72" s="54"/>
      <c r="H72" s="54"/>
    </row>
    <row r="73" spans="1:8" s="4" customFormat="1" ht="10.2">
      <c r="A73" s="4" t="s">
        <v>63</v>
      </c>
      <c r="D73" s="39"/>
      <c r="E73" s="39"/>
      <c r="F73" s="39"/>
      <c r="G73" s="39"/>
      <c r="H73" s="39"/>
    </row>
    <row r="74" spans="1:8" s="4" customFormat="1" ht="15" customHeight="1">
      <c r="A74" s="12" t="s">
        <v>386</v>
      </c>
      <c r="D74" s="39"/>
      <c r="E74" s="39"/>
      <c r="F74" s="39"/>
      <c r="G74" s="39"/>
      <c r="H74" s="39"/>
    </row>
    <row r="75" spans="4:8" s="4" customFormat="1" ht="10.2">
      <c r="D75" s="39"/>
      <c r="E75" s="39"/>
      <c r="F75" s="39"/>
      <c r="G75" s="39"/>
      <c r="H75" s="39"/>
    </row>
    <row r="76" spans="4:8" s="4" customFormat="1" ht="10.2">
      <c r="D76" s="39"/>
      <c r="E76" s="39"/>
      <c r="F76" s="39"/>
      <c r="G76" s="39"/>
      <c r="H76" s="39"/>
    </row>
    <row r="77" spans="4:8" s="4" customFormat="1" ht="10.2">
      <c r="D77" s="39"/>
      <c r="E77" s="39"/>
      <c r="F77" s="39"/>
      <c r="G77" s="39"/>
      <c r="H77" s="39"/>
    </row>
    <row r="78" spans="4:8" s="4" customFormat="1" ht="10.2">
      <c r="D78" s="39"/>
      <c r="E78" s="39"/>
      <c r="F78" s="39"/>
      <c r="G78" s="39"/>
      <c r="H78" s="39"/>
    </row>
    <row r="79" spans="4:8" s="4" customFormat="1" ht="10.2">
      <c r="D79" s="39"/>
      <c r="E79" s="39"/>
      <c r="F79" s="39"/>
      <c r="G79" s="39"/>
      <c r="H79" s="39"/>
    </row>
    <row r="80" spans="4:8" s="4" customFormat="1" ht="10.2">
      <c r="D80" s="39"/>
      <c r="E80" s="39"/>
      <c r="F80" s="39"/>
      <c r="G80" s="39"/>
      <c r="H80" s="39"/>
    </row>
    <row r="81" spans="4:8" s="4" customFormat="1" ht="10.2">
      <c r="D81" s="39"/>
      <c r="E81" s="39"/>
      <c r="F81" s="39"/>
      <c r="G81" s="39"/>
      <c r="H81" s="39"/>
    </row>
    <row r="82" spans="4:8" s="4" customFormat="1" ht="10.2">
      <c r="D82" s="39"/>
      <c r="E82" s="39"/>
      <c r="F82" s="39"/>
      <c r="G82" s="39"/>
      <c r="H82" s="39"/>
    </row>
    <row r="83" spans="4:8" s="4" customFormat="1" ht="10.2">
      <c r="D83" s="39"/>
      <c r="E83" s="39"/>
      <c r="F83" s="39"/>
      <c r="G83" s="39"/>
      <c r="H83" s="39"/>
    </row>
    <row r="84" spans="4:8" s="4" customFormat="1" ht="10.2">
      <c r="D84" s="39"/>
      <c r="E84" s="39"/>
      <c r="F84" s="39"/>
      <c r="G84" s="39"/>
      <c r="H84" s="39"/>
    </row>
    <row r="85" spans="4:8" s="4" customFormat="1" ht="10.2">
      <c r="D85" s="39"/>
      <c r="E85" s="39"/>
      <c r="F85" s="39"/>
      <c r="G85" s="39"/>
      <c r="H85" s="39"/>
    </row>
    <row r="86" spans="4:8" s="4" customFormat="1" ht="10.2">
      <c r="D86" s="39"/>
      <c r="E86" s="39"/>
      <c r="F86" s="39"/>
      <c r="G86" s="39"/>
      <c r="H86" s="39"/>
    </row>
    <row r="87" spans="4:8" s="4" customFormat="1" ht="10.2">
      <c r="D87" s="39"/>
      <c r="E87" s="39"/>
      <c r="F87" s="39"/>
      <c r="G87" s="39"/>
      <c r="H87" s="39"/>
    </row>
    <row r="88" spans="4:8" s="4" customFormat="1" ht="10.2">
      <c r="D88" s="39"/>
      <c r="E88" s="39"/>
      <c r="F88" s="39"/>
      <c r="G88" s="39"/>
      <c r="H88" s="39"/>
    </row>
    <row r="89" spans="4:8" s="4" customFormat="1" ht="10.2">
      <c r="D89" s="39"/>
      <c r="E89" s="39"/>
      <c r="F89" s="39"/>
      <c r="G89" s="39"/>
      <c r="H89" s="39"/>
    </row>
    <row r="90" spans="4:8" s="4" customFormat="1" ht="10.2">
      <c r="D90" s="39"/>
      <c r="E90" s="39"/>
      <c r="F90" s="39"/>
      <c r="G90" s="39"/>
      <c r="H90" s="39"/>
    </row>
    <row r="91" spans="4:8" s="4" customFormat="1" ht="10.2">
      <c r="D91" s="39"/>
      <c r="E91" s="39"/>
      <c r="F91" s="39"/>
      <c r="G91" s="39"/>
      <c r="H91" s="39"/>
    </row>
    <row r="92" spans="4:8" s="4" customFormat="1" ht="10.2">
      <c r="D92" s="39"/>
      <c r="E92" s="39"/>
      <c r="F92" s="39"/>
      <c r="G92" s="39"/>
      <c r="H92" s="39"/>
    </row>
    <row r="93" spans="4:8" s="4" customFormat="1" ht="10.2">
      <c r="D93" s="39"/>
      <c r="E93" s="39"/>
      <c r="F93" s="39"/>
      <c r="G93" s="39"/>
      <c r="H93" s="39"/>
    </row>
    <row r="94" spans="4:8" s="4" customFormat="1" ht="10.2">
      <c r="D94" s="39"/>
      <c r="E94" s="39"/>
      <c r="F94" s="39"/>
      <c r="G94" s="39"/>
      <c r="H94" s="39"/>
    </row>
    <row r="95" spans="4:8" s="4" customFormat="1" ht="10.2">
      <c r="D95" s="39"/>
      <c r="E95" s="39"/>
      <c r="F95" s="39"/>
      <c r="G95" s="39"/>
      <c r="H95" s="39"/>
    </row>
    <row r="96" spans="4:8" s="4" customFormat="1" ht="10.2">
      <c r="D96" s="39"/>
      <c r="E96" s="39"/>
      <c r="F96" s="39"/>
      <c r="G96" s="39"/>
      <c r="H96" s="39"/>
    </row>
    <row r="97" spans="4:8" s="4" customFormat="1" ht="10.2">
      <c r="D97" s="39"/>
      <c r="E97" s="39"/>
      <c r="F97" s="39"/>
      <c r="G97" s="39"/>
      <c r="H97" s="39"/>
    </row>
    <row r="98" spans="4:8" s="4" customFormat="1" ht="10.2">
      <c r="D98" s="39"/>
      <c r="E98" s="39"/>
      <c r="F98" s="39"/>
      <c r="G98" s="39"/>
      <c r="H98" s="39"/>
    </row>
    <row r="99" spans="4:8" s="4" customFormat="1" ht="10.2">
      <c r="D99" s="39"/>
      <c r="E99" s="39"/>
      <c r="F99" s="39"/>
      <c r="G99" s="39"/>
      <c r="H99" s="39"/>
    </row>
    <row r="100" spans="4:8" s="4" customFormat="1" ht="10.2">
      <c r="D100" s="39"/>
      <c r="E100" s="39"/>
      <c r="F100" s="39"/>
      <c r="G100" s="39"/>
      <c r="H100" s="39"/>
    </row>
    <row r="101" spans="4:8" s="4" customFormat="1" ht="10.2">
      <c r="D101" s="39"/>
      <c r="E101" s="39"/>
      <c r="F101" s="39"/>
      <c r="G101" s="39"/>
      <c r="H101" s="39"/>
    </row>
    <row r="102" spans="4:8" s="4" customFormat="1" ht="10.2">
      <c r="D102" s="39"/>
      <c r="E102" s="39"/>
      <c r="F102" s="39"/>
      <c r="G102" s="39"/>
      <c r="H102" s="39"/>
    </row>
    <row r="103" spans="4:8" s="4" customFormat="1" ht="10.2">
      <c r="D103" s="39"/>
      <c r="E103" s="39"/>
      <c r="F103" s="39"/>
      <c r="G103" s="39"/>
      <c r="H103" s="39"/>
    </row>
    <row r="104" spans="4:8" s="4" customFormat="1" ht="10.2">
      <c r="D104" s="39"/>
      <c r="E104" s="39"/>
      <c r="F104" s="39"/>
      <c r="G104" s="39"/>
      <c r="H104" s="39"/>
    </row>
    <row r="105" spans="4:8" s="4" customFormat="1" ht="10.2">
      <c r="D105" s="39"/>
      <c r="E105" s="39"/>
      <c r="F105" s="39"/>
      <c r="G105" s="39"/>
      <c r="H105" s="39"/>
    </row>
    <row r="106" spans="4:8" s="4" customFormat="1" ht="10.2">
      <c r="D106" s="39"/>
      <c r="E106" s="39"/>
      <c r="F106" s="39"/>
      <c r="G106" s="39"/>
      <c r="H106" s="39"/>
    </row>
    <row r="107" spans="4:8" s="4" customFormat="1" ht="10.2">
      <c r="D107" s="39"/>
      <c r="E107" s="39"/>
      <c r="F107" s="39"/>
      <c r="G107" s="39"/>
      <c r="H107" s="39"/>
    </row>
    <row r="108" spans="4:8" s="4" customFormat="1" ht="10.2">
      <c r="D108" s="39"/>
      <c r="E108" s="39"/>
      <c r="F108" s="39"/>
      <c r="G108" s="39"/>
      <c r="H108" s="39"/>
    </row>
    <row r="109" spans="4:8" s="4" customFormat="1" ht="10.2">
      <c r="D109" s="39"/>
      <c r="E109" s="39"/>
      <c r="F109" s="39"/>
      <c r="G109" s="39"/>
      <c r="H109" s="39"/>
    </row>
    <row r="110" spans="4:8" s="4" customFormat="1" ht="10.2">
      <c r="D110" s="39"/>
      <c r="E110" s="39"/>
      <c r="F110" s="39"/>
      <c r="G110" s="39"/>
      <c r="H110" s="39"/>
    </row>
    <row r="111" spans="4:8" s="4" customFormat="1" ht="10.2">
      <c r="D111" s="39"/>
      <c r="E111" s="39"/>
      <c r="F111" s="39"/>
      <c r="G111" s="39"/>
      <c r="H111" s="39"/>
    </row>
    <row r="112" spans="4:8" s="4" customFormat="1" ht="10.2">
      <c r="D112" s="39"/>
      <c r="E112" s="39"/>
      <c r="F112" s="39"/>
      <c r="G112" s="39"/>
      <c r="H112" s="39"/>
    </row>
    <row r="113" spans="4:8" s="4" customFormat="1" ht="10.2">
      <c r="D113" s="39"/>
      <c r="E113" s="39"/>
      <c r="F113" s="39"/>
      <c r="G113" s="39"/>
      <c r="H113" s="39"/>
    </row>
    <row r="114" spans="4:8" s="4" customFormat="1" ht="10.2">
      <c r="D114" s="39"/>
      <c r="E114" s="39"/>
      <c r="F114" s="39"/>
      <c r="G114" s="39"/>
      <c r="H114" s="39"/>
    </row>
    <row r="115" spans="4:8" s="4" customFormat="1" ht="10.2">
      <c r="D115" s="39"/>
      <c r="E115" s="39"/>
      <c r="F115" s="39"/>
      <c r="G115" s="39"/>
      <c r="H115" s="39"/>
    </row>
    <row r="116" spans="4:8" s="4" customFormat="1" ht="10.2">
      <c r="D116" s="39"/>
      <c r="E116" s="39"/>
      <c r="F116" s="39"/>
      <c r="G116" s="39"/>
      <c r="H116" s="39"/>
    </row>
    <row r="117" spans="4:8" s="4" customFormat="1" ht="10.2">
      <c r="D117" s="39"/>
      <c r="E117" s="39"/>
      <c r="F117" s="39"/>
      <c r="G117" s="39"/>
      <c r="H117" s="39"/>
    </row>
    <row r="118" spans="4:8" s="4" customFormat="1" ht="10.2">
      <c r="D118" s="39"/>
      <c r="E118" s="39"/>
      <c r="F118" s="39"/>
      <c r="G118" s="39"/>
      <c r="H118" s="39"/>
    </row>
    <row r="119" spans="4:8" s="4" customFormat="1" ht="10.2">
      <c r="D119" s="39"/>
      <c r="E119" s="39"/>
      <c r="F119" s="39"/>
      <c r="G119" s="39"/>
      <c r="H119" s="39"/>
    </row>
    <row r="120" spans="4:8" s="4" customFormat="1" ht="10.2">
      <c r="D120" s="39"/>
      <c r="E120" s="39"/>
      <c r="F120" s="39"/>
      <c r="G120" s="39"/>
      <c r="H120" s="39"/>
    </row>
    <row r="121" spans="4:8" s="4" customFormat="1" ht="10.2">
      <c r="D121" s="39"/>
      <c r="E121" s="39"/>
      <c r="F121" s="39"/>
      <c r="G121" s="39"/>
      <c r="H121" s="39"/>
    </row>
    <row r="122" spans="4:8" s="4" customFormat="1" ht="10.2">
      <c r="D122" s="39"/>
      <c r="E122" s="39"/>
      <c r="F122" s="39"/>
      <c r="G122" s="39"/>
      <c r="H122" s="39"/>
    </row>
    <row r="123" spans="4:8" s="4" customFormat="1" ht="10.2">
      <c r="D123" s="39"/>
      <c r="E123" s="39"/>
      <c r="F123" s="39"/>
      <c r="G123" s="39"/>
      <c r="H123" s="39"/>
    </row>
    <row r="124" spans="4:8" s="4" customFormat="1" ht="10.2">
      <c r="D124" s="39"/>
      <c r="E124" s="39"/>
      <c r="F124" s="39"/>
      <c r="G124" s="39"/>
      <c r="H124" s="39"/>
    </row>
    <row r="125" spans="4:8" s="4" customFormat="1" ht="10.2">
      <c r="D125" s="39"/>
      <c r="E125" s="39"/>
      <c r="F125" s="39"/>
      <c r="G125" s="39"/>
      <c r="H125" s="39"/>
    </row>
    <row r="126" spans="4:8" s="4" customFormat="1" ht="10.2">
      <c r="D126" s="39"/>
      <c r="E126" s="39"/>
      <c r="F126" s="39"/>
      <c r="G126" s="39"/>
      <c r="H126" s="39"/>
    </row>
    <row r="127" spans="4:8" s="4" customFormat="1" ht="10.2">
      <c r="D127" s="39"/>
      <c r="E127" s="39"/>
      <c r="F127" s="39"/>
      <c r="G127" s="39"/>
      <c r="H127" s="39"/>
    </row>
    <row r="128" spans="4:8" s="4" customFormat="1" ht="10.2">
      <c r="D128" s="39"/>
      <c r="E128" s="39"/>
      <c r="F128" s="39"/>
      <c r="G128" s="39"/>
      <c r="H128" s="39"/>
    </row>
    <row r="129" spans="4:8" s="4" customFormat="1" ht="10.2">
      <c r="D129" s="39"/>
      <c r="E129" s="39"/>
      <c r="F129" s="39"/>
      <c r="G129" s="39"/>
      <c r="H129" s="39"/>
    </row>
    <row r="130" spans="4:8" s="4" customFormat="1" ht="10.2">
      <c r="D130" s="39"/>
      <c r="E130" s="39"/>
      <c r="F130" s="39"/>
      <c r="G130" s="39"/>
      <c r="H130" s="39"/>
    </row>
    <row r="131" spans="4:8" s="4" customFormat="1" ht="10.2">
      <c r="D131" s="39"/>
      <c r="E131" s="39"/>
      <c r="F131" s="39"/>
      <c r="G131" s="39"/>
      <c r="H131" s="39"/>
    </row>
    <row r="132" spans="4:8" s="4" customFormat="1" ht="10.2">
      <c r="D132" s="39"/>
      <c r="E132" s="39"/>
      <c r="F132" s="39"/>
      <c r="G132" s="39"/>
      <c r="H132" s="39"/>
    </row>
    <row r="133" spans="4:8" s="4" customFormat="1" ht="10.2">
      <c r="D133" s="39"/>
      <c r="E133" s="39"/>
      <c r="F133" s="39"/>
      <c r="G133" s="39"/>
      <c r="H133" s="39"/>
    </row>
    <row r="134" spans="4:8" s="4" customFormat="1" ht="10.2">
      <c r="D134" s="39"/>
      <c r="E134" s="39"/>
      <c r="F134" s="39"/>
      <c r="G134" s="39"/>
      <c r="H134" s="39"/>
    </row>
    <row r="135" spans="4:8" s="4" customFormat="1" ht="10.2">
      <c r="D135" s="39"/>
      <c r="E135" s="39"/>
      <c r="F135" s="39"/>
      <c r="G135" s="39"/>
      <c r="H135" s="39"/>
    </row>
    <row r="136" spans="4:8" s="4" customFormat="1" ht="10.2">
      <c r="D136" s="39"/>
      <c r="E136" s="39"/>
      <c r="F136" s="39"/>
      <c r="G136" s="39"/>
      <c r="H136" s="39"/>
    </row>
    <row r="137" spans="4:8" s="4" customFormat="1" ht="10.2">
      <c r="D137" s="39"/>
      <c r="E137" s="39"/>
      <c r="F137" s="39"/>
      <c r="G137" s="39"/>
      <c r="H137" s="39"/>
    </row>
    <row r="138" spans="4:8" s="4" customFormat="1" ht="10.2">
      <c r="D138" s="39"/>
      <c r="E138" s="39"/>
      <c r="F138" s="39"/>
      <c r="G138" s="39"/>
      <c r="H138" s="39"/>
    </row>
    <row r="139" spans="4:8" s="4" customFormat="1" ht="10.2">
      <c r="D139" s="39"/>
      <c r="E139" s="39"/>
      <c r="F139" s="39"/>
      <c r="G139" s="39"/>
      <c r="H139" s="39"/>
    </row>
    <row r="140" spans="4:8" s="4" customFormat="1" ht="10.2">
      <c r="D140" s="39"/>
      <c r="E140" s="39"/>
      <c r="F140" s="39"/>
      <c r="G140" s="39"/>
      <c r="H140" s="39"/>
    </row>
    <row r="141" spans="4:8" s="4" customFormat="1" ht="10.2">
      <c r="D141" s="39"/>
      <c r="E141" s="39"/>
      <c r="F141" s="39"/>
      <c r="G141" s="39"/>
      <c r="H141" s="39"/>
    </row>
    <row r="142" spans="4:8" s="4" customFormat="1" ht="10.2">
      <c r="D142" s="39"/>
      <c r="E142" s="39"/>
      <c r="F142" s="39"/>
      <c r="G142" s="39"/>
      <c r="H142" s="39"/>
    </row>
    <row r="143" spans="4:8" s="4" customFormat="1" ht="10.2">
      <c r="D143" s="39"/>
      <c r="E143" s="39"/>
      <c r="F143" s="39"/>
      <c r="G143" s="39"/>
      <c r="H143" s="39"/>
    </row>
    <row r="144" spans="4:8" s="4" customFormat="1" ht="10.2">
      <c r="D144" s="39"/>
      <c r="E144" s="39"/>
      <c r="F144" s="39"/>
      <c r="G144" s="39"/>
      <c r="H144" s="39"/>
    </row>
    <row r="145" spans="4:8" s="4" customFormat="1" ht="10.2">
      <c r="D145" s="39"/>
      <c r="E145" s="39"/>
      <c r="F145" s="39"/>
      <c r="G145" s="39"/>
      <c r="H145" s="39"/>
    </row>
    <row r="146" spans="4:8" s="4" customFormat="1" ht="10.2">
      <c r="D146" s="39"/>
      <c r="E146" s="39"/>
      <c r="F146" s="39"/>
      <c r="G146" s="39"/>
      <c r="H146" s="39"/>
    </row>
    <row r="147" spans="4:8" s="4" customFormat="1" ht="10.2">
      <c r="D147" s="39"/>
      <c r="E147" s="39"/>
      <c r="F147" s="39"/>
      <c r="G147" s="39"/>
      <c r="H147" s="39"/>
    </row>
    <row r="148" spans="4:8" s="4" customFormat="1" ht="10.2">
      <c r="D148" s="39"/>
      <c r="E148" s="39"/>
      <c r="F148" s="39"/>
      <c r="G148" s="39"/>
      <c r="H148" s="39"/>
    </row>
    <row r="149" spans="4:8" s="4" customFormat="1" ht="10.2">
      <c r="D149" s="39"/>
      <c r="E149" s="39"/>
      <c r="F149" s="39"/>
      <c r="G149" s="39"/>
      <c r="H149" s="39"/>
    </row>
    <row r="150" spans="4:8" s="4" customFormat="1" ht="10.2">
      <c r="D150" s="39"/>
      <c r="E150" s="39"/>
      <c r="F150" s="39"/>
      <c r="G150" s="39"/>
      <c r="H150" s="39"/>
    </row>
    <row r="151" spans="4:8" s="4" customFormat="1" ht="10.2">
      <c r="D151" s="39"/>
      <c r="E151" s="39"/>
      <c r="F151" s="39"/>
      <c r="G151" s="39"/>
      <c r="H151" s="39"/>
    </row>
    <row r="152" spans="4:8" s="4" customFormat="1" ht="10.2">
      <c r="D152" s="39"/>
      <c r="E152" s="39"/>
      <c r="F152" s="39"/>
      <c r="G152" s="39"/>
      <c r="H152" s="39"/>
    </row>
    <row r="153" spans="4:8" s="4" customFormat="1" ht="10.2">
      <c r="D153" s="39"/>
      <c r="E153" s="39"/>
      <c r="F153" s="39"/>
      <c r="G153" s="39"/>
      <c r="H153" s="39"/>
    </row>
    <row r="154" spans="4:8" s="4" customFormat="1" ht="10.2">
      <c r="D154" s="39"/>
      <c r="E154" s="39"/>
      <c r="F154" s="39"/>
      <c r="G154" s="39"/>
      <c r="H154" s="39"/>
    </row>
    <row r="155" spans="4:8" s="4" customFormat="1" ht="10.2">
      <c r="D155" s="39"/>
      <c r="E155" s="39"/>
      <c r="F155" s="39"/>
      <c r="G155" s="39"/>
      <c r="H155" s="39"/>
    </row>
    <row r="156" spans="4:8" s="4" customFormat="1" ht="10.2">
      <c r="D156" s="39"/>
      <c r="E156" s="39"/>
      <c r="F156" s="39"/>
      <c r="G156" s="39"/>
      <c r="H156" s="39"/>
    </row>
    <row r="157" spans="4:8" s="4" customFormat="1" ht="10.2">
      <c r="D157" s="39"/>
      <c r="E157" s="39"/>
      <c r="F157" s="39"/>
      <c r="G157" s="39"/>
      <c r="H157" s="39"/>
    </row>
    <row r="158" spans="4:8" s="4" customFormat="1" ht="10.2">
      <c r="D158" s="39"/>
      <c r="E158" s="39"/>
      <c r="F158" s="39"/>
      <c r="G158" s="39"/>
      <c r="H158" s="39"/>
    </row>
    <row r="159" spans="4:8" s="4" customFormat="1" ht="10.2">
      <c r="D159" s="39"/>
      <c r="E159" s="39"/>
      <c r="F159" s="39"/>
      <c r="G159" s="39"/>
      <c r="H159" s="39"/>
    </row>
    <row r="160" spans="4:8" s="4" customFormat="1" ht="10.2">
      <c r="D160" s="39"/>
      <c r="E160" s="39"/>
      <c r="F160" s="39"/>
      <c r="G160" s="39"/>
      <c r="H160" s="39"/>
    </row>
    <row r="161" spans="4:8" s="4" customFormat="1" ht="10.2">
      <c r="D161" s="39"/>
      <c r="E161" s="39"/>
      <c r="F161" s="39"/>
      <c r="G161" s="39"/>
      <c r="H161" s="39"/>
    </row>
    <row r="162" spans="4:8" s="4" customFormat="1" ht="10.2">
      <c r="D162" s="39"/>
      <c r="E162" s="39"/>
      <c r="F162" s="39"/>
      <c r="G162" s="39"/>
      <c r="H162" s="39"/>
    </row>
    <row r="163" spans="4:8" s="4" customFormat="1" ht="10.2">
      <c r="D163" s="39"/>
      <c r="E163" s="39"/>
      <c r="F163" s="39"/>
      <c r="G163" s="39"/>
      <c r="H163" s="39"/>
    </row>
    <row r="164" spans="4:8" s="4" customFormat="1" ht="10.2">
      <c r="D164" s="39"/>
      <c r="E164" s="39"/>
      <c r="F164" s="39"/>
      <c r="G164" s="39"/>
      <c r="H164" s="39"/>
    </row>
    <row r="165" spans="4:8" s="4" customFormat="1" ht="10.2">
      <c r="D165" s="39"/>
      <c r="E165" s="39"/>
      <c r="F165" s="39"/>
      <c r="G165" s="39"/>
      <c r="H165" s="39"/>
    </row>
    <row r="166" spans="4:8" s="4" customFormat="1" ht="10.2">
      <c r="D166" s="39"/>
      <c r="E166" s="39"/>
      <c r="F166" s="39"/>
      <c r="G166" s="39"/>
      <c r="H166" s="39"/>
    </row>
    <row r="167" spans="4:8" s="4" customFormat="1" ht="10.2">
      <c r="D167" s="39"/>
      <c r="E167" s="39"/>
      <c r="F167" s="39"/>
      <c r="G167" s="39"/>
      <c r="H167" s="39"/>
    </row>
    <row r="168" spans="4:8" s="4" customFormat="1" ht="10.2">
      <c r="D168" s="39"/>
      <c r="E168" s="39"/>
      <c r="F168" s="39"/>
      <c r="G168" s="39"/>
      <c r="H168" s="39"/>
    </row>
    <row r="169" spans="4:8" s="4" customFormat="1" ht="10.2">
      <c r="D169" s="39"/>
      <c r="E169" s="39"/>
      <c r="F169" s="39"/>
      <c r="G169" s="39"/>
      <c r="H169" s="39"/>
    </row>
    <row r="170" spans="4:8" s="4" customFormat="1" ht="10.2">
      <c r="D170" s="39"/>
      <c r="E170" s="39"/>
      <c r="F170" s="39"/>
      <c r="G170" s="39"/>
      <c r="H170" s="39"/>
    </row>
    <row r="171" spans="4:8" s="4" customFormat="1" ht="10.2">
      <c r="D171" s="39"/>
      <c r="E171" s="39"/>
      <c r="F171" s="39"/>
      <c r="G171" s="39"/>
      <c r="H171" s="39"/>
    </row>
    <row r="172" spans="4:8" s="4" customFormat="1" ht="10.2">
      <c r="D172" s="39"/>
      <c r="E172" s="39"/>
      <c r="F172" s="39"/>
      <c r="G172" s="39"/>
      <c r="H172" s="39"/>
    </row>
    <row r="173" spans="4:8" s="4" customFormat="1" ht="10.2">
      <c r="D173" s="39"/>
      <c r="E173" s="39"/>
      <c r="F173" s="39"/>
      <c r="G173" s="39"/>
      <c r="H173" s="39"/>
    </row>
    <row r="174" spans="4:8" s="4" customFormat="1" ht="10.2">
      <c r="D174" s="39"/>
      <c r="E174" s="39"/>
      <c r="F174" s="39"/>
      <c r="G174" s="39"/>
      <c r="H174" s="39"/>
    </row>
    <row r="175" spans="4:8" s="4" customFormat="1" ht="10.2">
      <c r="D175" s="39"/>
      <c r="E175" s="39"/>
      <c r="F175" s="39"/>
      <c r="G175" s="39"/>
      <c r="H175" s="39"/>
    </row>
    <row r="176" spans="4:8" s="4" customFormat="1" ht="10.2">
      <c r="D176" s="39"/>
      <c r="E176" s="39"/>
      <c r="F176" s="39"/>
      <c r="G176" s="39"/>
      <c r="H176" s="39"/>
    </row>
    <row r="177" spans="4:8" s="4" customFormat="1" ht="10.2">
      <c r="D177" s="39"/>
      <c r="E177" s="39"/>
      <c r="F177" s="39"/>
      <c r="G177" s="39"/>
      <c r="H177" s="39"/>
    </row>
    <row r="178" spans="4:8" s="4" customFormat="1" ht="10.2">
      <c r="D178" s="39"/>
      <c r="E178" s="39"/>
      <c r="F178" s="39"/>
      <c r="G178" s="39"/>
      <c r="H178" s="39"/>
    </row>
    <row r="179" spans="4:8" s="4" customFormat="1" ht="10.2">
      <c r="D179" s="39"/>
      <c r="E179" s="39"/>
      <c r="F179" s="39"/>
      <c r="G179" s="39"/>
      <c r="H179" s="39"/>
    </row>
    <row r="180" spans="4:8" s="4" customFormat="1" ht="10.2">
      <c r="D180" s="39"/>
      <c r="E180" s="39"/>
      <c r="F180" s="39"/>
      <c r="G180" s="39"/>
      <c r="H180" s="39"/>
    </row>
    <row r="181" spans="4:8" s="4" customFormat="1" ht="10.2">
      <c r="D181" s="39"/>
      <c r="E181" s="39"/>
      <c r="F181" s="39"/>
      <c r="G181" s="39"/>
      <c r="H181" s="39"/>
    </row>
    <row r="182" spans="4:8" s="4" customFormat="1" ht="10.2">
      <c r="D182" s="39"/>
      <c r="E182" s="39"/>
      <c r="F182" s="39"/>
      <c r="G182" s="39"/>
      <c r="H182" s="39"/>
    </row>
    <row r="183" spans="4:8" s="4" customFormat="1" ht="10.2">
      <c r="D183" s="39"/>
      <c r="E183" s="39"/>
      <c r="F183" s="39"/>
      <c r="G183" s="39"/>
      <c r="H183" s="39"/>
    </row>
    <row r="184" spans="4:8" s="4" customFormat="1" ht="10.2">
      <c r="D184" s="39"/>
      <c r="E184" s="39"/>
      <c r="F184" s="39"/>
      <c r="G184" s="39"/>
      <c r="H184" s="39"/>
    </row>
    <row r="185" spans="4:8" s="4" customFormat="1" ht="10.2">
      <c r="D185" s="39"/>
      <c r="E185" s="39"/>
      <c r="F185" s="39"/>
      <c r="G185" s="39"/>
      <c r="H185" s="39"/>
    </row>
    <row r="186" spans="4:8" s="4" customFormat="1" ht="10.2">
      <c r="D186" s="39"/>
      <c r="E186" s="39"/>
      <c r="F186" s="39"/>
      <c r="G186" s="39"/>
      <c r="H186" s="39"/>
    </row>
    <row r="187" spans="4:8" s="4" customFormat="1" ht="10.2">
      <c r="D187" s="39"/>
      <c r="E187" s="39"/>
      <c r="F187" s="39"/>
      <c r="G187" s="39"/>
      <c r="H187" s="39"/>
    </row>
    <row r="188" spans="4:8" s="4" customFormat="1" ht="10.2">
      <c r="D188" s="39"/>
      <c r="E188" s="39"/>
      <c r="F188" s="39"/>
      <c r="G188" s="39"/>
      <c r="H188" s="39"/>
    </row>
    <row r="189" spans="4:8" s="4" customFormat="1" ht="10.2">
      <c r="D189" s="39"/>
      <c r="E189" s="39"/>
      <c r="F189" s="39"/>
      <c r="G189" s="39"/>
      <c r="H189" s="39"/>
    </row>
    <row r="190" spans="4:8" s="4" customFormat="1" ht="10.2">
      <c r="D190" s="39"/>
      <c r="E190" s="39"/>
      <c r="F190" s="39"/>
      <c r="G190" s="39"/>
      <c r="H190" s="39"/>
    </row>
    <row r="191" spans="4:8" s="4" customFormat="1" ht="10.2">
      <c r="D191" s="39"/>
      <c r="E191" s="39"/>
      <c r="F191" s="39"/>
      <c r="G191" s="39"/>
      <c r="H191" s="39"/>
    </row>
    <row r="192" spans="4:8" s="4" customFormat="1" ht="10.2">
      <c r="D192" s="39"/>
      <c r="E192" s="39"/>
      <c r="F192" s="39"/>
      <c r="G192" s="39"/>
      <c r="H192" s="39"/>
    </row>
    <row r="193" spans="4:8" s="4" customFormat="1" ht="10.2">
      <c r="D193" s="39"/>
      <c r="E193" s="39"/>
      <c r="F193" s="39"/>
      <c r="G193" s="39"/>
      <c r="H193" s="39"/>
    </row>
    <row r="194" spans="4:8" s="4" customFormat="1" ht="10.2">
      <c r="D194" s="39"/>
      <c r="E194" s="39"/>
      <c r="F194" s="39"/>
      <c r="G194" s="39"/>
      <c r="H194" s="39"/>
    </row>
    <row r="195" spans="4:8" s="4" customFormat="1" ht="10.2">
      <c r="D195" s="39"/>
      <c r="E195" s="39"/>
      <c r="F195" s="39"/>
      <c r="G195" s="39"/>
      <c r="H195" s="39"/>
    </row>
    <row r="196" spans="4:8" s="4" customFormat="1" ht="10.2">
      <c r="D196" s="39"/>
      <c r="E196" s="39"/>
      <c r="F196" s="39"/>
      <c r="G196" s="39"/>
      <c r="H196" s="39"/>
    </row>
    <row r="197" spans="4:8" s="4" customFormat="1" ht="10.2">
      <c r="D197" s="39"/>
      <c r="E197" s="39"/>
      <c r="F197" s="39"/>
      <c r="G197" s="39"/>
      <c r="H197" s="39"/>
    </row>
    <row r="198" spans="4:8" s="4" customFormat="1" ht="10.2">
      <c r="D198" s="39"/>
      <c r="E198" s="39"/>
      <c r="F198" s="39"/>
      <c r="G198" s="39"/>
      <c r="H198" s="39"/>
    </row>
    <row r="199" spans="4:8" s="4" customFormat="1" ht="10.2">
      <c r="D199" s="39"/>
      <c r="E199" s="39"/>
      <c r="F199" s="39"/>
      <c r="G199" s="39"/>
      <c r="H199" s="39"/>
    </row>
    <row r="200" spans="4:8" s="4" customFormat="1" ht="10.2">
      <c r="D200" s="39"/>
      <c r="E200" s="39"/>
      <c r="F200" s="39"/>
      <c r="G200" s="39"/>
      <c r="H200" s="39"/>
    </row>
    <row r="201" spans="4:8" s="4" customFormat="1" ht="10.2">
      <c r="D201" s="39"/>
      <c r="E201" s="39"/>
      <c r="F201" s="39"/>
      <c r="G201" s="39"/>
      <c r="H201" s="39"/>
    </row>
    <row r="202" spans="4:8" s="4" customFormat="1" ht="10.2">
      <c r="D202" s="39"/>
      <c r="E202" s="39"/>
      <c r="F202" s="39"/>
      <c r="G202" s="39"/>
      <c r="H202" s="39"/>
    </row>
    <row r="203" spans="4:8" s="4" customFormat="1" ht="10.2">
      <c r="D203" s="39"/>
      <c r="E203" s="39"/>
      <c r="F203" s="39"/>
      <c r="G203" s="39"/>
      <c r="H203" s="39"/>
    </row>
    <row r="204" spans="4:8" s="4" customFormat="1" ht="10.2">
      <c r="D204" s="39"/>
      <c r="E204" s="39"/>
      <c r="F204" s="39"/>
      <c r="G204" s="39"/>
      <c r="H204" s="39"/>
    </row>
    <row r="205" spans="4:8" s="4" customFormat="1" ht="10.2">
      <c r="D205" s="39"/>
      <c r="E205" s="39"/>
      <c r="F205" s="39"/>
      <c r="G205" s="39"/>
      <c r="H205" s="39"/>
    </row>
    <row r="206" spans="4:8" s="4" customFormat="1" ht="10.2">
      <c r="D206" s="39"/>
      <c r="E206" s="39"/>
      <c r="F206" s="39"/>
      <c r="G206" s="39"/>
      <c r="H206" s="39"/>
    </row>
    <row r="207" spans="4:8" s="4" customFormat="1" ht="10.2">
      <c r="D207" s="39"/>
      <c r="E207" s="39"/>
      <c r="F207" s="39"/>
      <c r="G207" s="39"/>
      <c r="H207" s="39"/>
    </row>
    <row r="208" spans="4:8" s="4" customFormat="1" ht="10.2">
      <c r="D208" s="39"/>
      <c r="E208" s="39"/>
      <c r="F208" s="39"/>
      <c r="G208" s="39"/>
      <c r="H208" s="39"/>
    </row>
    <row r="209" spans="4:8" s="4" customFormat="1" ht="10.2">
      <c r="D209" s="39"/>
      <c r="E209" s="39"/>
      <c r="F209" s="39"/>
      <c r="G209" s="39"/>
      <c r="H209" s="39"/>
    </row>
    <row r="210" spans="4:8" s="4" customFormat="1" ht="10.2">
      <c r="D210" s="39"/>
      <c r="E210" s="39"/>
      <c r="F210" s="39"/>
      <c r="G210" s="39"/>
      <c r="H210" s="39"/>
    </row>
    <row r="211" spans="4:8" s="4" customFormat="1" ht="10.2">
      <c r="D211" s="39"/>
      <c r="E211" s="39"/>
      <c r="F211" s="39"/>
      <c r="G211" s="39"/>
      <c r="H211" s="39"/>
    </row>
    <row r="212" spans="4:8" s="4" customFormat="1" ht="10.2">
      <c r="D212" s="39"/>
      <c r="E212" s="39"/>
      <c r="F212" s="39"/>
      <c r="G212" s="39"/>
      <c r="H212" s="39"/>
    </row>
    <row r="213" spans="4:8" s="4" customFormat="1" ht="10.2">
      <c r="D213" s="39"/>
      <c r="E213" s="39"/>
      <c r="F213" s="39"/>
      <c r="G213" s="39"/>
      <c r="H213" s="39"/>
    </row>
    <row r="214" spans="4:8" s="4" customFormat="1" ht="10.2">
      <c r="D214" s="39"/>
      <c r="E214" s="39"/>
      <c r="F214" s="39"/>
      <c r="G214" s="39"/>
      <c r="H214" s="39"/>
    </row>
    <row r="215" spans="4:8" s="4" customFormat="1" ht="10.2">
      <c r="D215" s="39"/>
      <c r="E215" s="39"/>
      <c r="F215" s="39"/>
      <c r="G215" s="39"/>
      <c r="H215" s="39"/>
    </row>
    <row r="216" spans="4:8" s="4" customFormat="1" ht="10.2">
      <c r="D216" s="39"/>
      <c r="E216" s="39"/>
      <c r="F216" s="39"/>
      <c r="G216" s="39"/>
      <c r="H216" s="39"/>
    </row>
    <row r="217" spans="4:8" s="4" customFormat="1" ht="10.2">
      <c r="D217" s="39"/>
      <c r="E217" s="39"/>
      <c r="F217" s="39"/>
      <c r="G217" s="39"/>
      <c r="H217" s="39"/>
    </row>
    <row r="218" spans="4:8" s="4" customFormat="1" ht="10.2">
      <c r="D218" s="39"/>
      <c r="E218" s="39"/>
      <c r="F218" s="39"/>
      <c r="G218" s="39"/>
      <c r="H218" s="39"/>
    </row>
    <row r="219" spans="4:8" s="4" customFormat="1" ht="10.2">
      <c r="D219" s="39"/>
      <c r="E219" s="39"/>
      <c r="F219" s="39"/>
      <c r="G219" s="39"/>
      <c r="H219" s="39"/>
    </row>
    <row r="220" spans="4:8" s="4" customFormat="1" ht="10.2">
      <c r="D220" s="39"/>
      <c r="E220" s="39"/>
      <c r="F220" s="39"/>
      <c r="G220" s="39"/>
      <c r="H220" s="39"/>
    </row>
    <row r="221" spans="4:8" s="4" customFormat="1" ht="10.2">
      <c r="D221" s="39"/>
      <c r="E221" s="39"/>
      <c r="F221" s="39"/>
      <c r="G221" s="39"/>
      <c r="H221" s="39"/>
    </row>
    <row r="222" spans="4:8" s="4" customFormat="1" ht="10.2">
      <c r="D222" s="39"/>
      <c r="E222" s="39"/>
      <c r="F222" s="39"/>
      <c r="G222" s="39"/>
      <c r="H222" s="39"/>
    </row>
    <row r="223" spans="4:8" s="4" customFormat="1" ht="10.2">
      <c r="D223" s="39"/>
      <c r="E223" s="39"/>
      <c r="F223" s="39"/>
      <c r="G223" s="39"/>
      <c r="H223" s="39"/>
    </row>
    <row r="224" spans="4:8" s="4" customFormat="1" ht="10.2">
      <c r="D224" s="39"/>
      <c r="E224" s="39"/>
      <c r="F224" s="39"/>
      <c r="G224" s="39"/>
      <c r="H224" s="39"/>
    </row>
    <row r="225" spans="4:8" s="4" customFormat="1" ht="10.2">
      <c r="D225" s="39"/>
      <c r="E225" s="39"/>
      <c r="F225" s="39"/>
      <c r="G225" s="39"/>
      <c r="H225" s="39"/>
    </row>
    <row r="226" spans="4:8" s="4" customFormat="1" ht="10.2">
      <c r="D226" s="39"/>
      <c r="E226" s="39"/>
      <c r="F226" s="39"/>
      <c r="G226" s="39"/>
      <c r="H226" s="39"/>
    </row>
    <row r="227" spans="4:8" s="4" customFormat="1" ht="10.2">
      <c r="D227" s="39"/>
      <c r="E227" s="39"/>
      <c r="F227" s="39"/>
      <c r="G227" s="39"/>
      <c r="H227" s="39"/>
    </row>
    <row r="228" spans="4:8" s="4" customFormat="1" ht="10.2">
      <c r="D228" s="39"/>
      <c r="E228" s="39"/>
      <c r="F228" s="39"/>
      <c r="G228" s="39"/>
      <c r="H228" s="39"/>
    </row>
    <row r="229" spans="4:8" s="4" customFormat="1" ht="10.2">
      <c r="D229" s="39"/>
      <c r="E229" s="39"/>
      <c r="F229" s="39"/>
      <c r="G229" s="39"/>
      <c r="H229" s="39"/>
    </row>
    <row r="230" spans="4:8" s="4" customFormat="1" ht="10.2">
      <c r="D230" s="39"/>
      <c r="E230" s="39"/>
      <c r="F230" s="39"/>
      <c r="G230" s="39"/>
      <c r="H230" s="39"/>
    </row>
    <row r="231" spans="4:8" s="4" customFormat="1" ht="10.2">
      <c r="D231" s="39"/>
      <c r="E231" s="39"/>
      <c r="F231" s="39"/>
      <c r="G231" s="39"/>
      <c r="H231" s="39"/>
    </row>
    <row r="232" spans="4:8" s="4" customFormat="1" ht="10.2">
      <c r="D232" s="39"/>
      <c r="E232" s="39"/>
      <c r="F232" s="39"/>
      <c r="G232" s="39"/>
      <c r="H232" s="39"/>
    </row>
    <row r="233" spans="4:8" s="4" customFormat="1" ht="10.2">
      <c r="D233" s="39"/>
      <c r="E233" s="39"/>
      <c r="F233" s="39"/>
      <c r="G233" s="39"/>
      <c r="H233" s="39"/>
    </row>
    <row r="234" spans="4:8" s="4" customFormat="1" ht="10.2">
      <c r="D234" s="39"/>
      <c r="E234" s="39"/>
      <c r="F234" s="39"/>
      <c r="G234" s="39"/>
      <c r="H234" s="39"/>
    </row>
    <row r="235" spans="4:8" s="4" customFormat="1" ht="10.2">
      <c r="D235" s="39"/>
      <c r="E235" s="39"/>
      <c r="F235" s="39"/>
      <c r="G235" s="39"/>
      <c r="H235" s="39"/>
    </row>
    <row r="236" spans="4:8" s="4" customFormat="1" ht="10.2">
      <c r="D236" s="39"/>
      <c r="E236" s="39"/>
      <c r="F236" s="39"/>
      <c r="G236" s="39"/>
      <c r="H236" s="39"/>
    </row>
    <row r="237" spans="4:8" s="4" customFormat="1" ht="10.2">
      <c r="D237" s="39"/>
      <c r="E237" s="39"/>
      <c r="F237" s="39"/>
      <c r="G237" s="39"/>
      <c r="H237" s="39"/>
    </row>
    <row r="238" spans="4:8" s="4" customFormat="1" ht="10.2">
      <c r="D238" s="39"/>
      <c r="E238" s="39"/>
      <c r="F238" s="39"/>
      <c r="G238" s="39"/>
      <c r="H238" s="39"/>
    </row>
    <row r="239" spans="4:8" s="4" customFormat="1" ht="10.2">
      <c r="D239" s="39"/>
      <c r="E239" s="39"/>
      <c r="F239" s="39"/>
      <c r="G239" s="39"/>
      <c r="H239" s="39"/>
    </row>
    <row r="240" spans="4:8" s="4" customFormat="1" ht="10.2">
      <c r="D240" s="39"/>
      <c r="E240" s="39"/>
      <c r="F240" s="39"/>
      <c r="G240" s="39"/>
      <c r="H240" s="39"/>
    </row>
    <row r="241" spans="4:8" s="4" customFormat="1" ht="10.2">
      <c r="D241" s="39"/>
      <c r="E241" s="39"/>
      <c r="F241" s="39"/>
      <c r="G241" s="39"/>
      <c r="H241" s="39"/>
    </row>
    <row r="242" spans="4:8" s="4" customFormat="1" ht="10.2">
      <c r="D242" s="39"/>
      <c r="E242" s="39"/>
      <c r="F242" s="39"/>
      <c r="G242" s="39"/>
      <c r="H242" s="39"/>
    </row>
    <row r="243" spans="4:8" s="4" customFormat="1" ht="10.2">
      <c r="D243" s="39"/>
      <c r="E243" s="39"/>
      <c r="F243" s="39"/>
      <c r="G243" s="39"/>
      <c r="H243" s="39"/>
    </row>
    <row r="244" spans="4:8" s="4" customFormat="1" ht="10.2">
      <c r="D244" s="39"/>
      <c r="E244" s="39"/>
      <c r="F244" s="39"/>
      <c r="G244" s="39"/>
      <c r="H244" s="39"/>
    </row>
    <row r="245" spans="4:8" s="4" customFormat="1" ht="10.2">
      <c r="D245" s="39"/>
      <c r="E245" s="39"/>
      <c r="F245" s="39"/>
      <c r="G245" s="39"/>
      <c r="H245" s="39"/>
    </row>
    <row r="246" spans="4:8" s="4" customFormat="1" ht="10.2">
      <c r="D246" s="39"/>
      <c r="E246" s="39"/>
      <c r="F246" s="39"/>
      <c r="G246" s="39"/>
      <c r="H246" s="39"/>
    </row>
    <row r="247" spans="4:8" s="4" customFormat="1" ht="10.2">
      <c r="D247" s="39"/>
      <c r="E247" s="39"/>
      <c r="F247" s="39"/>
      <c r="G247" s="39"/>
      <c r="H247" s="39"/>
    </row>
    <row r="248" spans="4:8" s="4" customFormat="1" ht="10.2">
      <c r="D248" s="39"/>
      <c r="E248" s="39"/>
      <c r="F248" s="39"/>
      <c r="G248" s="39"/>
      <c r="H248" s="39"/>
    </row>
    <row r="249" spans="4:8" s="4" customFormat="1" ht="10.2">
      <c r="D249" s="39"/>
      <c r="E249" s="39"/>
      <c r="F249" s="39"/>
      <c r="G249" s="39"/>
      <c r="H249" s="39"/>
    </row>
    <row r="250" spans="4:8" s="4" customFormat="1" ht="10.2">
      <c r="D250" s="39"/>
      <c r="E250" s="39"/>
      <c r="F250" s="39"/>
      <c r="G250" s="39"/>
      <c r="H250" s="39"/>
    </row>
    <row r="251" spans="4:8" s="4" customFormat="1" ht="10.2">
      <c r="D251" s="39"/>
      <c r="E251" s="39"/>
      <c r="F251" s="39"/>
      <c r="G251" s="39"/>
      <c r="H251" s="39"/>
    </row>
    <row r="252" spans="4:8" s="4" customFormat="1" ht="10.2">
      <c r="D252" s="39"/>
      <c r="E252" s="39"/>
      <c r="F252" s="39"/>
      <c r="G252" s="39"/>
      <c r="H252" s="39"/>
    </row>
    <row r="253" spans="4:8" s="4" customFormat="1" ht="10.2">
      <c r="D253" s="39"/>
      <c r="E253" s="39"/>
      <c r="F253" s="39"/>
      <c r="G253" s="39"/>
      <c r="H253" s="39"/>
    </row>
    <row r="254" spans="4:8" s="4" customFormat="1" ht="10.2">
      <c r="D254" s="39"/>
      <c r="E254" s="39"/>
      <c r="F254" s="39"/>
      <c r="G254" s="39"/>
      <c r="H254" s="39"/>
    </row>
    <row r="255" spans="4:8" s="4" customFormat="1" ht="10.2">
      <c r="D255" s="39"/>
      <c r="E255" s="39"/>
      <c r="F255" s="39"/>
      <c r="G255" s="39"/>
      <c r="H255" s="39"/>
    </row>
    <row r="256" spans="4:8" s="4" customFormat="1" ht="10.2">
      <c r="D256" s="39"/>
      <c r="E256" s="39"/>
      <c r="F256" s="39"/>
      <c r="G256" s="39"/>
      <c r="H256" s="39"/>
    </row>
    <row r="257" spans="4:8" s="4" customFormat="1" ht="10.2">
      <c r="D257" s="39"/>
      <c r="E257" s="39"/>
      <c r="F257" s="39"/>
      <c r="G257" s="39"/>
      <c r="H257" s="39"/>
    </row>
    <row r="258" spans="4:8" s="4" customFormat="1" ht="10.2">
      <c r="D258" s="39"/>
      <c r="E258" s="39"/>
      <c r="F258" s="39"/>
      <c r="G258" s="39"/>
      <c r="H258" s="39"/>
    </row>
    <row r="259" spans="4:8" s="4" customFormat="1" ht="10.2">
      <c r="D259" s="39"/>
      <c r="E259" s="39"/>
      <c r="F259" s="39"/>
      <c r="G259" s="39"/>
      <c r="H259" s="39"/>
    </row>
    <row r="260" spans="4:8" s="4" customFormat="1" ht="10.2">
      <c r="D260" s="39"/>
      <c r="E260" s="39"/>
      <c r="F260" s="39"/>
      <c r="G260" s="39"/>
      <c r="H260" s="39"/>
    </row>
    <row r="261" spans="4:8" s="4" customFormat="1" ht="10.2">
      <c r="D261" s="39"/>
      <c r="E261" s="39"/>
      <c r="F261" s="39"/>
      <c r="G261" s="39"/>
      <c r="H261" s="39"/>
    </row>
    <row r="262" spans="4:8" s="4" customFormat="1" ht="10.2">
      <c r="D262" s="39"/>
      <c r="E262" s="39"/>
      <c r="F262" s="39"/>
      <c r="G262" s="39"/>
      <c r="H262" s="39"/>
    </row>
    <row r="263" spans="4:8" s="4" customFormat="1" ht="10.2">
      <c r="D263" s="39"/>
      <c r="E263" s="39"/>
      <c r="F263" s="39"/>
      <c r="G263" s="39"/>
      <c r="H263" s="39"/>
    </row>
    <row r="264" spans="4:8" s="4" customFormat="1" ht="10.2">
      <c r="D264" s="39"/>
      <c r="E264" s="39"/>
      <c r="F264" s="39"/>
      <c r="G264" s="39"/>
      <c r="H264" s="39"/>
    </row>
    <row r="265" spans="4:8" s="4" customFormat="1" ht="10.2">
      <c r="D265" s="39"/>
      <c r="E265" s="39"/>
      <c r="F265" s="39"/>
      <c r="G265" s="39"/>
      <c r="H265" s="39"/>
    </row>
    <row r="266" spans="4:8" s="4" customFormat="1" ht="10.2">
      <c r="D266" s="39"/>
      <c r="E266" s="39"/>
      <c r="F266" s="39"/>
      <c r="G266" s="39"/>
      <c r="H266" s="39"/>
    </row>
    <row r="267" spans="4:8" s="4" customFormat="1" ht="10.2">
      <c r="D267" s="39"/>
      <c r="E267" s="39"/>
      <c r="F267" s="39"/>
      <c r="G267" s="39"/>
      <c r="H267" s="39"/>
    </row>
    <row r="268" spans="4:8" s="4" customFormat="1" ht="10.2">
      <c r="D268" s="39"/>
      <c r="E268" s="39"/>
      <c r="F268" s="39"/>
      <c r="G268" s="39"/>
      <c r="H268" s="39"/>
    </row>
    <row r="269" spans="4:8" s="4" customFormat="1" ht="10.2">
      <c r="D269" s="39"/>
      <c r="E269" s="39"/>
      <c r="F269" s="39"/>
      <c r="G269" s="39"/>
      <c r="H269" s="39"/>
    </row>
    <row r="270" spans="4:8" s="4" customFormat="1" ht="10.2">
      <c r="D270" s="39"/>
      <c r="E270" s="39"/>
      <c r="F270" s="39"/>
      <c r="G270" s="39"/>
      <c r="H270" s="39"/>
    </row>
    <row r="271" spans="4:8" s="4" customFormat="1" ht="10.2">
      <c r="D271" s="39"/>
      <c r="E271" s="39"/>
      <c r="F271" s="39"/>
      <c r="G271" s="39"/>
      <c r="H271" s="39"/>
    </row>
    <row r="272" spans="4:8" s="4" customFormat="1" ht="10.2">
      <c r="D272" s="39"/>
      <c r="E272" s="39"/>
      <c r="F272" s="39"/>
      <c r="G272" s="39"/>
      <c r="H272" s="39"/>
    </row>
    <row r="273" spans="4:8" s="4" customFormat="1" ht="10.2">
      <c r="D273" s="39"/>
      <c r="E273" s="39"/>
      <c r="F273" s="39"/>
      <c r="G273" s="39"/>
      <c r="H273" s="39"/>
    </row>
    <row r="274" spans="4:8" s="4" customFormat="1" ht="10.2">
      <c r="D274" s="39"/>
      <c r="E274" s="39"/>
      <c r="F274" s="39"/>
      <c r="G274" s="39"/>
      <c r="H274" s="39"/>
    </row>
    <row r="275" spans="4:8" s="4" customFormat="1" ht="10.2">
      <c r="D275" s="39"/>
      <c r="E275" s="39"/>
      <c r="F275" s="39"/>
      <c r="G275" s="39"/>
      <c r="H275" s="39"/>
    </row>
    <row r="276" spans="4:8" s="4" customFormat="1" ht="10.2">
      <c r="D276" s="39"/>
      <c r="E276" s="39"/>
      <c r="F276" s="39"/>
      <c r="G276" s="39"/>
      <c r="H276" s="39"/>
    </row>
    <row r="277" spans="4:8" s="4" customFormat="1" ht="10.2">
      <c r="D277" s="39"/>
      <c r="E277" s="39"/>
      <c r="F277" s="39"/>
      <c r="G277" s="39"/>
      <c r="H277" s="39"/>
    </row>
    <row r="278" spans="4:8" s="4" customFormat="1" ht="10.2">
      <c r="D278" s="39"/>
      <c r="E278" s="39"/>
      <c r="F278" s="39"/>
      <c r="G278" s="39"/>
      <c r="H278" s="39"/>
    </row>
    <row r="279" spans="4:8" s="4" customFormat="1" ht="10.2">
      <c r="D279" s="39"/>
      <c r="E279" s="39"/>
      <c r="F279" s="39"/>
      <c r="G279" s="39"/>
      <c r="H279" s="39"/>
    </row>
    <row r="280" spans="4:8" s="4" customFormat="1" ht="10.2">
      <c r="D280" s="39"/>
      <c r="E280" s="39"/>
      <c r="F280" s="39"/>
      <c r="G280" s="39"/>
      <c r="H280" s="39"/>
    </row>
    <row r="281" spans="4:8" s="4" customFormat="1" ht="10.2">
      <c r="D281" s="39"/>
      <c r="E281" s="39"/>
      <c r="F281" s="39"/>
      <c r="G281" s="39"/>
      <c r="H281" s="39"/>
    </row>
    <row r="282" spans="4:8" s="4" customFormat="1" ht="10.2">
      <c r="D282" s="39"/>
      <c r="E282" s="39"/>
      <c r="F282" s="39"/>
      <c r="G282" s="39"/>
      <c r="H282" s="39"/>
    </row>
    <row r="283" spans="4:8" s="4" customFormat="1" ht="10.2">
      <c r="D283" s="39"/>
      <c r="E283" s="39"/>
      <c r="F283" s="39"/>
      <c r="G283" s="39"/>
      <c r="H283" s="39"/>
    </row>
    <row r="284" spans="4:8" s="4" customFormat="1" ht="10.2">
      <c r="D284" s="39"/>
      <c r="E284" s="39"/>
      <c r="F284" s="39"/>
      <c r="G284" s="39"/>
      <c r="H284" s="39"/>
    </row>
    <row r="285" spans="4:8" s="4" customFormat="1" ht="10.2">
      <c r="D285" s="39"/>
      <c r="E285" s="39"/>
      <c r="F285" s="39"/>
      <c r="G285" s="39"/>
      <c r="H285" s="39"/>
    </row>
    <row r="286" spans="4:8" s="4" customFormat="1" ht="10.2">
      <c r="D286" s="39"/>
      <c r="E286" s="39"/>
      <c r="F286" s="39"/>
      <c r="G286" s="39"/>
      <c r="H286" s="39"/>
    </row>
    <row r="287" spans="4:8" s="4" customFormat="1" ht="10.2">
      <c r="D287" s="39"/>
      <c r="E287" s="39"/>
      <c r="F287" s="39"/>
      <c r="G287" s="39"/>
      <c r="H287" s="39"/>
    </row>
    <row r="288" spans="4:8" s="4" customFormat="1" ht="10.2">
      <c r="D288" s="39"/>
      <c r="E288" s="39"/>
      <c r="F288" s="39"/>
      <c r="G288" s="39"/>
      <c r="H288" s="39"/>
    </row>
    <row r="289" spans="4:8" s="4" customFormat="1" ht="10.2">
      <c r="D289" s="39"/>
      <c r="E289" s="39"/>
      <c r="F289" s="39"/>
      <c r="G289" s="39"/>
      <c r="H289" s="39"/>
    </row>
    <row r="290" spans="4:8" s="4" customFormat="1" ht="10.2">
      <c r="D290" s="39"/>
      <c r="E290" s="39"/>
      <c r="F290" s="39"/>
      <c r="G290" s="39"/>
      <c r="H290" s="39"/>
    </row>
    <row r="291" spans="4:8" s="4" customFormat="1" ht="10.2">
      <c r="D291" s="39"/>
      <c r="E291" s="39"/>
      <c r="F291" s="39"/>
      <c r="G291" s="39"/>
      <c r="H291" s="39"/>
    </row>
    <row r="292" spans="4:8" s="4" customFormat="1" ht="10.2">
      <c r="D292" s="39"/>
      <c r="E292" s="39"/>
      <c r="F292" s="39"/>
      <c r="G292" s="39"/>
      <c r="H292" s="39"/>
    </row>
    <row r="293" spans="4:8" s="4" customFormat="1" ht="10.2">
      <c r="D293" s="39"/>
      <c r="E293" s="39"/>
      <c r="F293" s="39"/>
      <c r="G293" s="39"/>
      <c r="H293" s="39"/>
    </row>
    <row r="294" spans="4:8" s="4" customFormat="1" ht="10.2">
      <c r="D294" s="39"/>
      <c r="E294" s="39"/>
      <c r="F294" s="39"/>
      <c r="G294" s="39"/>
      <c r="H294" s="39"/>
    </row>
    <row r="295" spans="4:8" s="4" customFormat="1" ht="10.2">
      <c r="D295" s="39"/>
      <c r="E295" s="39"/>
      <c r="F295" s="39"/>
      <c r="G295" s="39"/>
      <c r="H295" s="39"/>
    </row>
    <row r="296" spans="4:8" s="4" customFormat="1" ht="10.2">
      <c r="D296" s="39"/>
      <c r="E296" s="39"/>
      <c r="F296" s="39"/>
      <c r="G296" s="39"/>
      <c r="H296" s="39"/>
    </row>
    <row r="297" spans="4:8" s="4" customFormat="1" ht="10.2">
      <c r="D297" s="39"/>
      <c r="E297" s="39"/>
      <c r="F297" s="39"/>
      <c r="G297" s="39"/>
      <c r="H297" s="39"/>
    </row>
    <row r="298" spans="4:8" s="4" customFormat="1" ht="10.2">
      <c r="D298" s="39"/>
      <c r="E298" s="39"/>
      <c r="F298" s="39"/>
      <c r="G298" s="39"/>
      <c r="H298" s="39"/>
    </row>
    <row r="299" spans="4:8" s="4" customFormat="1" ht="10.2">
      <c r="D299" s="39"/>
      <c r="E299" s="39"/>
      <c r="F299" s="39"/>
      <c r="G299" s="39"/>
      <c r="H299" s="39"/>
    </row>
    <row r="300" spans="4:8" s="4" customFormat="1" ht="10.2">
      <c r="D300" s="39"/>
      <c r="E300" s="39"/>
      <c r="F300" s="39"/>
      <c r="G300" s="39"/>
      <c r="H300" s="39"/>
    </row>
    <row r="301" spans="4:8" s="4" customFormat="1" ht="10.2">
      <c r="D301" s="39"/>
      <c r="E301" s="39"/>
      <c r="F301" s="39"/>
      <c r="G301" s="39"/>
      <c r="H301" s="39"/>
    </row>
    <row r="302" spans="4:8" s="4" customFormat="1" ht="10.2">
      <c r="D302" s="39"/>
      <c r="E302" s="39"/>
      <c r="F302" s="39"/>
      <c r="G302" s="39"/>
      <c r="H302" s="39"/>
    </row>
    <row r="303" spans="4:8" s="4" customFormat="1" ht="10.2">
      <c r="D303" s="39"/>
      <c r="E303" s="39"/>
      <c r="F303" s="39"/>
      <c r="G303" s="39"/>
      <c r="H303" s="39"/>
    </row>
    <row r="304" spans="4:8" s="4" customFormat="1" ht="10.2">
      <c r="D304" s="39"/>
      <c r="E304" s="39"/>
      <c r="F304" s="39"/>
      <c r="G304" s="39"/>
      <c r="H304" s="39"/>
    </row>
    <row r="305" spans="4:8" s="4" customFormat="1" ht="10.2">
      <c r="D305" s="39"/>
      <c r="E305" s="39"/>
      <c r="F305" s="39"/>
      <c r="G305" s="39"/>
      <c r="H305" s="39"/>
    </row>
    <row r="306" spans="4:8" s="4" customFormat="1" ht="10.2">
      <c r="D306" s="39"/>
      <c r="E306" s="39"/>
      <c r="F306" s="39"/>
      <c r="G306" s="39"/>
      <c r="H306" s="39"/>
    </row>
    <row r="307" spans="4:8" s="4" customFormat="1" ht="10.2">
      <c r="D307" s="39"/>
      <c r="E307" s="39"/>
      <c r="F307" s="39"/>
      <c r="G307" s="39"/>
      <c r="H307" s="39"/>
    </row>
    <row r="308" spans="4:8" s="4" customFormat="1" ht="10.2">
      <c r="D308" s="39"/>
      <c r="E308" s="39"/>
      <c r="F308" s="39"/>
      <c r="G308" s="39"/>
      <c r="H308" s="39"/>
    </row>
    <row r="309" spans="4:8" s="4" customFormat="1" ht="10.2">
      <c r="D309" s="39"/>
      <c r="E309" s="39"/>
      <c r="F309" s="39"/>
      <c r="G309" s="39"/>
      <c r="H309" s="39"/>
    </row>
    <row r="310" spans="4:8" s="4" customFormat="1" ht="10.2">
      <c r="D310" s="39"/>
      <c r="E310" s="39"/>
      <c r="F310" s="39"/>
      <c r="G310" s="39"/>
      <c r="H310" s="39"/>
    </row>
    <row r="311" spans="4:8" s="4" customFormat="1" ht="10.2">
      <c r="D311" s="39"/>
      <c r="E311" s="39"/>
      <c r="F311" s="39"/>
      <c r="G311" s="39"/>
      <c r="H311" s="39"/>
    </row>
    <row r="312" spans="4:8" s="4" customFormat="1" ht="10.2">
      <c r="D312" s="39"/>
      <c r="E312" s="39"/>
      <c r="F312" s="39"/>
      <c r="G312" s="39"/>
      <c r="H312" s="39"/>
    </row>
    <row r="313" spans="4:8" s="4" customFormat="1" ht="10.2">
      <c r="D313" s="39"/>
      <c r="E313" s="39"/>
      <c r="F313" s="39"/>
      <c r="G313" s="39"/>
      <c r="H313" s="39"/>
    </row>
    <row r="314" spans="4:8" s="4" customFormat="1" ht="10.2">
      <c r="D314" s="39"/>
      <c r="E314" s="39"/>
      <c r="F314" s="39"/>
      <c r="G314" s="39"/>
      <c r="H314" s="39"/>
    </row>
    <row r="315" spans="4:8" s="4" customFormat="1" ht="10.2">
      <c r="D315" s="39"/>
      <c r="E315" s="39"/>
      <c r="F315" s="39"/>
      <c r="G315" s="39"/>
      <c r="H315" s="39"/>
    </row>
    <row r="316" spans="4:8" s="4" customFormat="1" ht="10.2">
      <c r="D316" s="39"/>
      <c r="E316" s="39"/>
      <c r="F316" s="39"/>
      <c r="G316" s="39"/>
      <c r="H316" s="39"/>
    </row>
    <row r="317" spans="4:8" s="4" customFormat="1" ht="10.2">
      <c r="D317" s="39"/>
      <c r="E317" s="39"/>
      <c r="F317" s="39"/>
      <c r="G317" s="39"/>
      <c r="H317" s="39"/>
    </row>
    <row r="318" spans="4:8" s="4" customFormat="1" ht="10.2">
      <c r="D318" s="39"/>
      <c r="E318" s="39"/>
      <c r="F318" s="39"/>
      <c r="G318" s="39"/>
      <c r="H318" s="39"/>
    </row>
    <row r="319" spans="4:8" s="4" customFormat="1" ht="10.2">
      <c r="D319" s="39"/>
      <c r="E319" s="39"/>
      <c r="F319" s="39"/>
      <c r="G319" s="39"/>
      <c r="H319" s="39"/>
    </row>
    <row r="320" spans="4:8" s="4" customFormat="1" ht="10.2">
      <c r="D320" s="39"/>
      <c r="E320" s="39"/>
      <c r="F320" s="39"/>
      <c r="G320" s="39"/>
      <c r="H320" s="39"/>
    </row>
    <row r="321" spans="4:8" s="4" customFormat="1" ht="10.2">
      <c r="D321" s="39"/>
      <c r="E321" s="39"/>
      <c r="F321" s="39"/>
      <c r="G321" s="39"/>
      <c r="H321" s="39"/>
    </row>
    <row r="322" spans="4:8" s="4" customFormat="1" ht="10.2">
      <c r="D322" s="39"/>
      <c r="E322" s="39"/>
      <c r="F322" s="39"/>
      <c r="G322" s="39"/>
      <c r="H322" s="39"/>
    </row>
    <row r="323" spans="4:8" s="4" customFormat="1" ht="10.2">
      <c r="D323" s="39"/>
      <c r="E323" s="39"/>
      <c r="F323" s="39"/>
      <c r="G323" s="39"/>
      <c r="H323" s="39"/>
    </row>
    <row r="324" spans="4:8" s="4" customFormat="1" ht="10.2">
      <c r="D324" s="39"/>
      <c r="E324" s="39"/>
      <c r="F324" s="39"/>
      <c r="G324" s="39"/>
      <c r="H324" s="39"/>
    </row>
    <row r="325" spans="4:8" s="4" customFormat="1" ht="10.2">
      <c r="D325" s="39"/>
      <c r="E325" s="39"/>
      <c r="F325" s="39"/>
      <c r="G325" s="39"/>
      <c r="H325" s="39"/>
    </row>
    <row r="326" spans="4:8" s="4" customFormat="1" ht="10.2">
      <c r="D326" s="39"/>
      <c r="E326" s="39"/>
      <c r="F326" s="39"/>
      <c r="G326" s="39"/>
      <c r="H326" s="39"/>
    </row>
    <row r="327" spans="4:8" s="4" customFormat="1" ht="10.2">
      <c r="D327" s="39"/>
      <c r="E327" s="39"/>
      <c r="F327" s="39"/>
      <c r="G327" s="39"/>
      <c r="H327" s="39"/>
    </row>
    <row r="328" spans="4:8" s="4" customFormat="1" ht="10.2">
      <c r="D328" s="39"/>
      <c r="E328" s="39"/>
      <c r="F328" s="39"/>
      <c r="G328" s="39"/>
      <c r="H328" s="39"/>
    </row>
    <row r="329" spans="4:8" s="4" customFormat="1" ht="10.2">
      <c r="D329" s="39"/>
      <c r="E329" s="39"/>
      <c r="F329" s="39"/>
      <c r="G329" s="39"/>
      <c r="H329" s="39"/>
    </row>
    <row r="330" spans="4:8" s="4" customFormat="1" ht="10.2">
      <c r="D330" s="39"/>
      <c r="E330" s="39"/>
      <c r="F330" s="39"/>
      <c r="G330" s="39"/>
      <c r="H330" s="39"/>
    </row>
    <row r="331" spans="4:8" s="4" customFormat="1" ht="10.2">
      <c r="D331" s="39"/>
      <c r="E331" s="39"/>
      <c r="F331" s="39"/>
      <c r="G331" s="39"/>
      <c r="H331" s="39"/>
    </row>
    <row r="332" spans="4:8" s="4" customFormat="1" ht="10.2">
      <c r="D332" s="39"/>
      <c r="E332" s="39"/>
      <c r="F332" s="39"/>
      <c r="G332" s="39"/>
      <c r="H332" s="39"/>
    </row>
    <row r="333" spans="4:8" s="4" customFormat="1" ht="10.2">
      <c r="D333" s="39"/>
      <c r="E333" s="39"/>
      <c r="F333" s="39"/>
      <c r="G333" s="39"/>
      <c r="H333" s="39"/>
    </row>
    <row r="334" spans="4:8" s="4" customFormat="1" ht="10.2">
      <c r="D334" s="39"/>
      <c r="E334" s="39"/>
      <c r="F334" s="39"/>
      <c r="G334" s="39"/>
      <c r="H334" s="39"/>
    </row>
    <row r="335" spans="4:8" s="4" customFormat="1" ht="10.2">
      <c r="D335" s="39"/>
      <c r="E335" s="39"/>
      <c r="F335" s="39"/>
      <c r="G335" s="39"/>
      <c r="H335" s="39"/>
    </row>
    <row r="336" spans="4:8" s="4" customFormat="1" ht="10.2">
      <c r="D336" s="39"/>
      <c r="E336" s="39"/>
      <c r="F336" s="39"/>
      <c r="G336" s="39"/>
      <c r="H336" s="39"/>
    </row>
    <row r="337" spans="4:8" s="4" customFormat="1" ht="10.2">
      <c r="D337" s="39"/>
      <c r="E337" s="39"/>
      <c r="F337" s="39"/>
      <c r="G337" s="39"/>
      <c r="H337" s="39"/>
    </row>
    <row r="338" spans="4:8" s="4" customFormat="1" ht="10.2">
      <c r="D338" s="39"/>
      <c r="E338" s="39"/>
      <c r="F338" s="39"/>
      <c r="G338" s="39"/>
      <c r="H338" s="39"/>
    </row>
    <row r="339" spans="4:8" s="4" customFormat="1" ht="10.2">
      <c r="D339" s="39"/>
      <c r="E339" s="39"/>
      <c r="F339" s="39"/>
      <c r="G339" s="39"/>
      <c r="H339" s="39"/>
    </row>
    <row r="340" spans="4:8" s="4" customFormat="1" ht="10.2">
      <c r="D340" s="39"/>
      <c r="E340" s="39"/>
      <c r="F340" s="39"/>
      <c r="G340" s="39"/>
      <c r="H340" s="39"/>
    </row>
    <row r="341" spans="4:8" s="4" customFormat="1" ht="10.2">
      <c r="D341" s="39"/>
      <c r="E341" s="39"/>
      <c r="F341" s="39"/>
      <c r="G341" s="39"/>
      <c r="H341" s="39"/>
    </row>
    <row r="342" spans="4:8" s="4" customFormat="1" ht="10.2">
      <c r="D342" s="39"/>
      <c r="E342" s="39"/>
      <c r="F342" s="39"/>
      <c r="G342" s="39"/>
      <c r="H342" s="39"/>
    </row>
    <row r="343" spans="4:8" s="4" customFormat="1" ht="10.2">
      <c r="D343" s="39"/>
      <c r="E343" s="39"/>
      <c r="F343" s="39"/>
      <c r="G343" s="39"/>
      <c r="H343" s="39"/>
    </row>
    <row r="344" spans="4:8" s="4" customFormat="1" ht="10.2">
      <c r="D344" s="39"/>
      <c r="E344" s="39"/>
      <c r="F344" s="39"/>
      <c r="G344" s="39"/>
      <c r="H344" s="39"/>
    </row>
    <row r="345" spans="4:8" s="4" customFormat="1" ht="10.2">
      <c r="D345" s="39"/>
      <c r="E345" s="39"/>
      <c r="F345" s="39"/>
      <c r="G345" s="39"/>
      <c r="H345" s="39"/>
    </row>
    <row r="346" spans="4:8" s="4" customFormat="1" ht="10.2">
      <c r="D346" s="39"/>
      <c r="E346" s="39"/>
      <c r="F346" s="39"/>
      <c r="G346" s="39"/>
      <c r="H346" s="39"/>
    </row>
    <row r="347" spans="4:8" s="4" customFormat="1" ht="10.2">
      <c r="D347" s="39"/>
      <c r="E347" s="39"/>
      <c r="F347" s="39"/>
      <c r="G347" s="39"/>
      <c r="H347" s="39"/>
    </row>
    <row r="348" spans="4:8" s="4" customFormat="1" ht="10.2">
      <c r="D348" s="39"/>
      <c r="E348" s="39"/>
      <c r="F348" s="39"/>
      <c r="G348" s="39"/>
      <c r="H348" s="39"/>
    </row>
    <row r="349" spans="4:8" s="4" customFormat="1" ht="10.2">
      <c r="D349" s="39"/>
      <c r="E349" s="39"/>
      <c r="F349" s="39"/>
      <c r="G349" s="39"/>
      <c r="H349" s="39"/>
    </row>
    <row r="350" spans="4:8" s="4" customFormat="1" ht="10.2">
      <c r="D350" s="39"/>
      <c r="E350" s="39"/>
      <c r="F350" s="39"/>
      <c r="G350" s="39"/>
      <c r="H350" s="39"/>
    </row>
    <row r="351" spans="4:8" s="4" customFormat="1" ht="10.2">
      <c r="D351" s="39"/>
      <c r="E351" s="39"/>
      <c r="F351" s="39"/>
      <c r="G351" s="39"/>
      <c r="H351" s="39"/>
    </row>
    <row r="352" spans="4:8" s="4" customFormat="1" ht="10.2">
      <c r="D352" s="39"/>
      <c r="E352" s="39"/>
      <c r="F352" s="39"/>
      <c r="G352" s="39"/>
      <c r="H352" s="39"/>
    </row>
    <row r="353" spans="4:8" s="4" customFormat="1" ht="10.2">
      <c r="D353" s="39"/>
      <c r="E353" s="39"/>
      <c r="F353" s="39"/>
      <c r="G353" s="39"/>
      <c r="H353" s="39"/>
    </row>
    <row r="354" spans="4:8" s="4" customFormat="1" ht="10.2">
      <c r="D354" s="39"/>
      <c r="E354" s="39"/>
      <c r="F354" s="39"/>
      <c r="G354" s="39"/>
      <c r="H354" s="39"/>
    </row>
    <row r="355" spans="4:8" s="4" customFormat="1" ht="10.2">
      <c r="D355" s="39"/>
      <c r="E355" s="39"/>
      <c r="F355" s="39"/>
      <c r="G355" s="39"/>
      <c r="H355" s="39"/>
    </row>
    <row r="356" spans="4:8" s="4" customFormat="1" ht="10.2">
      <c r="D356" s="39"/>
      <c r="E356" s="39"/>
      <c r="F356" s="39"/>
      <c r="G356" s="39"/>
      <c r="H356" s="39"/>
    </row>
    <row r="357" spans="4:8" s="4" customFormat="1" ht="10.2">
      <c r="D357" s="39"/>
      <c r="E357" s="39"/>
      <c r="F357" s="39"/>
      <c r="G357" s="39"/>
      <c r="H357" s="39"/>
    </row>
    <row r="358" spans="4:8" s="4" customFormat="1" ht="10.2">
      <c r="D358" s="39"/>
      <c r="E358" s="39"/>
      <c r="F358" s="39"/>
      <c r="G358" s="39"/>
      <c r="H358" s="39"/>
    </row>
    <row r="359" spans="4:8" s="4" customFormat="1" ht="10.2">
      <c r="D359" s="39"/>
      <c r="E359" s="39"/>
      <c r="F359" s="39"/>
      <c r="G359" s="39"/>
      <c r="H359" s="39"/>
    </row>
    <row r="360" spans="4:8" s="4" customFormat="1" ht="10.2">
      <c r="D360" s="39"/>
      <c r="E360" s="39"/>
      <c r="F360" s="39"/>
      <c r="G360" s="39"/>
      <c r="H360" s="39"/>
    </row>
    <row r="361" spans="4:8" s="4" customFormat="1" ht="10.2">
      <c r="D361" s="39"/>
      <c r="E361" s="39"/>
      <c r="F361" s="39"/>
      <c r="G361" s="39"/>
      <c r="H361" s="39"/>
    </row>
    <row r="362" spans="4:8" s="4" customFormat="1" ht="10.2">
      <c r="D362" s="39"/>
      <c r="E362" s="39"/>
      <c r="F362" s="39"/>
      <c r="G362" s="39"/>
      <c r="H362" s="39"/>
    </row>
    <row r="363" spans="4:8" s="4" customFormat="1" ht="10.2">
      <c r="D363" s="39"/>
      <c r="E363" s="39"/>
      <c r="F363" s="39"/>
      <c r="G363" s="39"/>
      <c r="H363" s="39"/>
    </row>
    <row r="364" spans="4:8" s="4" customFormat="1" ht="10.2">
      <c r="D364" s="39"/>
      <c r="E364" s="39"/>
      <c r="F364" s="39"/>
      <c r="G364" s="39"/>
      <c r="H364" s="39"/>
    </row>
    <row r="365" spans="4:8" s="4" customFormat="1" ht="10.2">
      <c r="D365" s="39"/>
      <c r="E365" s="39"/>
      <c r="F365" s="39"/>
      <c r="G365" s="39"/>
      <c r="H365" s="39"/>
    </row>
    <row r="366" spans="4:8" s="4" customFormat="1" ht="10.2">
      <c r="D366" s="39"/>
      <c r="E366" s="39"/>
      <c r="F366" s="39"/>
      <c r="G366" s="39"/>
      <c r="H366" s="39"/>
    </row>
    <row r="367" spans="4:8" s="4" customFormat="1" ht="10.2">
      <c r="D367" s="39"/>
      <c r="E367" s="39"/>
      <c r="F367" s="39"/>
      <c r="G367" s="39"/>
      <c r="H367" s="39"/>
    </row>
    <row r="368" spans="4:8" s="4" customFormat="1" ht="10.2">
      <c r="D368" s="39"/>
      <c r="E368" s="39"/>
      <c r="F368" s="39"/>
      <c r="G368" s="39"/>
      <c r="H368" s="39"/>
    </row>
    <row r="369" spans="4:8" s="4" customFormat="1" ht="10.2">
      <c r="D369" s="39"/>
      <c r="E369" s="39"/>
      <c r="F369" s="39"/>
      <c r="G369" s="39"/>
      <c r="H369" s="39"/>
    </row>
    <row r="370" spans="4:8" s="4" customFormat="1" ht="10.2">
      <c r="D370" s="39"/>
      <c r="E370" s="39"/>
      <c r="F370" s="39"/>
      <c r="G370" s="39"/>
      <c r="H370" s="39"/>
    </row>
    <row r="371" spans="4:8" s="4" customFormat="1" ht="10.2">
      <c r="D371" s="39"/>
      <c r="E371" s="39"/>
      <c r="F371" s="39"/>
      <c r="G371" s="39"/>
      <c r="H371" s="39"/>
    </row>
    <row r="372" spans="4:8" s="4" customFormat="1" ht="10.2">
      <c r="D372" s="39"/>
      <c r="E372" s="39"/>
      <c r="F372" s="39"/>
      <c r="G372" s="39"/>
      <c r="H372" s="39"/>
    </row>
    <row r="373" spans="4:8" s="4" customFormat="1" ht="10.2">
      <c r="D373" s="39"/>
      <c r="E373" s="39"/>
      <c r="F373" s="39"/>
      <c r="G373" s="39"/>
      <c r="H373" s="39"/>
    </row>
    <row r="374" spans="4:8" s="4" customFormat="1" ht="10.2">
      <c r="D374" s="39"/>
      <c r="E374" s="39"/>
      <c r="F374" s="39"/>
      <c r="G374" s="39"/>
      <c r="H374" s="39"/>
    </row>
    <row r="375" spans="4:8" s="4" customFormat="1" ht="10.2">
      <c r="D375" s="39"/>
      <c r="E375" s="39"/>
      <c r="F375" s="39"/>
      <c r="G375" s="39"/>
      <c r="H375" s="39"/>
    </row>
    <row r="376" spans="4:8" s="4" customFormat="1" ht="10.2">
      <c r="D376" s="39"/>
      <c r="E376" s="39"/>
      <c r="F376" s="39"/>
      <c r="G376" s="39"/>
      <c r="H376" s="39"/>
    </row>
    <row r="377" spans="4:8" s="4" customFormat="1" ht="10.2">
      <c r="D377" s="39"/>
      <c r="E377" s="39"/>
      <c r="F377" s="39"/>
      <c r="G377" s="39"/>
      <c r="H377" s="39"/>
    </row>
    <row r="378" spans="4:8" s="4" customFormat="1" ht="10.2">
      <c r="D378" s="39"/>
      <c r="E378" s="39"/>
      <c r="F378" s="39"/>
      <c r="G378" s="39"/>
      <c r="H378" s="39"/>
    </row>
    <row r="379" spans="4:8" s="4" customFormat="1" ht="10.2">
      <c r="D379" s="39"/>
      <c r="E379" s="39"/>
      <c r="F379" s="39"/>
      <c r="G379" s="39"/>
      <c r="H379" s="39"/>
    </row>
    <row r="380" spans="4:8" s="4" customFormat="1" ht="10.2">
      <c r="D380" s="39"/>
      <c r="E380" s="39"/>
      <c r="F380" s="39"/>
      <c r="G380" s="39"/>
      <c r="H380" s="39"/>
    </row>
    <row r="381" spans="4:8" s="4" customFormat="1" ht="10.2">
      <c r="D381" s="39"/>
      <c r="E381" s="39"/>
      <c r="F381" s="39"/>
      <c r="G381" s="39"/>
      <c r="H381" s="39"/>
    </row>
    <row r="382" spans="4:8" s="4" customFormat="1" ht="10.2">
      <c r="D382" s="39"/>
      <c r="E382" s="39"/>
      <c r="F382" s="39"/>
      <c r="G382" s="39"/>
      <c r="H382" s="39"/>
    </row>
    <row r="383" spans="4:8" s="4" customFormat="1" ht="10.2">
      <c r="D383" s="39"/>
      <c r="E383" s="39"/>
      <c r="F383" s="39"/>
      <c r="G383" s="39"/>
      <c r="H383" s="39"/>
    </row>
    <row r="384" spans="4:8" s="4" customFormat="1" ht="10.2">
      <c r="D384" s="39"/>
      <c r="E384" s="39"/>
      <c r="F384" s="39"/>
      <c r="G384" s="39"/>
      <c r="H384" s="39"/>
    </row>
    <row r="385" spans="4:8" s="4" customFormat="1" ht="10.2">
      <c r="D385" s="39"/>
      <c r="E385" s="39"/>
      <c r="F385" s="39"/>
      <c r="G385" s="39"/>
      <c r="H385" s="39"/>
    </row>
    <row r="386" spans="4:8" s="4" customFormat="1" ht="10.2">
      <c r="D386" s="39"/>
      <c r="E386" s="39"/>
      <c r="F386" s="39"/>
      <c r="G386" s="39"/>
      <c r="H386" s="39"/>
    </row>
    <row r="387" spans="4:8" s="4" customFormat="1" ht="10.2">
      <c r="D387" s="39"/>
      <c r="E387" s="39"/>
      <c r="F387" s="39"/>
      <c r="G387" s="39"/>
      <c r="H387" s="39"/>
    </row>
    <row r="388" spans="4:8" s="4" customFormat="1" ht="10.2">
      <c r="D388" s="39"/>
      <c r="E388" s="39"/>
      <c r="F388" s="39"/>
      <c r="G388" s="39"/>
      <c r="H388" s="39"/>
    </row>
    <row r="389" spans="4:8" s="4" customFormat="1" ht="10.2">
      <c r="D389" s="39"/>
      <c r="E389" s="39"/>
      <c r="F389" s="39"/>
      <c r="G389" s="39"/>
      <c r="H389" s="39"/>
    </row>
    <row r="390" spans="4:8" s="4" customFormat="1" ht="10.2">
      <c r="D390" s="39"/>
      <c r="E390" s="39"/>
      <c r="F390" s="39"/>
      <c r="G390" s="39"/>
      <c r="H390" s="39"/>
    </row>
    <row r="391" spans="4:8" s="4" customFormat="1" ht="10.2">
      <c r="D391" s="39"/>
      <c r="E391" s="39"/>
      <c r="F391" s="39"/>
      <c r="G391" s="39"/>
      <c r="H391" s="39"/>
    </row>
    <row r="392" spans="4:8" s="4" customFormat="1" ht="10.2">
      <c r="D392" s="39"/>
      <c r="E392" s="39"/>
      <c r="F392" s="39"/>
      <c r="G392" s="39"/>
      <c r="H392" s="39"/>
    </row>
    <row r="393" spans="4:8" s="4" customFormat="1" ht="10.2">
      <c r="D393" s="39"/>
      <c r="E393" s="39"/>
      <c r="F393" s="39"/>
      <c r="G393" s="39"/>
      <c r="H393" s="39"/>
    </row>
    <row r="394" spans="4:8" s="4" customFormat="1" ht="10.2">
      <c r="D394" s="39"/>
      <c r="E394" s="39"/>
      <c r="F394" s="39"/>
      <c r="G394" s="39"/>
      <c r="H394" s="39"/>
    </row>
    <row r="395" spans="4:8" s="4" customFormat="1" ht="10.2">
      <c r="D395" s="39"/>
      <c r="E395" s="39"/>
      <c r="F395" s="39"/>
      <c r="G395" s="39"/>
      <c r="H395" s="39"/>
    </row>
    <row r="396" spans="4:8" s="4" customFormat="1" ht="10.2">
      <c r="D396" s="39"/>
      <c r="E396" s="39"/>
      <c r="F396" s="39"/>
      <c r="G396" s="39"/>
      <c r="H396" s="39"/>
    </row>
    <row r="397" spans="4:8" s="4" customFormat="1" ht="10.2">
      <c r="D397" s="39"/>
      <c r="E397" s="39"/>
      <c r="F397" s="39"/>
      <c r="G397" s="39"/>
      <c r="H397" s="39"/>
    </row>
    <row r="398" spans="4:8" s="4" customFormat="1" ht="10.2">
      <c r="D398" s="39"/>
      <c r="E398" s="39"/>
      <c r="F398" s="39"/>
      <c r="G398" s="39"/>
      <c r="H398" s="39"/>
    </row>
    <row r="399" spans="4:8" s="4" customFormat="1" ht="10.2">
      <c r="D399" s="39"/>
      <c r="E399" s="39"/>
      <c r="F399" s="39"/>
      <c r="G399" s="39"/>
      <c r="H399" s="39"/>
    </row>
    <row r="400" spans="4:8" s="4" customFormat="1" ht="10.2">
      <c r="D400" s="39"/>
      <c r="E400" s="39"/>
      <c r="F400" s="39"/>
      <c r="G400" s="39"/>
      <c r="H400" s="39"/>
    </row>
    <row r="401" spans="4:8" s="4" customFormat="1" ht="10.2">
      <c r="D401" s="39"/>
      <c r="E401" s="39"/>
      <c r="F401" s="39"/>
      <c r="G401" s="39"/>
      <c r="H401" s="39"/>
    </row>
    <row r="402" spans="4:8" s="4" customFormat="1" ht="10.2">
      <c r="D402" s="39"/>
      <c r="E402" s="39"/>
      <c r="F402" s="39"/>
      <c r="G402" s="39"/>
      <c r="H402" s="39"/>
    </row>
    <row r="403" spans="4:8" s="4" customFormat="1" ht="10.2">
      <c r="D403" s="39"/>
      <c r="E403" s="39"/>
      <c r="F403" s="39"/>
      <c r="G403" s="39"/>
      <c r="H403" s="39"/>
    </row>
    <row r="404" spans="4:8" s="4" customFormat="1" ht="10.2">
      <c r="D404" s="39"/>
      <c r="E404" s="39"/>
      <c r="F404" s="39"/>
      <c r="G404" s="39"/>
      <c r="H404" s="39"/>
    </row>
    <row r="405" spans="4:8" s="4" customFormat="1" ht="10.2">
      <c r="D405" s="39"/>
      <c r="E405" s="39"/>
      <c r="F405" s="39"/>
      <c r="G405" s="39"/>
      <c r="H405" s="39"/>
    </row>
    <row r="406" spans="4:8" s="4" customFormat="1" ht="10.2">
      <c r="D406" s="39"/>
      <c r="E406" s="39"/>
      <c r="F406" s="39"/>
      <c r="G406" s="39"/>
      <c r="H406" s="39"/>
    </row>
    <row r="407" spans="4:8" s="4" customFormat="1" ht="10.2">
      <c r="D407" s="39"/>
      <c r="E407" s="39"/>
      <c r="F407" s="39"/>
      <c r="G407" s="39"/>
      <c r="H407" s="39"/>
    </row>
    <row r="408" spans="4:8" s="4" customFormat="1" ht="10.2">
      <c r="D408" s="39"/>
      <c r="E408" s="39"/>
      <c r="F408" s="39"/>
      <c r="G408" s="39"/>
      <c r="H408" s="39"/>
    </row>
    <row r="409" spans="4:8" s="4" customFormat="1" ht="10.2">
      <c r="D409" s="39"/>
      <c r="E409" s="39"/>
      <c r="F409" s="39"/>
      <c r="G409" s="39"/>
      <c r="H409" s="39"/>
    </row>
    <row r="410" spans="4:8" s="4" customFormat="1" ht="10.2">
      <c r="D410" s="39"/>
      <c r="E410" s="39"/>
      <c r="F410" s="39"/>
      <c r="G410" s="39"/>
      <c r="H410" s="39"/>
    </row>
    <row r="411" spans="4:8" s="4" customFormat="1" ht="10.2">
      <c r="D411" s="39"/>
      <c r="E411" s="39"/>
      <c r="F411" s="39"/>
      <c r="G411" s="39"/>
      <c r="H411" s="39"/>
    </row>
    <row r="412" spans="4:8" s="4" customFormat="1" ht="10.2">
      <c r="D412" s="39"/>
      <c r="E412" s="39"/>
      <c r="F412" s="39"/>
      <c r="G412" s="39"/>
      <c r="H412" s="39"/>
    </row>
    <row r="413" spans="4:8" s="4" customFormat="1" ht="10.2">
      <c r="D413" s="39"/>
      <c r="E413" s="39"/>
      <c r="F413" s="39"/>
      <c r="G413" s="39"/>
      <c r="H413" s="39"/>
    </row>
    <row r="414" spans="4:8" s="4" customFormat="1" ht="10.2">
      <c r="D414" s="39"/>
      <c r="E414" s="39"/>
      <c r="F414" s="39"/>
      <c r="G414" s="39"/>
      <c r="H414" s="39"/>
    </row>
    <row r="415" spans="4:8" s="4" customFormat="1" ht="10.2">
      <c r="D415" s="39"/>
      <c r="E415" s="39"/>
      <c r="F415" s="39"/>
      <c r="G415" s="39"/>
      <c r="H415" s="39"/>
    </row>
    <row r="416" spans="4:8" s="4" customFormat="1" ht="10.2">
      <c r="D416" s="39"/>
      <c r="E416" s="39"/>
      <c r="F416" s="39"/>
      <c r="G416" s="39"/>
      <c r="H416" s="39"/>
    </row>
    <row r="417" spans="4:8" s="4" customFormat="1" ht="10.2">
      <c r="D417" s="39"/>
      <c r="E417" s="39"/>
      <c r="F417" s="39"/>
      <c r="G417" s="39"/>
      <c r="H417" s="39"/>
    </row>
    <row r="418" spans="4:8" s="4" customFormat="1" ht="10.2">
      <c r="D418" s="39"/>
      <c r="E418" s="39"/>
      <c r="F418" s="39"/>
      <c r="G418" s="39"/>
      <c r="H418" s="39"/>
    </row>
    <row r="419" spans="4:8" s="4" customFormat="1" ht="10.2">
      <c r="D419" s="39"/>
      <c r="E419" s="39"/>
      <c r="F419" s="39"/>
      <c r="G419" s="39"/>
      <c r="H419" s="39"/>
    </row>
    <row r="420" spans="4:8" s="4" customFormat="1" ht="10.2">
      <c r="D420" s="39"/>
      <c r="E420" s="39"/>
      <c r="F420" s="39"/>
      <c r="G420" s="39"/>
      <c r="H420" s="39"/>
    </row>
    <row r="421" spans="4:8" s="4" customFormat="1" ht="10.2">
      <c r="D421" s="39"/>
      <c r="E421" s="39"/>
      <c r="F421" s="39"/>
      <c r="G421" s="39"/>
      <c r="H421" s="39"/>
    </row>
    <row r="422" spans="4:8" s="4" customFormat="1" ht="10.2">
      <c r="D422" s="39"/>
      <c r="E422" s="39"/>
      <c r="F422" s="39"/>
      <c r="G422" s="39"/>
      <c r="H422" s="39"/>
    </row>
    <row r="423" spans="4:8" s="4" customFormat="1" ht="10.2">
      <c r="D423" s="39"/>
      <c r="E423" s="39"/>
      <c r="F423" s="39"/>
      <c r="G423" s="39"/>
      <c r="H423" s="39"/>
    </row>
    <row r="424" spans="4:8" s="4" customFormat="1" ht="10.2">
      <c r="D424" s="39"/>
      <c r="E424" s="39"/>
      <c r="F424" s="39"/>
      <c r="G424" s="39"/>
      <c r="H424" s="39"/>
    </row>
    <row r="425" spans="4:8" s="4" customFormat="1" ht="10.2">
      <c r="D425" s="39"/>
      <c r="E425" s="39"/>
      <c r="F425" s="39"/>
      <c r="G425" s="39"/>
      <c r="H425" s="39"/>
    </row>
    <row r="426" spans="4:8" s="4" customFormat="1" ht="10.2">
      <c r="D426" s="39"/>
      <c r="E426" s="39"/>
      <c r="F426" s="39"/>
      <c r="G426" s="39"/>
      <c r="H426" s="39"/>
    </row>
    <row r="427" spans="4:8" s="4" customFormat="1" ht="10.2">
      <c r="D427" s="39"/>
      <c r="E427" s="39"/>
      <c r="F427" s="39"/>
      <c r="G427" s="39"/>
      <c r="H427" s="39"/>
    </row>
    <row r="428" spans="4:8" s="4" customFormat="1" ht="10.2">
      <c r="D428" s="39"/>
      <c r="E428" s="39"/>
      <c r="F428" s="39"/>
      <c r="G428" s="39"/>
      <c r="H428" s="39"/>
    </row>
    <row r="429" spans="4:8" s="4" customFormat="1" ht="10.2">
      <c r="D429" s="39"/>
      <c r="E429" s="39"/>
      <c r="F429" s="39"/>
      <c r="G429" s="39"/>
      <c r="H429" s="39"/>
    </row>
    <row r="430" spans="4:8" s="4" customFormat="1" ht="10.2">
      <c r="D430" s="39"/>
      <c r="E430" s="39"/>
      <c r="F430" s="39"/>
      <c r="G430" s="39"/>
      <c r="H430" s="39"/>
    </row>
    <row r="431" spans="4:8" s="4" customFormat="1" ht="10.2">
      <c r="D431" s="39"/>
      <c r="E431" s="39"/>
      <c r="F431" s="39"/>
      <c r="G431" s="39"/>
      <c r="H431" s="39"/>
    </row>
    <row r="432" spans="4:8" s="4" customFormat="1" ht="10.2">
      <c r="D432" s="39"/>
      <c r="E432" s="39"/>
      <c r="F432" s="39"/>
      <c r="G432" s="39"/>
      <c r="H432" s="39"/>
    </row>
    <row r="433" spans="4:8" s="4" customFormat="1" ht="10.2">
      <c r="D433" s="39"/>
      <c r="E433" s="39"/>
      <c r="F433" s="39"/>
      <c r="G433" s="39"/>
      <c r="H433" s="39"/>
    </row>
    <row r="434" spans="4:8" s="4" customFormat="1" ht="10.2">
      <c r="D434" s="39"/>
      <c r="E434" s="39"/>
      <c r="F434" s="39"/>
      <c r="G434" s="39"/>
      <c r="H434" s="39"/>
    </row>
    <row r="435" spans="4:8" s="4" customFormat="1" ht="10.2">
      <c r="D435" s="39"/>
      <c r="E435" s="39"/>
      <c r="F435" s="39"/>
      <c r="G435" s="39"/>
      <c r="H435" s="39"/>
    </row>
    <row r="436" spans="4:8" s="4" customFormat="1" ht="10.2">
      <c r="D436" s="39"/>
      <c r="E436" s="39"/>
      <c r="F436" s="39"/>
      <c r="G436" s="39"/>
      <c r="H436" s="39"/>
    </row>
    <row r="437" spans="4:8" s="4" customFormat="1" ht="10.2">
      <c r="D437" s="39"/>
      <c r="E437" s="39"/>
      <c r="F437" s="39"/>
      <c r="G437" s="39"/>
      <c r="H437" s="39"/>
    </row>
    <row r="438" spans="4:8" s="4" customFormat="1" ht="10.2">
      <c r="D438" s="39"/>
      <c r="E438" s="39"/>
      <c r="F438" s="39"/>
      <c r="G438" s="39"/>
      <c r="H438" s="39"/>
    </row>
    <row r="439" spans="4:8" s="4" customFormat="1" ht="10.2">
      <c r="D439" s="39"/>
      <c r="E439" s="39"/>
      <c r="F439" s="39"/>
      <c r="G439" s="39"/>
      <c r="H439" s="39"/>
    </row>
    <row r="440" spans="4:8" s="4" customFormat="1" ht="10.2">
      <c r="D440" s="39"/>
      <c r="E440" s="39"/>
      <c r="F440" s="39"/>
      <c r="G440" s="39"/>
      <c r="H440" s="39"/>
    </row>
    <row r="441" spans="4:8" s="4" customFormat="1" ht="10.2">
      <c r="D441" s="39"/>
      <c r="E441" s="39"/>
      <c r="F441" s="39"/>
      <c r="G441" s="39"/>
      <c r="H441" s="39"/>
    </row>
    <row r="442" spans="4:8" s="4" customFormat="1" ht="10.2">
      <c r="D442" s="39"/>
      <c r="E442" s="39"/>
      <c r="F442" s="39"/>
      <c r="G442" s="39"/>
      <c r="H442" s="39"/>
    </row>
    <row r="443" spans="4:8" s="4" customFormat="1" ht="10.2">
      <c r="D443" s="39"/>
      <c r="E443" s="39"/>
      <c r="F443" s="39"/>
      <c r="G443" s="39"/>
      <c r="H443" s="39"/>
    </row>
    <row r="444" spans="4:8" s="4" customFormat="1" ht="10.2">
      <c r="D444" s="39"/>
      <c r="E444" s="39"/>
      <c r="F444" s="39"/>
      <c r="G444" s="39"/>
      <c r="H444" s="39"/>
    </row>
    <row r="445" spans="4:8" s="4" customFormat="1" ht="10.2">
      <c r="D445" s="39"/>
      <c r="E445" s="39"/>
      <c r="F445" s="39"/>
      <c r="G445" s="39"/>
      <c r="H445" s="39"/>
    </row>
    <row r="446" spans="4:8" s="4" customFormat="1" ht="10.2">
      <c r="D446" s="39"/>
      <c r="E446" s="39"/>
      <c r="F446" s="39"/>
      <c r="G446" s="39"/>
      <c r="H446" s="39"/>
    </row>
    <row r="447" spans="4:8" s="4" customFormat="1" ht="10.2">
      <c r="D447" s="39"/>
      <c r="E447" s="39"/>
      <c r="F447" s="39"/>
      <c r="G447" s="39"/>
      <c r="H447" s="39"/>
    </row>
    <row r="448" spans="4:8" s="4" customFormat="1" ht="10.2">
      <c r="D448" s="39"/>
      <c r="E448" s="39"/>
      <c r="F448" s="39"/>
      <c r="G448" s="39"/>
      <c r="H448" s="39"/>
    </row>
    <row r="449" spans="4:8" s="4" customFormat="1" ht="10.2">
      <c r="D449" s="39"/>
      <c r="E449" s="39"/>
      <c r="F449" s="39"/>
      <c r="G449" s="39"/>
      <c r="H449" s="39"/>
    </row>
    <row r="450" spans="4:8" s="4" customFormat="1" ht="10.2">
      <c r="D450" s="39"/>
      <c r="E450" s="39"/>
      <c r="F450" s="39"/>
      <c r="G450" s="39"/>
      <c r="H450" s="39"/>
    </row>
    <row r="451" spans="4:8" s="4" customFormat="1" ht="10.2">
      <c r="D451" s="39"/>
      <c r="E451" s="39"/>
      <c r="F451" s="39"/>
      <c r="G451" s="39"/>
      <c r="H451" s="39"/>
    </row>
    <row r="452" spans="4:8" s="4" customFormat="1" ht="10.2">
      <c r="D452" s="39"/>
      <c r="E452" s="39"/>
      <c r="F452" s="39"/>
      <c r="G452" s="39"/>
      <c r="H452" s="39"/>
    </row>
    <row r="453" spans="4:8" s="4" customFormat="1" ht="10.2">
      <c r="D453" s="39"/>
      <c r="E453" s="39"/>
      <c r="F453" s="39"/>
      <c r="G453" s="39"/>
      <c r="H453" s="39"/>
    </row>
    <row r="454" spans="4:8" s="4" customFormat="1" ht="10.2">
      <c r="D454" s="39"/>
      <c r="E454" s="39"/>
      <c r="F454" s="39"/>
      <c r="G454" s="39"/>
      <c r="H454" s="39"/>
    </row>
    <row r="455" spans="4:8" s="4" customFormat="1" ht="10.2">
      <c r="D455" s="39"/>
      <c r="E455" s="39"/>
      <c r="F455" s="39"/>
      <c r="G455" s="39"/>
      <c r="H455" s="39"/>
    </row>
    <row r="456" spans="4:8" s="4" customFormat="1" ht="10.2">
      <c r="D456" s="39"/>
      <c r="E456" s="39"/>
      <c r="F456" s="39"/>
      <c r="G456" s="39"/>
      <c r="H456" s="39"/>
    </row>
    <row r="457" spans="4:8" s="4" customFormat="1" ht="10.2">
      <c r="D457" s="39"/>
      <c r="E457" s="39"/>
      <c r="F457" s="39"/>
      <c r="G457" s="39"/>
      <c r="H457" s="39"/>
    </row>
    <row r="458" spans="4:8" s="4" customFormat="1" ht="10.2">
      <c r="D458" s="39"/>
      <c r="E458" s="39"/>
      <c r="F458" s="39"/>
      <c r="G458" s="39"/>
      <c r="H458" s="39"/>
    </row>
    <row r="459" spans="4:8" s="4" customFormat="1" ht="10.2">
      <c r="D459" s="39"/>
      <c r="E459" s="39"/>
      <c r="F459" s="39"/>
      <c r="G459" s="39"/>
      <c r="H459" s="39"/>
    </row>
    <row r="460" spans="4:8" s="4" customFormat="1" ht="10.2">
      <c r="D460" s="39"/>
      <c r="E460" s="39"/>
      <c r="F460" s="39"/>
      <c r="G460" s="39"/>
      <c r="H460" s="39"/>
    </row>
    <row r="461" spans="4:8" s="4" customFormat="1" ht="10.2">
      <c r="D461" s="39"/>
      <c r="E461" s="39"/>
      <c r="F461" s="39"/>
      <c r="G461" s="39"/>
      <c r="H461" s="39"/>
    </row>
    <row r="462" spans="4:8" s="4" customFormat="1" ht="10.2">
      <c r="D462" s="39"/>
      <c r="E462" s="39"/>
      <c r="F462" s="39"/>
      <c r="G462" s="39"/>
      <c r="H462" s="39"/>
    </row>
    <row r="463" spans="4:8" s="4" customFormat="1" ht="10.2">
      <c r="D463" s="39"/>
      <c r="E463" s="39"/>
      <c r="F463" s="39"/>
      <c r="G463" s="39"/>
      <c r="H463" s="39"/>
    </row>
    <row r="464" spans="4:8" s="4" customFormat="1" ht="10.2">
      <c r="D464" s="39"/>
      <c r="E464" s="39"/>
      <c r="F464" s="39"/>
      <c r="G464" s="39"/>
      <c r="H464" s="39"/>
    </row>
    <row r="465" spans="4:8" s="4" customFormat="1" ht="10.2">
      <c r="D465" s="39"/>
      <c r="E465" s="39"/>
      <c r="F465" s="39"/>
      <c r="G465" s="39"/>
      <c r="H465" s="39"/>
    </row>
    <row r="466" spans="4:8" s="4" customFormat="1" ht="10.2">
      <c r="D466" s="39"/>
      <c r="E466" s="39"/>
      <c r="F466" s="39"/>
      <c r="G466" s="39"/>
      <c r="H466" s="39"/>
    </row>
    <row r="467" spans="4:8" s="4" customFormat="1" ht="10.2">
      <c r="D467" s="39"/>
      <c r="E467" s="39"/>
      <c r="F467" s="39"/>
      <c r="G467" s="39"/>
      <c r="H467" s="39"/>
    </row>
    <row r="468" spans="4:8" s="4" customFormat="1" ht="10.2">
      <c r="D468" s="39"/>
      <c r="E468" s="39"/>
      <c r="F468" s="39"/>
      <c r="G468" s="39"/>
      <c r="H468" s="39"/>
    </row>
    <row r="469" spans="4:8" s="4" customFormat="1" ht="10.2">
      <c r="D469" s="39"/>
      <c r="E469" s="39"/>
      <c r="F469" s="39"/>
      <c r="G469" s="39"/>
      <c r="H469" s="39"/>
    </row>
    <row r="470" spans="4:8" s="4" customFormat="1" ht="10.2">
      <c r="D470" s="39"/>
      <c r="E470" s="39"/>
      <c r="F470" s="39"/>
      <c r="G470" s="39"/>
      <c r="H470" s="39"/>
    </row>
    <row r="471" spans="4:8" s="4" customFormat="1" ht="10.2">
      <c r="D471" s="39"/>
      <c r="E471" s="39"/>
      <c r="F471" s="39"/>
      <c r="G471" s="39"/>
      <c r="H471" s="39"/>
    </row>
    <row r="472" spans="4:8" s="4" customFormat="1" ht="10.2">
      <c r="D472" s="39"/>
      <c r="E472" s="39"/>
      <c r="F472" s="39"/>
      <c r="G472" s="39"/>
      <c r="H472" s="39"/>
    </row>
    <row r="473" spans="4:8" s="4" customFormat="1" ht="10.2">
      <c r="D473" s="39"/>
      <c r="E473" s="39"/>
      <c r="F473" s="39"/>
      <c r="G473" s="39"/>
      <c r="H473" s="39"/>
    </row>
    <row r="474" spans="4:8" s="4" customFormat="1" ht="10.2">
      <c r="D474" s="39"/>
      <c r="E474" s="39"/>
      <c r="F474" s="39"/>
      <c r="G474" s="39"/>
      <c r="H474" s="39"/>
    </row>
    <row r="475" spans="4:8" s="4" customFormat="1" ht="10.2">
      <c r="D475" s="39"/>
      <c r="E475" s="39"/>
      <c r="F475" s="39"/>
      <c r="G475" s="39"/>
      <c r="H475" s="39"/>
    </row>
    <row r="476" spans="4:8" s="4" customFormat="1" ht="10.2">
      <c r="D476" s="39"/>
      <c r="E476" s="39"/>
      <c r="F476" s="39"/>
      <c r="G476" s="39"/>
      <c r="H476" s="39"/>
    </row>
    <row r="477" spans="4:8" s="4" customFormat="1" ht="10.2">
      <c r="D477" s="39"/>
      <c r="E477" s="39"/>
      <c r="F477" s="39"/>
      <c r="G477" s="39"/>
      <c r="H477" s="39"/>
    </row>
    <row r="478" spans="4:8" s="4" customFormat="1" ht="10.2">
      <c r="D478" s="39"/>
      <c r="E478" s="39"/>
      <c r="F478" s="39"/>
      <c r="G478" s="39"/>
      <c r="H478" s="39"/>
    </row>
    <row r="479" spans="4:8" s="4" customFormat="1" ht="10.2">
      <c r="D479" s="39"/>
      <c r="E479" s="39"/>
      <c r="F479" s="39"/>
      <c r="G479" s="39"/>
      <c r="H479" s="39"/>
    </row>
    <row r="480" spans="4:8" s="4" customFormat="1" ht="10.2">
      <c r="D480" s="39"/>
      <c r="E480" s="39"/>
      <c r="F480" s="39"/>
      <c r="G480" s="39"/>
      <c r="H480" s="39"/>
    </row>
    <row r="481" spans="4:8" s="4" customFormat="1" ht="10.2">
      <c r="D481" s="39"/>
      <c r="E481" s="39"/>
      <c r="F481" s="39"/>
      <c r="G481" s="39"/>
      <c r="H481" s="39"/>
    </row>
    <row r="482" spans="4:8" s="4" customFormat="1" ht="10.2">
      <c r="D482" s="39"/>
      <c r="E482" s="39"/>
      <c r="F482" s="39"/>
      <c r="G482" s="39"/>
      <c r="H482" s="39"/>
    </row>
    <row r="483" spans="4:8" s="4" customFormat="1" ht="10.2">
      <c r="D483" s="39"/>
      <c r="E483" s="39"/>
      <c r="F483" s="39"/>
      <c r="G483" s="39"/>
      <c r="H483" s="39"/>
    </row>
    <row r="484" spans="4:8" s="4" customFormat="1" ht="10.2">
      <c r="D484" s="39"/>
      <c r="E484" s="39"/>
      <c r="F484" s="39"/>
      <c r="G484" s="39"/>
      <c r="H484" s="39"/>
    </row>
    <row r="485" spans="4:8" s="4" customFormat="1" ht="10.2">
      <c r="D485" s="39"/>
      <c r="E485" s="39"/>
      <c r="F485" s="39"/>
      <c r="G485" s="39"/>
      <c r="H485" s="39"/>
    </row>
    <row r="486" spans="4:8" s="4" customFormat="1" ht="10.2">
      <c r="D486" s="39"/>
      <c r="E486" s="39"/>
      <c r="F486" s="39"/>
      <c r="G486" s="39"/>
      <c r="H486" s="39"/>
    </row>
    <row r="487" spans="4:8" s="4" customFormat="1" ht="10.2">
      <c r="D487" s="39"/>
      <c r="E487" s="39"/>
      <c r="F487" s="39"/>
      <c r="G487" s="39"/>
      <c r="H487" s="39"/>
    </row>
    <row r="488" spans="4:8" s="4" customFormat="1" ht="10.2">
      <c r="D488" s="39"/>
      <c r="E488" s="39"/>
      <c r="F488" s="39"/>
      <c r="G488" s="39"/>
      <c r="H488" s="39"/>
    </row>
    <row r="489" spans="4:8" s="4" customFormat="1" ht="10.2">
      <c r="D489" s="39"/>
      <c r="E489" s="39"/>
      <c r="F489" s="39"/>
      <c r="G489" s="39"/>
      <c r="H489" s="39"/>
    </row>
    <row r="490" spans="4:8" s="4" customFormat="1" ht="10.2">
      <c r="D490" s="39"/>
      <c r="E490" s="39"/>
      <c r="F490" s="39"/>
      <c r="G490" s="39"/>
      <c r="H490" s="39"/>
    </row>
    <row r="491" spans="4:8" s="4" customFormat="1" ht="10.2">
      <c r="D491" s="39"/>
      <c r="E491" s="39"/>
      <c r="F491" s="39"/>
      <c r="G491" s="39"/>
      <c r="H491" s="39"/>
    </row>
    <row r="492" spans="4:8" s="4" customFormat="1" ht="10.2">
      <c r="D492" s="39"/>
      <c r="E492" s="39"/>
      <c r="F492" s="39"/>
      <c r="G492" s="39"/>
      <c r="H492" s="39"/>
    </row>
    <row r="493" spans="4:8" s="4" customFormat="1" ht="10.2">
      <c r="D493" s="39"/>
      <c r="E493" s="39"/>
      <c r="F493" s="39"/>
      <c r="G493" s="39"/>
      <c r="H493" s="39"/>
    </row>
    <row r="494" spans="4:8" s="4" customFormat="1" ht="10.2">
      <c r="D494" s="39"/>
      <c r="E494" s="39"/>
      <c r="F494" s="39"/>
      <c r="G494" s="39"/>
      <c r="H494" s="39"/>
    </row>
    <row r="495" spans="4:8" s="4" customFormat="1" ht="10.2">
      <c r="D495" s="39"/>
      <c r="E495" s="39"/>
      <c r="F495" s="39"/>
      <c r="G495" s="39"/>
      <c r="H495" s="39"/>
    </row>
    <row r="496" spans="4:8" s="4" customFormat="1" ht="10.2">
      <c r="D496" s="39"/>
      <c r="E496" s="39"/>
      <c r="F496" s="39"/>
      <c r="G496" s="39"/>
      <c r="H496" s="39"/>
    </row>
    <row r="497" spans="4:8" s="4" customFormat="1" ht="10.2">
      <c r="D497" s="39"/>
      <c r="E497" s="39"/>
      <c r="F497" s="39"/>
      <c r="G497" s="39"/>
      <c r="H497" s="39"/>
    </row>
    <row r="498" spans="4:8" s="4" customFormat="1" ht="10.2">
      <c r="D498" s="39"/>
      <c r="E498" s="39"/>
      <c r="F498" s="39"/>
      <c r="G498" s="39"/>
      <c r="H498" s="39"/>
    </row>
    <row r="499" spans="4:8" s="4" customFormat="1" ht="10.2">
      <c r="D499" s="39"/>
      <c r="E499" s="39"/>
      <c r="F499" s="39"/>
      <c r="G499" s="39"/>
      <c r="H499" s="39"/>
    </row>
    <row r="500" spans="4:8" s="4" customFormat="1" ht="10.2">
      <c r="D500" s="39"/>
      <c r="E500" s="39"/>
      <c r="F500" s="39"/>
      <c r="G500" s="39"/>
      <c r="H500" s="39"/>
    </row>
    <row r="501" spans="4:8" s="4" customFormat="1" ht="10.2">
      <c r="D501" s="39"/>
      <c r="E501" s="39"/>
      <c r="F501" s="39"/>
      <c r="G501" s="39"/>
      <c r="H501" s="39"/>
    </row>
    <row r="502" spans="4:8" s="4" customFormat="1" ht="10.2">
      <c r="D502" s="39"/>
      <c r="E502" s="39"/>
      <c r="F502" s="39"/>
      <c r="G502" s="39"/>
      <c r="H502" s="39"/>
    </row>
    <row r="503" spans="4:8" s="4" customFormat="1" ht="10.2">
      <c r="D503" s="39"/>
      <c r="E503" s="39"/>
      <c r="F503" s="39"/>
      <c r="G503" s="39"/>
      <c r="H503" s="39"/>
    </row>
    <row r="504" spans="4:8" s="4" customFormat="1" ht="10.2">
      <c r="D504" s="39"/>
      <c r="E504" s="39"/>
      <c r="F504" s="39"/>
      <c r="G504" s="39"/>
      <c r="H504" s="39"/>
    </row>
    <row r="505" spans="4:8" s="4" customFormat="1" ht="10.2">
      <c r="D505" s="39"/>
      <c r="E505" s="39"/>
      <c r="F505" s="39"/>
      <c r="G505" s="39"/>
      <c r="H505" s="39"/>
    </row>
    <row r="506" spans="4:8" s="4" customFormat="1" ht="10.2">
      <c r="D506" s="39"/>
      <c r="E506" s="39"/>
      <c r="F506" s="39"/>
      <c r="G506" s="39"/>
      <c r="H506" s="39"/>
    </row>
    <row r="507" spans="4:8" s="4" customFormat="1" ht="10.2">
      <c r="D507" s="39"/>
      <c r="E507" s="39"/>
      <c r="F507" s="39"/>
      <c r="G507" s="39"/>
      <c r="H507" s="39"/>
    </row>
    <row r="508" spans="4:8" s="4" customFormat="1" ht="10.2">
      <c r="D508" s="39"/>
      <c r="E508" s="39"/>
      <c r="F508" s="39"/>
      <c r="G508" s="39"/>
      <c r="H508" s="39"/>
    </row>
    <row r="509" spans="4:8" s="4" customFormat="1" ht="10.2">
      <c r="D509" s="39"/>
      <c r="E509" s="39"/>
      <c r="F509" s="39"/>
      <c r="G509" s="39"/>
      <c r="H509" s="39"/>
    </row>
    <row r="510" spans="4:8" s="4" customFormat="1" ht="10.2">
      <c r="D510" s="39"/>
      <c r="E510" s="39"/>
      <c r="F510" s="39"/>
      <c r="G510" s="39"/>
      <c r="H510" s="39"/>
    </row>
    <row r="511" spans="4:8" s="4" customFormat="1" ht="10.2">
      <c r="D511" s="39"/>
      <c r="E511" s="39"/>
      <c r="F511" s="39"/>
      <c r="G511" s="39"/>
      <c r="H511" s="39"/>
    </row>
    <row r="512" spans="4:8" s="4" customFormat="1" ht="10.2">
      <c r="D512" s="39"/>
      <c r="E512" s="39"/>
      <c r="F512" s="39"/>
      <c r="G512" s="39"/>
      <c r="H512" s="39"/>
    </row>
    <row r="513" spans="4:8" s="4" customFormat="1" ht="10.2">
      <c r="D513" s="39"/>
      <c r="E513" s="39"/>
      <c r="F513" s="39"/>
      <c r="G513" s="39"/>
      <c r="H513" s="39"/>
    </row>
    <row r="514" spans="4:8" s="4" customFormat="1" ht="10.2">
      <c r="D514" s="39"/>
      <c r="E514" s="39"/>
      <c r="F514" s="39"/>
      <c r="G514" s="39"/>
      <c r="H514" s="39"/>
    </row>
    <row r="515" spans="4:8" s="4" customFormat="1" ht="10.2">
      <c r="D515" s="39"/>
      <c r="E515" s="39"/>
      <c r="F515" s="39"/>
      <c r="G515" s="39"/>
      <c r="H515" s="39"/>
    </row>
    <row r="516" spans="4:8" s="4" customFormat="1" ht="10.2">
      <c r="D516" s="39"/>
      <c r="E516" s="39"/>
      <c r="F516" s="39"/>
      <c r="G516" s="39"/>
      <c r="H516" s="39"/>
    </row>
    <row r="517" spans="4:8" s="4" customFormat="1" ht="10.2">
      <c r="D517" s="39"/>
      <c r="E517" s="39"/>
      <c r="F517" s="39"/>
      <c r="G517" s="39"/>
      <c r="H517" s="39"/>
    </row>
    <row r="518" spans="4:8" s="4" customFormat="1" ht="10.2">
      <c r="D518" s="39"/>
      <c r="E518" s="39"/>
      <c r="F518" s="39"/>
      <c r="G518" s="39"/>
      <c r="H518" s="39"/>
    </row>
    <row r="519" spans="4:8" s="4" customFormat="1" ht="10.2">
      <c r="D519" s="39"/>
      <c r="E519" s="39"/>
      <c r="F519" s="39"/>
      <c r="G519" s="39"/>
      <c r="H519" s="39"/>
    </row>
    <row r="520" spans="4:8" s="4" customFormat="1" ht="10.2">
      <c r="D520" s="39"/>
      <c r="E520" s="39"/>
      <c r="F520" s="39"/>
      <c r="G520" s="39"/>
      <c r="H520" s="39"/>
    </row>
    <row r="521" spans="4:8" s="4" customFormat="1" ht="10.2">
      <c r="D521" s="39"/>
      <c r="E521" s="39"/>
      <c r="F521" s="39"/>
      <c r="G521" s="39"/>
      <c r="H521" s="39"/>
    </row>
    <row r="522" spans="4:8" s="4" customFormat="1" ht="10.2">
      <c r="D522" s="39"/>
      <c r="E522" s="39"/>
      <c r="F522" s="39"/>
      <c r="G522" s="39"/>
      <c r="H522" s="39"/>
    </row>
    <row r="523" spans="4:8" s="4" customFormat="1" ht="10.2">
      <c r="D523" s="39"/>
      <c r="E523" s="39"/>
      <c r="F523" s="39"/>
      <c r="G523" s="39"/>
      <c r="H523" s="39"/>
    </row>
    <row r="524" spans="4:8" s="4" customFormat="1" ht="10.2">
      <c r="D524" s="39"/>
      <c r="E524" s="39"/>
      <c r="F524" s="39"/>
      <c r="G524" s="39"/>
      <c r="H524" s="39"/>
    </row>
    <row r="525" spans="4:8" s="4" customFormat="1" ht="10.2">
      <c r="D525" s="39"/>
      <c r="E525" s="39"/>
      <c r="F525" s="39"/>
      <c r="G525" s="39"/>
      <c r="H525" s="39"/>
    </row>
    <row r="526" spans="4:8" s="4" customFormat="1" ht="10.2">
      <c r="D526" s="39"/>
      <c r="E526" s="39"/>
      <c r="F526" s="39"/>
      <c r="G526" s="39"/>
      <c r="H526" s="39"/>
    </row>
    <row r="527" spans="4:8" s="4" customFormat="1" ht="10.2">
      <c r="D527" s="39"/>
      <c r="E527" s="39"/>
      <c r="F527" s="39"/>
      <c r="G527" s="39"/>
      <c r="H527" s="39"/>
    </row>
    <row r="528" spans="4:8" s="4" customFormat="1" ht="10.2">
      <c r="D528" s="39"/>
      <c r="E528" s="39"/>
      <c r="F528" s="39"/>
      <c r="G528" s="39"/>
      <c r="H528" s="39"/>
    </row>
    <row r="529" spans="4:8" s="4" customFormat="1" ht="10.2">
      <c r="D529" s="39"/>
      <c r="E529" s="39"/>
      <c r="F529" s="39"/>
      <c r="G529" s="39"/>
      <c r="H529" s="39"/>
    </row>
    <row r="530" spans="4:8" s="4" customFormat="1" ht="10.2">
      <c r="D530" s="39"/>
      <c r="E530" s="39"/>
      <c r="F530" s="39"/>
      <c r="G530" s="39"/>
      <c r="H530" s="39"/>
    </row>
    <row r="531" spans="4:8" s="4" customFormat="1" ht="10.2">
      <c r="D531" s="39"/>
      <c r="E531" s="39"/>
      <c r="F531" s="39"/>
      <c r="G531" s="39"/>
      <c r="H531" s="39"/>
    </row>
    <row r="532" spans="4:8" s="4" customFormat="1" ht="10.2">
      <c r="D532" s="39"/>
      <c r="E532" s="39"/>
      <c r="F532" s="39"/>
      <c r="G532" s="39"/>
      <c r="H532" s="39"/>
    </row>
    <row r="533" spans="4:8" s="4" customFormat="1" ht="10.2">
      <c r="D533" s="39"/>
      <c r="E533" s="39"/>
      <c r="F533" s="39"/>
      <c r="G533" s="39"/>
      <c r="H533" s="39"/>
    </row>
    <row r="534" spans="4:8" s="4" customFormat="1" ht="10.2">
      <c r="D534" s="39"/>
      <c r="E534" s="39"/>
      <c r="F534" s="39"/>
      <c r="G534" s="39"/>
      <c r="H534" s="39"/>
    </row>
    <row r="535" spans="4:8" s="4" customFormat="1" ht="10.2">
      <c r="D535" s="39"/>
      <c r="E535" s="39"/>
      <c r="F535" s="39"/>
      <c r="G535" s="39"/>
      <c r="H535" s="39"/>
    </row>
    <row r="536" spans="4:8" s="4" customFormat="1" ht="10.2">
      <c r="D536" s="39"/>
      <c r="E536" s="39"/>
      <c r="F536" s="39"/>
      <c r="G536" s="39"/>
      <c r="H536" s="39"/>
    </row>
    <row r="537" spans="4:8" s="4" customFormat="1" ht="10.2">
      <c r="D537" s="39"/>
      <c r="E537" s="39"/>
      <c r="F537" s="39"/>
      <c r="G537" s="39"/>
      <c r="H537" s="39"/>
    </row>
    <row r="538" spans="4:8" s="4" customFormat="1" ht="10.2">
      <c r="D538" s="39"/>
      <c r="E538" s="39"/>
      <c r="F538" s="39"/>
      <c r="G538" s="39"/>
      <c r="H538" s="39"/>
    </row>
    <row r="539" spans="4:8" s="4" customFormat="1" ht="10.2">
      <c r="D539" s="39"/>
      <c r="E539" s="39"/>
      <c r="F539" s="39"/>
      <c r="G539" s="39"/>
      <c r="H539" s="39"/>
    </row>
    <row r="540" spans="4:8" s="4" customFormat="1" ht="10.2">
      <c r="D540" s="39"/>
      <c r="E540" s="39"/>
      <c r="F540" s="39"/>
      <c r="G540" s="39"/>
      <c r="H540" s="39"/>
    </row>
    <row r="541" spans="4:8" s="4" customFormat="1" ht="10.2">
      <c r="D541" s="39"/>
      <c r="E541" s="39"/>
      <c r="F541" s="39"/>
      <c r="G541" s="39"/>
      <c r="H541" s="39"/>
    </row>
    <row r="542" spans="4:8" s="4" customFormat="1" ht="10.2">
      <c r="D542" s="39"/>
      <c r="E542" s="39"/>
      <c r="F542" s="39"/>
      <c r="G542" s="39"/>
      <c r="H542" s="39"/>
    </row>
    <row r="543" spans="4:8" s="4" customFormat="1" ht="10.2">
      <c r="D543" s="39"/>
      <c r="E543" s="39"/>
      <c r="F543" s="39"/>
      <c r="G543" s="39"/>
      <c r="H543" s="39"/>
    </row>
    <row r="544" spans="4:8" s="4" customFormat="1" ht="10.2">
      <c r="D544" s="39"/>
      <c r="E544" s="39"/>
      <c r="F544" s="39"/>
      <c r="G544" s="39"/>
      <c r="H544" s="39"/>
    </row>
    <row r="545" spans="4:8" s="4" customFormat="1" ht="10.2">
      <c r="D545" s="39"/>
      <c r="E545" s="39"/>
      <c r="F545" s="39"/>
      <c r="G545" s="39"/>
      <c r="H545" s="39"/>
    </row>
    <row r="546" spans="4:8" s="4" customFormat="1" ht="10.2">
      <c r="D546" s="39"/>
      <c r="E546" s="39"/>
      <c r="F546" s="39"/>
      <c r="G546" s="39"/>
      <c r="H546" s="39"/>
    </row>
    <row r="547" spans="4:8" s="4" customFormat="1" ht="10.2">
      <c r="D547" s="39"/>
      <c r="E547" s="39"/>
      <c r="F547" s="39"/>
      <c r="G547" s="39"/>
      <c r="H547" s="39"/>
    </row>
    <row r="548" spans="4:8" s="4" customFormat="1" ht="10.2">
      <c r="D548" s="39"/>
      <c r="E548" s="39"/>
      <c r="F548" s="39"/>
      <c r="G548" s="39"/>
      <c r="H548" s="39"/>
    </row>
    <row r="549" spans="4:8" s="4" customFormat="1" ht="10.2">
      <c r="D549" s="39"/>
      <c r="E549" s="39"/>
      <c r="F549" s="39"/>
      <c r="G549" s="39"/>
      <c r="H549" s="39"/>
    </row>
    <row r="550" spans="4:8" s="4" customFormat="1" ht="10.2">
      <c r="D550" s="39"/>
      <c r="E550" s="39"/>
      <c r="F550" s="39"/>
      <c r="G550" s="39"/>
      <c r="H550" s="39"/>
    </row>
    <row r="551" spans="4:8" s="4" customFormat="1" ht="10.2">
      <c r="D551" s="39"/>
      <c r="E551" s="39"/>
      <c r="F551" s="39"/>
      <c r="G551" s="39"/>
      <c r="H551" s="39"/>
    </row>
    <row r="552" spans="4:8" s="4" customFormat="1" ht="10.2">
      <c r="D552" s="39"/>
      <c r="E552" s="39"/>
      <c r="F552" s="39"/>
      <c r="G552" s="39"/>
      <c r="H552" s="39"/>
    </row>
    <row r="553" spans="4:8" s="4" customFormat="1" ht="10.2">
      <c r="D553" s="39"/>
      <c r="E553" s="39"/>
      <c r="F553" s="39"/>
      <c r="G553" s="39"/>
      <c r="H553" s="39"/>
    </row>
    <row r="554" spans="4:8" s="4" customFormat="1" ht="10.2">
      <c r="D554" s="39"/>
      <c r="E554" s="39"/>
      <c r="F554" s="39"/>
      <c r="G554" s="39"/>
      <c r="H554" s="39"/>
    </row>
    <row r="555" spans="4:8" s="4" customFormat="1" ht="10.2">
      <c r="D555" s="39"/>
      <c r="E555" s="39"/>
      <c r="F555" s="39"/>
      <c r="G555" s="39"/>
      <c r="H555" s="39"/>
    </row>
    <row r="556" spans="4:8" s="4" customFormat="1" ht="10.2">
      <c r="D556" s="39"/>
      <c r="E556" s="39"/>
      <c r="F556" s="39"/>
      <c r="G556" s="39"/>
      <c r="H556" s="39"/>
    </row>
    <row r="557" spans="4:8" s="4" customFormat="1" ht="10.2">
      <c r="D557" s="39"/>
      <c r="E557" s="39"/>
      <c r="F557" s="39"/>
      <c r="G557" s="39"/>
      <c r="H557" s="39"/>
    </row>
    <row r="558" spans="4:8" s="4" customFormat="1" ht="10.2">
      <c r="D558" s="39"/>
      <c r="E558" s="39"/>
      <c r="F558" s="39"/>
      <c r="G558" s="39"/>
      <c r="H558" s="39"/>
    </row>
    <row r="559" spans="4:8" s="4" customFormat="1" ht="10.2">
      <c r="D559" s="39"/>
      <c r="E559" s="39"/>
      <c r="F559" s="39"/>
      <c r="G559" s="39"/>
      <c r="H559" s="39"/>
    </row>
    <row r="560" spans="4:8" s="4" customFormat="1" ht="10.2">
      <c r="D560" s="39"/>
      <c r="E560" s="39"/>
      <c r="F560" s="39"/>
      <c r="G560" s="39"/>
      <c r="H560" s="39"/>
    </row>
    <row r="561" spans="4:8" s="4" customFormat="1" ht="10.2">
      <c r="D561" s="39"/>
      <c r="E561" s="39"/>
      <c r="F561" s="39"/>
      <c r="G561" s="39"/>
      <c r="H561" s="39"/>
    </row>
    <row r="562" spans="4:8" s="4" customFormat="1" ht="10.2">
      <c r="D562" s="39"/>
      <c r="E562" s="39"/>
      <c r="F562" s="39"/>
      <c r="G562" s="39"/>
      <c r="H562" s="39"/>
    </row>
    <row r="563" spans="4:8" s="4" customFormat="1" ht="10.2">
      <c r="D563" s="39"/>
      <c r="E563" s="39"/>
      <c r="F563" s="39"/>
      <c r="G563" s="39"/>
      <c r="H563" s="39"/>
    </row>
    <row r="564" spans="4:8" s="4" customFormat="1" ht="10.2">
      <c r="D564" s="39"/>
      <c r="E564" s="39"/>
      <c r="F564" s="39"/>
      <c r="G564" s="39"/>
      <c r="H564" s="39"/>
    </row>
    <row r="565" spans="4:8" s="4" customFormat="1" ht="10.2">
      <c r="D565" s="39"/>
      <c r="E565" s="39"/>
      <c r="F565" s="39"/>
      <c r="G565" s="39"/>
      <c r="H565" s="39"/>
    </row>
    <row r="566" spans="4:8" s="4" customFormat="1" ht="10.2">
      <c r="D566" s="39"/>
      <c r="E566" s="39"/>
      <c r="F566" s="39"/>
      <c r="G566" s="39"/>
      <c r="H566" s="39"/>
    </row>
    <row r="567" spans="4:8" s="4" customFormat="1" ht="10.2">
      <c r="D567" s="39"/>
      <c r="E567" s="39"/>
      <c r="F567" s="39"/>
      <c r="G567" s="39"/>
      <c r="H567" s="39"/>
    </row>
    <row r="568" spans="4:8" s="4" customFormat="1" ht="10.2">
      <c r="D568" s="39"/>
      <c r="E568" s="39"/>
      <c r="F568" s="39"/>
      <c r="G568" s="39"/>
      <c r="H568" s="39"/>
    </row>
    <row r="569" spans="4:8" s="4" customFormat="1" ht="10.2">
      <c r="D569" s="39"/>
      <c r="E569" s="39"/>
      <c r="F569" s="39"/>
      <c r="G569" s="39"/>
      <c r="H569" s="39"/>
    </row>
    <row r="570" spans="4:8" s="4" customFormat="1" ht="10.2">
      <c r="D570" s="39"/>
      <c r="E570" s="39"/>
      <c r="F570" s="39"/>
      <c r="G570" s="39"/>
      <c r="H570" s="39"/>
    </row>
    <row r="571" spans="4:8" s="4" customFormat="1" ht="10.2">
      <c r="D571" s="39"/>
      <c r="E571" s="39"/>
      <c r="F571" s="39"/>
      <c r="G571" s="39"/>
      <c r="H571" s="39"/>
    </row>
    <row r="572" spans="4:8" s="4" customFormat="1" ht="10.2">
      <c r="D572" s="39"/>
      <c r="E572" s="39"/>
      <c r="F572" s="39"/>
      <c r="G572" s="39"/>
      <c r="H572" s="39"/>
    </row>
    <row r="573" spans="4:8" s="4" customFormat="1" ht="10.2">
      <c r="D573" s="39"/>
      <c r="E573" s="39"/>
      <c r="F573" s="39"/>
      <c r="G573" s="39"/>
      <c r="H573" s="39"/>
    </row>
    <row r="574" spans="4:8" s="4" customFormat="1" ht="10.2">
      <c r="D574" s="39"/>
      <c r="E574" s="39"/>
      <c r="F574" s="39"/>
      <c r="G574" s="39"/>
      <c r="H574" s="39"/>
    </row>
    <row r="575" spans="4:8" s="4" customFormat="1" ht="10.2">
      <c r="D575" s="39"/>
      <c r="E575" s="39"/>
      <c r="F575" s="39"/>
      <c r="G575" s="39"/>
      <c r="H575" s="39"/>
    </row>
    <row r="576" spans="4:8" s="4" customFormat="1" ht="10.2">
      <c r="D576" s="39"/>
      <c r="E576" s="39"/>
      <c r="F576" s="39"/>
      <c r="G576" s="39"/>
      <c r="H576" s="39"/>
    </row>
    <row r="577" spans="4:8" s="4" customFormat="1" ht="10.2">
      <c r="D577" s="39"/>
      <c r="E577" s="39"/>
      <c r="F577" s="39"/>
      <c r="G577" s="39"/>
      <c r="H577" s="39"/>
    </row>
    <row r="578" spans="4:8" s="4" customFormat="1" ht="10.2">
      <c r="D578" s="39"/>
      <c r="E578" s="39"/>
      <c r="F578" s="39"/>
      <c r="G578" s="39"/>
      <c r="H578" s="39"/>
    </row>
    <row r="579" spans="4:8" s="4" customFormat="1" ht="10.2">
      <c r="D579" s="39"/>
      <c r="E579" s="39"/>
      <c r="F579" s="39"/>
      <c r="G579" s="39"/>
      <c r="H579" s="39"/>
    </row>
    <row r="580" spans="4:8" s="4" customFormat="1" ht="10.2">
      <c r="D580" s="39"/>
      <c r="E580" s="39"/>
      <c r="F580" s="39"/>
      <c r="G580" s="39"/>
      <c r="H580" s="39"/>
    </row>
  </sheetData>
  <mergeCells count="12">
    <mergeCell ref="A1:H1"/>
    <mergeCell ref="G5:H6"/>
    <mergeCell ref="D9:E9"/>
    <mergeCell ref="D3:D8"/>
    <mergeCell ref="E3:E8"/>
    <mergeCell ref="F3:H3"/>
    <mergeCell ref="G4:H4"/>
    <mergeCell ref="G7:G8"/>
    <mergeCell ref="H7:H8"/>
    <mergeCell ref="A3:A9"/>
    <mergeCell ref="B3:B9"/>
    <mergeCell ref="F4:F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 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799847602844"/>
  </sheetPr>
  <dimension ref="A1:G74"/>
  <sheetViews>
    <sheetView workbookViewId="0" topLeftCell="A1">
      <pane ySplit="9" topLeftCell="A10" activePane="bottomLeft" state="frozen"/>
      <selection pane="topLeft" activeCell="H54" sqref="H54:N55"/>
      <selection pane="bottomLeft" activeCell="H1" sqref="H1"/>
    </sheetView>
  </sheetViews>
  <sheetFormatPr defaultColWidth="10.8515625" defaultRowHeight="12.75"/>
  <cols>
    <col min="1" max="6" width="14.7109375" style="2" customWidth="1"/>
    <col min="7" max="7" width="12.421875" style="2" customWidth="1"/>
    <col min="8" max="16384" width="10.8515625" style="2" customWidth="1"/>
  </cols>
  <sheetData>
    <row r="1" spans="1:7" ht="12.75">
      <c r="A1" s="417" t="s">
        <v>141</v>
      </c>
      <c r="B1" s="417"/>
      <c r="C1" s="417"/>
      <c r="D1" s="417"/>
      <c r="E1" s="417"/>
      <c r="F1" s="417"/>
      <c r="G1" s="417"/>
    </row>
    <row r="2" ht="12.75">
      <c r="G2" s="1"/>
    </row>
    <row r="3" spans="1:7" s="4" customFormat="1" ht="14.25" customHeight="1">
      <c r="A3" s="401" t="s">
        <v>147</v>
      </c>
      <c r="B3" s="401"/>
      <c r="C3" s="401"/>
      <c r="D3" s="401"/>
      <c r="E3" s="401"/>
      <c r="F3" s="409"/>
      <c r="G3" s="401" t="s">
        <v>146</v>
      </c>
    </row>
    <row r="4" spans="1:7" s="4" customFormat="1" ht="15.75" customHeight="1">
      <c r="A4" s="419" t="s">
        <v>148</v>
      </c>
      <c r="B4" s="419"/>
      <c r="C4" s="419"/>
      <c r="D4" s="419"/>
      <c r="E4" s="419"/>
      <c r="F4" s="420"/>
      <c r="G4" s="418"/>
    </row>
    <row r="5" spans="1:7" s="4" customFormat="1" ht="10.2">
      <c r="A5" s="401" t="s">
        <v>154</v>
      </c>
      <c r="B5" s="409"/>
      <c r="C5" s="392" t="s">
        <v>155</v>
      </c>
      <c r="D5" s="409"/>
      <c r="E5" s="392" t="s">
        <v>251</v>
      </c>
      <c r="F5" s="409"/>
      <c r="G5" s="418"/>
    </row>
    <row r="6" spans="1:7" s="4" customFormat="1" ht="10.2">
      <c r="A6" s="403"/>
      <c r="B6" s="421"/>
      <c r="C6" s="394"/>
      <c r="D6" s="421"/>
      <c r="E6" s="394"/>
      <c r="F6" s="421"/>
      <c r="G6" s="418"/>
    </row>
    <row r="7" spans="1:7" s="4" customFormat="1" ht="11.25" customHeight="1">
      <c r="A7" s="409" t="s">
        <v>228</v>
      </c>
      <c r="B7" s="404" t="s">
        <v>151</v>
      </c>
      <c r="C7" s="404" t="s">
        <v>228</v>
      </c>
      <c r="D7" s="404" t="s">
        <v>151</v>
      </c>
      <c r="E7" s="404" t="s">
        <v>228</v>
      </c>
      <c r="F7" s="404" t="s">
        <v>151</v>
      </c>
      <c r="G7" s="418"/>
    </row>
    <row r="8" spans="1:7" s="4" customFormat="1" ht="15.75" customHeight="1">
      <c r="A8" s="421"/>
      <c r="B8" s="416"/>
      <c r="C8" s="416"/>
      <c r="D8" s="416"/>
      <c r="E8" s="416"/>
      <c r="F8" s="416"/>
      <c r="G8" s="418"/>
    </row>
    <row r="9" spans="1:7" s="4" customFormat="1" ht="15" customHeight="1">
      <c r="A9" s="87" t="s">
        <v>18</v>
      </c>
      <c r="B9" s="19" t="s">
        <v>24</v>
      </c>
      <c r="C9" s="19" t="s">
        <v>18</v>
      </c>
      <c r="D9" s="19" t="s">
        <v>24</v>
      </c>
      <c r="E9" s="19" t="s">
        <v>18</v>
      </c>
      <c r="F9" s="19" t="s">
        <v>24</v>
      </c>
      <c r="G9" s="418"/>
    </row>
    <row r="10" spans="1:7" s="4" customFormat="1" ht="15" customHeight="1">
      <c r="A10" s="18"/>
      <c r="B10" s="18"/>
      <c r="C10" s="18"/>
      <c r="D10" s="18"/>
      <c r="E10" s="18"/>
      <c r="F10" s="18"/>
      <c r="G10" s="13"/>
    </row>
    <row r="11" spans="1:7" s="4" customFormat="1" ht="10.2">
      <c r="A11" s="53">
        <v>0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104">
        <v>161</v>
      </c>
    </row>
    <row r="12" spans="1:7" s="4" customFormat="1" ht="10.2">
      <c r="A12" s="53">
        <v>0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104">
        <v>162</v>
      </c>
    </row>
    <row r="13" spans="1:7" s="4" customFormat="1" ht="10.2">
      <c r="A13" s="53">
        <v>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104">
        <v>163</v>
      </c>
    </row>
    <row r="14" spans="1:7" s="4" customFormat="1" ht="13.5" customHeight="1">
      <c r="A14" s="53"/>
      <c r="B14" s="53"/>
      <c r="C14" s="53"/>
      <c r="D14" s="53"/>
      <c r="E14" s="53"/>
      <c r="F14" s="53"/>
      <c r="G14" s="104"/>
    </row>
    <row r="15" spans="1:7" s="4" customFormat="1" ht="10.2">
      <c r="A15" s="53">
        <v>3</v>
      </c>
      <c r="B15" s="53">
        <v>110</v>
      </c>
      <c r="C15" s="53">
        <v>0</v>
      </c>
      <c r="D15" s="53">
        <v>0</v>
      </c>
      <c r="E15" s="53">
        <v>0</v>
      </c>
      <c r="F15" s="53">
        <v>0</v>
      </c>
      <c r="G15" s="104">
        <v>171</v>
      </c>
    </row>
    <row r="16" spans="1:7" s="4" customFormat="1" ht="10.2">
      <c r="A16" s="53">
        <v>15</v>
      </c>
      <c r="B16" s="53">
        <v>3575</v>
      </c>
      <c r="C16" s="53">
        <v>1</v>
      </c>
      <c r="D16" s="53">
        <v>100</v>
      </c>
      <c r="E16" s="53">
        <v>0</v>
      </c>
      <c r="F16" s="53">
        <v>0</v>
      </c>
      <c r="G16" s="104">
        <v>172</v>
      </c>
    </row>
    <row r="17" spans="1:7" s="4" customFormat="1" ht="10.2">
      <c r="A17" s="53">
        <v>14</v>
      </c>
      <c r="B17" s="53">
        <v>732</v>
      </c>
      <c r="C17" s="53">
        <v>0</v>
      </c>
      <c r="D17" s="53">
        <v>0</v>
      </c>
      <c r="E17" s="53">
        <v>0</v>
      </c>
      <c r="F17" s="53">
        <v>0</v>
      </c>
      <c r="G17" s="104">
        <v>173</v>
      </c>
    </row>
    <row r="18" spans="1:7" s="4" customFormat="1" ht="10.2">
      <c r="A18" s="53">
        <v>0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104">
        <v>174</v>
      </c>
    </row>
    <row r="19" spans="1:7" s="4" customFormat="1" ht="10.2">
      <c r="A19" s="53">
        <v>1</v>
      </c>
      <c r="B19" s="53">
        <v>145</v>
      </c>
      <c r="C19" s="53">
        <v>0</v>
      </c>
      <c r="D19" s="53">
        <v>0</v>
      </c>
      <c r="E19" s="53">
        <v>0</v>
      </c>
      <c r="F19" s="53">
        <v>0</v>
      </c>
      <c r="G19" s="104">
        <v>175</v>
      </c>
    </row>
    <row r="20" spans="1:7" s="4" customFormat="1" ht="10.2">
      <c r="A20" s="53">
        <v>0</v>
      </c>
      <c r="B20" s="53">
        <v>0</v>
      </c>
      <c r="C20" s="53">
        <v>1</v>
      </c>
      <c r="D20" s="53">
        <v>123</v>
      </c>
      <c r="E20" s="53">
        <v>0</v>
      </c>
      <c r="F20" s="53">
        <v>0</v>
      </c>
      <c r="G20" s="104">
        <v>176</v>
      </c>
    </row>
    <row r="21" spans="1:7" s="4" customFormat="1" ht="10.2">
      <c r="A21" s="53">
        <v>1</v>
      </c>
      <c r="B21" s="53">
        <v>138</v>
      </c>
      <c r="C21" s="53">
        <v>0</v>
      </c>
      <c r="D21" s="53">
        <v>0</v>
      </c>
      <c r="E21" s="53">
        <v>0</v>
      </c>
      <c r="F21" s="53">
        <v>0</v>
      </c>
      <c r="G21" s="104">
        <v>177</v>
      </c>
    </row>
    <row r="22" spans="1:7" s="4" customFormat="1" ht="10.2">
      <c r="A22" s="53">
        <v>0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104">
        <v>178</v>
      </c>
    </row>
    <row r="23" spans="1:7" s="4" customFormat="1" ht="10.2">
      <c r="A23" s="53">
        <v>0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104">
        <v>179</v>
      </c>
    </row>
    <row r="24" spans="1:7" s="4" customFormat="1" ht="10.2">
      <c r="A24" s="53">
        <v>5</v>
      </c>
      <c r="B24" s="53">
        <v>199</v>
      </c>
      <c r="C24" s="53">
        <v>0</v>
      </c>
      <c r="D24" s="53">
        <v>0</v>
      </c>
      <c r="E24" s="53">
        <v>0</v>
      </c>
      <c r="F24" s="53">
        <v>0</v>
      </c>
      <c r="G24" s="104">
        <v>180</v>
      </c>
    </row>
    <row r="25" spans="1:7" s="4" customFormat="1" ht="10.2">
      <c r="A25" s="53">
        <v>9</v>
      </c>
      <c r="B25" s="53">
        <v>3255</v>
      </c>
      <c r="C25" s="53">
        <v>0</v>
      </c>
      <c r="D25" s="53">
        <v>0</v>
      </c>
      <c r="E25" s="53">
        <v>0</v>
      </c>
      <c r="F25" s="53">
        <v>0</v>
      </c>
      <c r="G25" s="104">
        <v>181</v>
      </c>
    </row>
    <row r="26" spans="1:7" s="4" customFormat="1" ht="10.2">
      <c r="A26" s="53">
        <v>33</v>
      </c>
      <c r="B26" s="53">
        <v>87280</v>
      </c>
      <c r="C26" s="53">
        <v>0</v>
      </c>
      <c r="D26" s="53">
        <v>0</v>
      </c>
      <c r="E26" s="53">
        <v>0</v>
      </c>
      <c r="F26" s="53">
        <v>0</v>
      </c>
      <c r="G26" s="104">
        <v>182</v>
      </c>
    </row>
    <row r="27" spans="1:7" s="4" customFormat="1" ht="10.2">
      <c r="A27" s="53">
        <v>3</v>
      </c>
      <c r="B27" s="53">
        <v>63</v>
      </c>
      <c r="C27" s="53">
        <v>0</v>
      </c>
      <c r="D27" s="53">
        <v>0</v>
      </c>
      <c r="E27" s="53">
        <v>0</v>
      </c>
      <c r="F27" s="53">
        <v>0</v>
      </c>
      <c r="G27" s="104">
        <v>183</v>
      </c>
    </row>
    <row r="28" spans="1:7" s="4" customFormat="1" ht="10.2">
      <c r="A28" s="53">
        <v>1</v>
      </c>
      <c r="B28" s="53">
        <v>883</v>
      </c>
      <c r="C28" s="53">
        <v>0</v>
      </c>
      <c r="D28" s="53">
        <v>0</v>
      </c>
      <c r="E28" s="53">
        <v>0</v>
      </c>
      <c r="F28" s="53">
        <v>0</v>
      </c>
      <c r="G28" s="104">
        <v>184</v>
      </c>
    </row>
    <row r="29" spans="1:7" s="4" customFormat="1" ht="10.2">
      <c r="A29" s="53">
        <v>0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104">
        <v>185</v>
      </c>
    </row>
    <row r="30" spans="1:7" s="4" customFormat="1" ht="10.2">
      <c r="A30" s="53">
        <v>0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104">
        <v>186</v>
      </c>
    </row>
    <row r="31" spans="1:7" s="4" customFormat="1" ht="10.2">
      <c r="A31" s="53">
        <v>30</v>
      </c>
      <c r="B31" s="53">
        <v>3065</v>
      </c>
      <c r="C31" s="53">
        <v>0</v>
      </c>
      <c r="D31" s="53">
        <v>0</v>
      </c>
      <c r="E31" s="53">
        <v>0</v>
      </c>
      <c r="F31" s="53">
        <v>0</v>
      </c>
      <c r="G31" s="104">
        <v>187</v>
      </c>
    </row>
    <row r="32" spans="1:7" s="4" customFormat="1" ht="10.2">
      <c r="A32" s="53">
        <v>3</v>
      </c>
      <c r="B32" s="53">
        <v>2123</v>
      </c>
      <c r="C32" s="53">
        <v>0</v>
      </c>
      <c r="D32" s="53">
        <v>0</v>
      </c>
      <c r="E32" s="53">
        <v>0</v>
      </c>
      <c r="F32" s="53">
        <v>0</v>
      </c>
      <c r="G32" s="104">
        <v>188</v>
      </c>
    </row>
    <row r="33" spans="1:7" s="4" customFormat="1" ht="10.2">
      <c r="A33" s="53">
        <v>33</v>
      </c>
      <c r="B33" s="53">
        <v>2332</v>
      </c>
      <c r="C33" s="53">
        <v>1</v>
      </c>
      <c r="D33" s="53">
        <v>2042</v>
      </c>
      <c r="E33" s="53">
        <v>0</v>
      </c>
      <c r="F33" s="53">
        <v>0</v>
      </c>
      <c r="G33" s="104">
        <v>189</v>
      </c>
    </row>
    <row r="34" spans="1:7" s="4" customFormat="1" ht="10.2">
      <c r="A34" s="53">
        <v>11</v>
      </c>
      <c r="B34" s="53">
        <v>946</v>
      </c>
      <c r="C34" s="53">
        <v>0</v>
      </c>
      <c r="D34" s="53">
        <v>0</v>
      </c>
      <c r="E34" s="53">
        <v>0</v>
      </c>
      <c r="F34" s="53">
        <v>0</v>
      </c>
      <c r="G34" s="104">
        <v>190</v>
      </c>
    </row>
    <row r="35" spans="1:7" s="70" customFormat="1" ht="13.5" customHeight="1">
      <c r="A35" s="98">
        <v>162</v>
      </c>
      <c r="B35" s="98">
        <v>104846</v>
      </c>
      <c r="C35" s="98">
        <v>3</v>
      </c>
      <c r="D35" s="98">
        <v>2265</v>
      </c>
      <c r="E35" s="98">
        <v>0</v>
      </c>
      <c r="F35" s="98">
        <v>0</v>
      </c>
      <c r="G35" s="105">
        <v>1</v>
      </c>
    </row>
    <row r="36" spans="1:7" s="4" customFormat="1" ht="6.75" customHeight="1">
      <c r="A36" s="98"/>
      <c r="B36" s="98"/>
      <c r="C36" s="98"/>
      <c r="D36" s="98"/>
      <c r="E36" s="98"/>
      <c r="F36" s="98"/>
      <c r="G36" s="104"/>
    </row>
    <row r="37" spans="1:7" s="4" customFormat="1" ht="13.5" customHeight="1">
      <c r="A37" s="53"/>
      <c r="B37" s="53"/>
      <c r="C37" s="53"/>
      <c r="D37" s="53"/>
      <c r="E37" s="53"/>
      <c r="F37" s="53"/>
      <c r="G37" s="104"/>
    </row>
    <row r="38" spans="1:7" s="4" customFormat="1" ht="10.2">
      <c r="A38" s="53">
        <v>0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104">
        <v>261</v>
      </c>
    </row>
    <row r="39" spans="1:7" s="4" customFormat="1" ht="10.2">
      <c r="A39" s="53">
        <v>0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104">
        <v>262</v>
      </c>
    </row>
    <row r="40" spans="1:7" s="4" customFormat="1" ht="10.2">
      <c r="A40" s="53">
        <v>0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104">
        <v>263</v>
      </c>
    </row>
    <row r="41" spans="1:7" s="4" customFormat="1" ht="13.5" customHeight="1">
      <c r="A41" s="53"/>
      <c r="B41" s="53"/>
      <c r="C41" s="53"/>
      <c r="D41" s="53"/>
      <c r="E41" s="53"/>
      <c r="F41" s="53"/>
      <c r="G41" s="104"/>
    </row>
    <row r="42" spans="1:7" s="4" customFormat="1" ht="10.2">
      <c r="A42" s="53">
        <v>17</v>
      </c>
      <c r="B42" s="53">
        <v>811</v>
      </c>
      <c r="C42" s="53">
        <v>0</v>
      </c>
      <c r="D42" s="53">
        <v>0</v>
      </c>
      <c r="E42" s="53">
        <v>0</v>
      </c>
      <c r="F42" s="53">
        <v>0</v>
      </c>
      <c r="G42" s="104">
        <v>271</v>
      </c>
    </row>
    <row r="43" spans="1:7" s="4" customFormat="1" ht="10.2">
      <c r="A43" s="53">
        <v>100</v>
      </c>
      <c r="B43" s="53">
        <v>4133</v>
      </c>
      <c r="C43" s="53">
        <v>0</v>
      </c>
      <c r="D43" s="53">
        <v>0</v>
      </c>
      <c r="E43" s="53">
        <v>0</v>
      </c>
      <c r="F43" s="53">
        <v>0</v>
      </c>
      <c r="G43" s="104">
        <v>272</v>
      </c>
    </row>
    <row r="44" spans="1:7" s="4" customFormat="1" ht="10.2">
      <c r="A44" s="53">
        <v>1</v>
      </c>
      <c r="B44" s="53">
        <v>115</v>
      </c>
      <c r="C44" s="53">
        <v>0</v>
      </c>
      <c r="D44" s="53">
        <v>0</v>
      </c>
      <c r="E44" s="53">
        <v>0</v>
      </c>
      <c r="F44" s="53">
        <v>0</v>
      </c>
      <c r="G44" s="104">
        <v>273</v>
      </c>
    </row>
    <row r="45" spans="1:7" s="4" customFormat="1" ht="10.2">
      <c r="A45" s="53">
        <v>1</v>
      </c>
      <c r="B45" s="53">
        <v>66</v>
      </c>
      <c r="C45" s="53">
        <v>0</v>
      </c>
      <c r="D45" s="53">
        <v>0</v>
      </c>
      <c r="E45" s="53">
        <v>0</v>
      </c>
      <c r="F45" s="53">
        <v>0</v>
      </c>
      <c r="G45" s="104">
        <v>274</v>
      </c>
    </row>
    <row r="46" spans="1:7" s="4" customFormat="1" ht="10.2">
      <c r="A46" s="53">
        <v>31</v>
      </c>
      <c r="B46" s="53">
        <v>1299</v>
      </c>
      <c r="C46" s="53">
        <v>2</v>
      </c>
      <c r="D46" s="53">
        <v>12</v>
      </c>
      <c r="E46" s="53">
        <v>0</v>
      </c>
      <c r="F46" s="53">
        <v>0</v>
      </c>
      <c r="G46" s="104">
        <v>275</v>
      </c>
    </row>
    <row r="47" spans="1:7" s="4" customFormat="1" ht="10.2">
      <c r="A47" s="53">
        <v>60</v>
      </c>
      <c r="B47" s="53">
        <v>2968</v>
      </c>
      <c r="C47" s="53">
        <v>0</v>
      </c>
      <c r="D47" s="53">
        <v>0</v>
      </c>
      <c r="E47" s="53">
        <v>1</v>
      </c>
      <c r="F47" s="53">
        <v>10579</v>
      </c>
      <c r="G47" s="104">
        <v>276</v>
      </c>
    </row>
    <row r="48" spans="1:7" s="4" customFormat="1" ht="10.2">
      <c r="A48" s="53">
        <v>4</v>
      </c>
      <c r="B48" s="53">
        <v>851</v>
      </c>
      <c r="C48" s="53">
        <v>1</v>
      </c>
      <c r="D48" s="53">
        <v>293</v>
      </c>
      <c r="E48" s="53">
        <v>0</v>
      </c>
      <c r="F48" s="53">
        <v>0</v>
      </c>
      <c r="G48" s="104">
        <v>277</v>
      </c>
    </row>
    <row r="49" spans="1:7" s="4" customFormat="1" ht="10.2">
      <c r="A49" s="53">
        <v>30</v>
      </c>
      <c r="B49" s="53">
        <v>893</v>
      </c>
      <c r="C49" s="53">
        <v>0</v>
      </c>
      <c r="D49" s="53">
        <v>0</v>
      </c>
      <c r="E49" s="53">
        <v>0</v>
      </c>
      <c r="F49" s="53">
        <v>0</v>
      </c>
      <c r="G49" s="104">
        <v>278</v>
      </c>
    </row>
    <row r="50" spans="1:7" s="4" customFormat="1" ht="10.2">
      <c r="A50" s="53">
        <v>1</v>
      </c>
      <c r="B50" s="53">
        <v>9</v>
      </c>
      <c r="C50" s="53">
        <v>0</v>
      </c>
      <c r="D50" s="53">
        <v>0</v>
      </c>
      <c r="E50" s="53">
        <v>0</v>
      </c>
      <c r="F50" s="53">
        <v>0</v>
      </c>
      <c r="G50" s="104">
        <v>279</v>
      </c>
    </row>
    <row r="51" spans="1:7" s="4" customFormat="1" ht="13.5" customHeight="1">
      <c r="A51" s="98">
        <v>245</v>
      </c>
      <c r="B51" s="98">
        <v>11145</v>
      </c>
      <c r="C51" s="98">
        <v>3</v>
      </c>
      <c r="D51" s="98">
        <v>305</v>
      </c>
      <c r="E51" s="98">
        <v>1</v>
      </c>
      <c r="F51" s="98">
        <v>10579</v>
      </c>
      <c r="G51" s="105">
        <v>2</v>
      </c>
    </row>
    <row r="52" spans="1:7" s="4" customFormat="1" ht="7.5" customHeight="1">
      <c r="A52" s="98"/>
      <c r="B52" s="98"/>
      <c r="C52" s="98"/>
      <c r="D52" s="98"/>
      <c r="E52" s="98"/>
      <c r="F52" s="98"/>
      <c r="G52" s="104"/>
    </row>
    <row r="53" spans="1:7" s="4" customFormat="1" ht="13.5" customHeight="1">
      <c r="A53" s="53"/>
      <c r="B53" s="53"/>
      <c r="C53" s="53"/>
      <c r="D53" s="53"/>
      <c r="E53" s="53"/>
      <c r="F53" s="53"/>
      <c r="G53" s="104"/>
    </row>
    <row r="54" spans="1:7" s="4" customFormat="1" ht="10.2">
      <c r="A54" s="53">
        <v>0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104">
        <v>361</v>
      </c>
    </row>
    <row r="55" spans="1:7" s="4" customFormat="1" ht="10.2">
      <c r="A55" s="53">
        <v>0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104">
        <v>362</v>
      </c>
    </row>
    <row r="56" spans="1:7" s="4" customFormat="1" ht="10.2">
      <c r="A56" s="53">
        <v>0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104">
        <v>363</v>
      </c>
    </row>
    <row r="57" spans="1:7" s="4" customFormat="1" ht="13.5" customHeight="1">
      <c r="A57" s="53"/>
      <c r="B57" s="53"/>
      <c r="C57" s="53"/>
      <c r="D57" s="53"/>
      <c r="E57" s="53"/>
      <c r="F57" s="53"/>
      <c r="G57" s="104"/>
    </row>
    <row r="58" spans="1:7" s="4" customFormat="1" ht="10.2">
      <c r="A58" s="53">
        <v>8</v>
      </c>
      <c r="B58" s="53">
        <v>938</v>
      </c>
      <c r="C58" s="53">
        <v>0</v>
      </c>
      <c r="D58" s="53">
        <v>0</v>
      </c>
      <c r="E58" s="53">
        <v>0</v>
      </c>
      <c r="F58" s="53">
        <v>0</v>
      </c>
      <c r="G58" s="104">
        <v>371</v>
      </c>
    </row>
    <row r="59" spans="1:7" s="4" customFormat="1" ht="10.2">
      <c r="A59" s="53">
        <v>70</v>
      </c>
      <c r="B59" s="53">
        <v>3559</v>
      </c>
      <c r="C59" s="53">
        <v>0</v>
      </c>
      <c r="D59" s="53">
        <v>0</v>
      </c>
      <c r="E59" s="53">
        <v>0</v>
      </c>
      <c r="F59" s="53">
        <v>0</v>
      </c>
      <c r="G59" s="104">
        <v>372</v>
      </c>
    </row>
    <row r="60" spans="1:7" s="4" customFormat="1" ht="10.2">
      <c r="A60" s="53">
        <v>10</v>
      </c>
      <c r="B60" s="53">
        <v>890</v>
      </c>
      <c r="C60" s="53">
        <v>0</v>
      </c>
      <c r="D60" s="53">
        <v>0</v>
      </c>
      <c r="E60" s="53">
        <v>0</v>
      </c>
      <c r="F60" s="53">
        <v>0</v>
      </c>
      <c r="G60" s="104">
        <v>373</v>
      </c>
    </row>
    <row r="61" spans="1:7" s="4" customFormat="1" ht="10.2">
      <c r="A61" s="53">
        <v>22</v>
      </c>
      <c r="B61" s="53">
        <v>1026</v>
      </c>
      <c r="C61" s="53">
        <v>0</v>
      </c>
      <c r="D61" s="53">
        <v>0</v>
      </c>
      <c r="E61" s="53">
        <v>0</v>
      </c>
      <c r="F61" s="53">
        <v>0</v>
      </c>
      <c r="G61" s="104">
        <v>374</v>
      </c>
    </row>
    <row r="62" spans="1:7" s="4" customFormat="1" ht="10.2">
      <c r="A62" s="53">
        <v>2</v>
      </c>
      <c r="B62" s="53">
        <v>62</v>
      </c>
      <c r="C62" s="53">
        <v>0</v>
      </c>
      <c r="D62" s="53">
        <v>0</v>
      </c>
      <c r="E62" s="53">
        <v>0</v>
      </c>
      <c r="F62" s="53">
        <v>0</v>
      </c>
      <c r="G62" s="104">
        <v>375</v>
      </c>
    </row>
    <row r="63" spans="1:7" s="4" customFormat="1" ht="10.2">
      <c r="A63" s="53">
        <v>24</v>
      </c>
      <c r="B63" s="53">
        <v>633</v>
      </c>
      <c r="C63" s="53">
        <v>0</v>
      </c>
      <c r="D63" s="53">
        <v>0</v>
      </c>
      <c r="E63" s="53">
        <v>0</v>
      </c>
      <c r="F63" s="53">
        <v>0</v>
      </c>
      <c r="G63" s="104">
        <v>376</v>
      </c>
    </row>
    <row r="64" spans="1:7" s="4" customFormat="1" ht="10.2">
      <c r="A64" s="53">
        <v>46</v>
      </c>
      <c r="B64" s="53">
        <v>2535</v>
      </c>
      <c r="C64" s="53">
        <v>0</v>
      </c>
      <c r="D64" s="53">
        <v>0</v>
      </c>
      <c r="E64" s="53">
        <v>0</v>
      </c>
      <c r="F64" s="53">
        <v>0</v>
      </c>
      <c r="G64" s="104">
        <v>377</v>
      </c>
    </row>
    <row r="65" spans="1:7" s="70" customFormat="1" ht="13.5" customHeight="1">
      <c r="A65" s="98">
        <v>182</v>
      </c>
      <c r="B65" s="98">
        <v>9643</v>
      </c>
      <c r="C65" s="98">
        <v>1</v>
      </c>
      <c r="D65" s="98">
        <v>3321</v>
      </c>
      <c r="E65" s="98">
        <v>0</v>
      </c>
      <c r="F65" s="98">
        <v>0</v>
      </c>
      <c r="G65" s="105">
        <v>3</v>
      </c>
    </row>
    <row r="66" spans="1:7" s="4" customFormat="1" ht="6.75" customHeight="1">
      <c r="A66" s="98"/>
      <c r="B66" s="98"/>
      <c r="C66" s="98"/>
      <c r="D66" s="98"/>
      <c r="E66" s="98"/>
      <c r="F66" s="98"/>
      <c r="G66" s="104"/>
    </row>
    <row r="67" spans="1:7" s="4" customFormat="1" ht="13.5" customHeight="1">
      <c r="A67" s="53"/>
      <c r="B67" s="53"/>
      <c r="C67" s="53"/>
      <c r="D67" s="53"/>
      <c r="E67" s="53"/>
      <c r="F67" s="53"/>
      <c r="G67" s="104"/>
    </row>
    <row r="68" spans="1:7" s="4" customFormat="1" ht="10.2">
      <c r="A68" s="53">
        <v>0</v>
      </c>
      <c r="B68" s="53">
        <v>0</v>
      </c>
      <c r="C68" s="53">
        <v>2</v>
      </c>
      <c r="D68" s="53">
        <v>1058</v>
      </c>
      <c r="E68" s="53">
        <v>0</v>
      </c>
      <c r="F68" s="53">
        <v>0</v>
      </c>
      <c r="G68" s="104">
        <v>461</v>
      </c>
    </row>
    <row r="69" spans="1:7" s="4" customFormat="1" ht="10.2">
      <c r="A69" s="53">
        <v>0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104">
        <v>462</v>
      </c>
    </row>
    <row r="70" spans="1:7" s="4" customFormat="1" ht="10.2">
      <c r="A70" s="53">
        <v>0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104">
        <v>463</v>
      </c>
    </row>
    <row r="71" spans="1:7" s="4" customFormat="1" ht="10.2">
      <c r="A71" s="53">
        <v>1</v>
      </c>
      <c r="B71" s="53">
        <v>4</v>
      </c>
      <c r="C71" s="53">
        <v>0</v>
      </c>
      <c r="D71" s="53">
        <v>0</v>
      </c>
      <c r="E71" s="53">
        <v>0</v>
      </c>
      <c r="F71" s="53">
        <v>0</v>
      </c>
      <c r="G71" s="104">
        <v>464</v>
      </c>
    </row>
    <row r="72" spans="1:7" s="4" customFormat="1" ht="10.2">
      <c r="A72" s="53"/>
      <c r="B72" s="53"/>
      <c r="C72" s="53"/>
      <c r="D72" s="53"/>
      <c r="E72" s="53"/>
      <c r="F72" s="53"/>
      <c r="G72" s="106"/>
    </row>
    <row r="73" s="4" customFormat="1" ht="10.2">
      <c r="G73" s="64"/>
    </row>
    <row r="74" s="4" customFormat="1" ht="15" customHeight="1">
      <c r="A74" s="4" t="s">
        <v>387</v>
      </c>
    </row>
    <row r="75" s="4" customFormat="1" ht="10.2"/>
    <row r="76" s="4" customFormat="1" ht="10.2"/>
    <row r="77" s="4" customFormat="1" ht="10.2"/>
    <row r="78" s="4" customFormat="1" ht="10.2"/>
    <row r="79" s="4" customFormat="1" ht="10.2"/>
    <row r="80" s="4" customFormat="1" ht="10.2"/>
    <row r="81" s="4" customFormat="1" ht="10.2"/>
    <row r="82" s="4" customFormat="1" ht="10.2"/>
    <row r="83" s="4" customFormat="1" ht="10.2"/>
    <row r="84" s="4" customFormat="1" ht="10.2"/>
    <row r="85" s="4" customFormat="1" ht="10.2"/>
    <row r="86" s="4" customFormat="1" ht="10.2"/>
    <row r="87" s="4" customFormat="1" ht="10.2"/>
    <row r="88" s="4" customFormat="1" ht="10.2"/>
    <row r="89" s="4" customFormat="1" ht="10.2"/>
    <row r="90" s="4" customFormat="1" ht="10.2"/>
    <row r="91" s="4" customFormat="1" ht="10.2"/>
    <row r="92" s="4" customFormat="1" ht="10.2"/>
    <row r="93" s="4" customFormat="1" ht="10.2"/>
    <row r="94" s="4" customFormat="1" ht="10.2"/>
    <row r="95" s="4" customFormat="1" ht="10.2"/>
    <row r="96" s="4" customFormat="1" ht="10.2"/>
    <row r="97" s="4" customFormat="1" ht="10.2"/>
    <row r="98" s="4" customFormat="1" ht="10.2"/>
    <row r="99" s="4" customFormat="1" ht="10.2"/>
    <row r="100" s="4" customFormat="1" ht="10.2"/>
    <row r="101" s="4" customFormat="1" ht="10.2"/>
    <row r="102" s="4" customFormat="1" ht="10.2"/>
    <row r="103" s="4" customFormat="1" ht="10.2"/>
    <row r="104" s="4" customFormat="1" ht="10.2"/>
    <row r="105" s="4" customFormat="1" ht="10.2"/>
    <row r="106" s="4" customFormat="1" ht="10.2"/>
    <row r="107" s="4" customFormat="1" ht="10.2"/>
    <row r="108" s="4" customFormat="1" ht="10.2"/>
    <row r="109" s="4" customFormat="1" ht="10.2"/>
    <row r="110" s="4" customFormat="1" ht="10.2"/>
    <row r="111" s="4" customFormat="1" ht="10.2"/>
    <row r="112" s="4" customFormat="1" ht="10.2"/>
    <row r="113" s="4" customFormat="1" ht="10.2"/>
    <row r="114" s="4" customFormat="1" ht="10.2"/>
    <row r="115" s="4" customFormat="1" ht="10.2"/>
    <row r="116" s="4" customFormat="1" ht="10.2"/>
    <row r="117" s="4" customFormat="1" ht="10.2"/>
    <row r="118" s="4" customFormat="1" ht="10.2"/>
    <row r="119" s="4" customFormat="1" ht="10.2"/>
    <row r="120" s="4" customFormat="1" ht="10.2"/>
    <row r="121" s="4" customFormat="1" ht="10.2"/>
    <row r="122" s="4" customFormat="1" ht="10.2"/>
    <row r="123" s="4" customFormat="1" ht="10.2"/>
    <row r="124" s="4" customFormat="1" ht="10.2"/>
    <row r="125" s="4" customFormat="1" ht="10.2"/>
    <row r="126" s="4" customFormat="1" ht="10.2"/>
    <row r="127" s="4" customFormat="1" ht="10.2"/>
    <row r="128" s="4" customFormat="1" ht="10.2"/>
    <row r="129" s="4" customFormat="1" ht="10.2"/>
    <row r="130" s="4" customFormat="1" ht="10.2"/>
    <row r="131" s="4" customFormat="1" ht="10.2"/>
    <row r="132" s="4" customFormat="1" ht="10.2"/>
    <row r="133" s="4" customFormat="1" ht="10.2"/>
    <row r="134" s="4" customFormat="1" ht="10.2"/>
    <row r="135" s="4" customFormat="1" ht="10.2"/>
    <row r="136" s="4" customFormat="1" ht="10.2"/>
    <row r="137" s="4" customFormat="1" ht="10.2"/>
    <row r="138" s="4" customFormat="1" ht="10.2"/>
    <row r="139" s="4" customFormat="1" ht="10.2"/>
    <row r="140" s="4" customFormat="1" ht="10.2"/>
    <row r="141" s="4" customFormat="1" ht="10.2"/>
    <row r="142" s="4" customFormat="1" ht="10.2"/>
    <row r="143" s="4" customFormat="1" ht="10.2"/>
    <row r="144" s="4" customFormat="1" ht="10.2"/>
    <row r="145" s="4" customFormat="1" ht="10.2"/>
    <row r="146" s="4" customFormat="1" ht="10.2"/>
    <row r="147" s="4" customFormat="1" ht="10.2"/>
    <row r="148" s="4" customFormat="1" ht="10.2"/>
    <row r="149" s="4" customFormat="1" ht="10.2"/>
    <row r="150" s="4" customFormat="1" ht="10.2"/>
    <row r="151" s="4" customFormat="1" ht="10.2"/>
    <row r="152" s="4" customFormat="1" ht="10.2"/>
    <row r="153" s="4" customFormat="1" ht="10.2"/>
    <row r="154" s="4" customFormat="1" ht="10.2"/>
    <row r="155" s="4" customFormat="1" ht="10.2"/>
    <row r="156" s="4" customFormat="1" ht="10.2"/>
    <row r="157" s="4" customFormat="1" ht="10.2"/>
    <row r="158" s="4" customFormat="1" ht="10.2"/>
    <row r="159" s="4" customFormat="1" ht="10.2"/>
    <row r="160" s="4" customFormat="1" ht="10.2"/>
    <row r="161" s="4" customFormat="1" ht="10.2"/>
    <row r="162" s="4" customFormat="1" ht="10.2"/>
    <row r="163" s="4" customFormat="1" ht="10.2"/>
    <row r="164" s="4" customFormat="1" ht="10.2"/>
    <row r="165" s="4" customFormat="1" ht="10.2"/>
    <row r="166" s="4" customFormat="1" ht="10.2"/>
    <row r="167" s="4" customFormat="1" ht="10.2"/>
    <row r="168" s="4" customFormat="1" ht="10.2"/>
    <row r="169" s="4" customFormat="1" ht="10.2"/>
    <row r="170" s="4" customFormat="1" ht="10.2"/>
    <row r="171" s="4" customFormat="1" ht="10.2"/>
    <row r="172" s="4" customFormat="1" ht="10.2"/>
    <row r="173" s="4" customFormat="1" ht="10.2"/>
    <row r="174" s="4" customFormat="1" ht="10.2"/>
    <row r="175" s="4" customFormat="1" ht="10.2"/>
    <row r="176" s="4" customFormat="1" ht="10.2"/>
    <row r="177" s="4" customFormat="1" ht="10.2"/>
    <row r="178" s="4" customFormat="1" ht="10.2"/>
    <row r="179" s="4" customFormat="1" ht="10.2"/>
    <row r="180" s="4" customFormat="1" ht="10.2"/>
    <row r="181" s="4" customFormat="1" ht="10.2"/>
    <row r="182" s="4" customFormat="1" ht="10.2"/>
    <row r="183" s="4" customFormat="1" ht="10.2"/>
    <row r="184" s="4" customFormat="1" ht="10.2"/>
    <row r="185" s="4" customFormat="1" ht="10.2"/>
    <row r="186" s="4" customFormat="1" ht="10.2"/>
    <row r="187" s="4" customFormat="1" ht="10.2"/>
    <row r="188" s="4" customFormat="1" ht="10.2"/>
    <row r="189" s="4" customFormat="1" ht="10.2"/>
    <row r="190" s="4" customFormat="1" ht="10.2"/>
    <row r="191" s="4" customFormat="1" ht="10.2"/>
    <row r="192" s="4" customFormat="1" ht="10.2"/>
    <row r="193" s="4" customFormat="1" ht="10.2"/>
    <row r="194" s="4" customFormat="1" ht="10.2"/>
    <row r="195" s="4" customFormat="1" ht="10.2"/>
    <row r="196" s="4" customFormat="1" ht="10.2"/>
    <row r="197" s="4" customFormat="1" ht="10.2"/>
    <row r="198" s="4" customFormat="1" ht="10.2"/>
    <row r="199" s="4" customFormat="1" ht="10.2"/>
    <row r="200" s="4" customFormat="1" ht="10.2"/>
    <row r="201" s="4" customFormat="1" ht="10.2"/>
    <row r="202" s="4" customFormat="1" ht="10.2"/>
    <row r="203" s="4" customFormat="1" ht="10.2"/>
    <row r="204" s="4" customFormat="1" ht="10.2"/>
    <row r="205" s="4" customFormat="1" ht="10.2"/>
    <row r="206" s="4" customFormat="1" ht="10.2"/>
    <row r="207" s="4" customFormat="1" ht="10.2"/>
    <row r="208" s="4" customFormat="1" ht="10.2"/>
    <row r="209" s="4" customFormat="1" ht="10.2"/>
    <row r="210" s="4" customFormat="1" ht="10.2"/>
    <row r="211" s="4" customFormat="1" ht="10.2"/>
    <row r="212" s="4" customFormat="1" ht="10.2"/>
    <row r="213" s="4" customFormat="1" ht="10.2"/>
    <row r="214" s="4" customFormat="1" ht="10.2"/>
    <row r="215" s="4" customFormat="1" ht="10.2"/>
    <row r="216" s="4" customFormat="1" ht="10.2"/>
    <row r="217" s="4" customFormat="1" ht="10.2"/>
    <row r="218" s="4" customFormat="1" ht="10.2"/>
    <row r="219" s="4" customFormat="1" ht="10.2"/>
    <row r="220" s="4" customFormat="1" ht="10.2"/>
    <row r="221" s="4" customFormat="1" ht="10.2"/>
    <row r="222" s="4" customFormat="1" ht="10.2"/>
    <row r="223" s="4" customFormat="1" ht="10.2"/>
    <row r="224" s="4" customFormat="1" ht="10.2"/>
    <row r="225" s="4" customFormat="1" ht="10.2"/>
    <row r="226" s="4" customFormat="1" ht="10.2"/>
    <row r="227" s="4" customFormat="1" ht="10.2"/>
    <row r="228" s="4" customFormat="1" ht="10.2"/>
    <row r="229" s="4" customFormat="1" ht="10.2"/>
    <row r="230" s="4" customFormat="1" ht="10.2"/>
    <row r="231" s="4" customFormat="1" ht="10.2"/>
    <row r="232" s="4" customFormat="1" ht="10.2"/>
    <row r="233" s="4" customFormat="1" ht="10.2"/>
    <row r="234" s="4" customFormat="1" ht="10.2"/>
    <row r="235" s="4" customFormat="1" ht="10.2"/>
    <row r="236" s="4" customFormat="1" ht="10.2"/>
    <row r="237" s="4" customFormat="1" ht="10.2"/>
    <row r="238" s="4" customFormat="1" ht="10.2"/>
    <row r="239" s="4" customFormat="1" ht="10.2"/>
    <row r="240" s="4" customFormat="1" ht="10.2"/>
    <row r="241" s="4" customFormat="1" ht="10.2"/>
    <row r="242" s="4" customFormat="1" ht="10.2"/>
    <row r="243" s="4" customFormat="1" ht="10.2"/>
    <row r="244" s="4" customFormat="1" ht="10.2"/>
    <row r="245" s="4" customFormat="1" ht="10.2"/>
    <row r="246" s="4" customFormat="1" ht="10.2"/>
    <row r="247" s="4" customFormat="1" ht="10.2"/>
    <row r="248" s="4" customFormat="1" ht="10.2"/>
    <row r="249" s="4" customFormat="1" ht="10.2"/>
    <row r="250" s="4" customFormat="1" ht="10.2"/>
    <row r="251" s="4" customFormat="1" ht="10.2"/>
    <row r="252" s="4" customFormat="1" ht="10.2"/>
    <row r="253" s="4" customFormat="1" ht="10.2"/>
    <row r="254" s="4" customFormat="1" ht="10.2"/>
    <row r="255" s="4" customFormat="1" ht="10.2"/>
    <row r="256" s="4" customFormat="1" ht="10.2"/>
    <row r="257" s="4" customFormat="1" ht="10.2"/>
    <row r="258" s="4" customFormat="1" ht="10.2"/>
    <row r="259" s="4" customFormat="1" ht="10.2"/>
    <row r="260" s="4" customFormat="1" ht="10.2"/>
    <row r="261" s="4" customFormat="1" ht="10.2"/>
    <row r="262" s="4" customFormat="1" ht="10.2"/>
    <row r="263" s="4" customFormat="1" ht="10.2"/>
    <row r="264" s="4" customFormat="1" ht="10.2"/>
    <row r="265" s="4" customFormat="1" ht="10.2"/>
    <row r="266" s="4" customFormat="1" ht="10.2"/>
    <row r="267" s="4" customFormat="1" ht="10.2"/>
    <row r="268" s="4" customFormat="1" ht="10.2"/>
    <row r="269" s="4" customFormat="1" ht="10.2"/>
    <row r="270" s="4" customFormat="1" ht="10.2"/>
    <row r="271" s="4" customFormat="1" ht="10.2"/>
    <row r="272" s="4" customFormat="1" ht="10.2"/>
    <row r="273" s="4" customFormat="1" ht="10.2"/>
    <row r="274" s="4" customFormat="1" ht="10.2"/>
    <row r="275" s="4" customFormat="1" ht="10.2"/>
    <row r="276" s="4" customFormat="1" ht="10.2"/>
    <row r="277" s="4" customFormat="1" ht="10.2"/>
    <row r="278" s="4" customFormat="1" ht="10.2"/>
    <row r="279" s="4" customFormat="1" ht="10.2"/>
    <row r="280" s="4" customFormat="1" ht="10.2"/>
    <row r="281" s="4" customFormat="1" ht="10.2"/>
    <row r="282" s="4" customFormat="1" ht="10.2"/>
    <row r="283" s="4" customFormat="1" ht="10.2"/>
    <row r="284" s="4" customFormat="1" ht="10.2"/>
    <row r="285" s="4" customFormat="1" ht="10.2"/>
    <row r="286" s="4" customFormat="1" ht="10.2"/>
    <row r="287" s="4" customFormat="1" ht="10.2"/>
    <row r="288" s="4" customFormat="1" ht="10.2"/>
    <row r="289" s="4" customFormat="1" ht="10.2"/>
    <row r="290" s="4" customFormat="1" ht="10.2"/>
    <row r="291" s="4" customFormat="1" ht="10.2"/>
    <row r="292" s="4" customFormat="1" ht="10.2"/>
    <row r="293" s="4" customFormat="1" ht="10.2"/>
    <row r="294" s="4" customFormat="1" ht="10.2"/>
    <row r="295" s="4" customFormat="1" ht="10.2"/>
    <row r="296" s="4" customFormat="1" ht="10.2"/>
    <row r="297" s="4" customFormat="1" ht="10.2"/>
    <row r="298" s="4" customFormat="1" ht="10.2"/>
    <row r="299" s="4" customFormat="1" ht="10.2"/>
    <row r="300" s="4" customFormat="1" ht="10.2"/>
    <row r="301" s="4" customFormat="1" ht="10.2"/>
    <row r="302" s="4" customFormat="1" ht="10.2"/>
    <row r="303" s="4" customFormat="1" ht="10.2"/>
    <row r="304" s="4" customFormat="1" ht="10.2"/>
    <row r="305" s="4" customFormat="1" ht="10.2"/>
    <row r="306" s="4" customFormat="1" ht="10.2"/>
    <row r="307" s="4" customFormat="1" ht="10.2"/>
    <row r="308" s="4" customFormat="1" ht="10.2"/>
    <row r="309" s="4" customFormat="1" ht="10.2"/>
    <row r="310" s="4" customFormat="1" ht="10.2"/>
    <row r="311" s="4" customFormat="1" ht="10.2"/>
    <row r="312" s="4" customFormat="1" ht="10.2"/>
    <row r="313" s="4" customFormat="1" ht="10.2"/>
    <row r="314" s="4" customFormat="1" ht="10.2"/>
    <row r="315" s="4" customFormat="1" ht="10.2"/>
    <row r="316" s="4" customFormat="1" ht="10.2"/>
    <row r="317" s="4" customFormat="1" ht="10.2"/>
    <row r="318" s="4" customFormat="1" ht="10.2"/>
    <row r="319" s="4" customFormat="1" ht="10.2"/>
    <row r="320" s="4" customFormat="1" ht="10.2"/>
    <row r="321" s="4" customFormat="1" ht="10.2"/>
    <row r="322" s="4" customFormat="1" ht="10.2"/>
    <row r="323" s="4" customFormat="1" ht="10.2"/>
    <row r="324" s="4" customFormat="1" ht="10.2"/>
    <row r="325" s="4" customFormat="1" ht="10.2"/>
    <row r="326" s="4" customFormat="1" ht="10.2"/>
    <row r="327" s="4" customFormat="1" ht="10.2"/>
    <row r="328" s="4" customFormat="1" ht="10.2"/>
    <row r="329" s="4" customFormat="1" ht="10.2"/>
    <row r="330" s="4" customFormat="1" ht="10.2"/>
    <row r="331" s="4" customFormat="1" ht="10.2"/>
    <row r="332" s="4" customFormat="1" ht="10.2"/>
    <row r="333" s="4" customFormat="1" ht="10.2"/>
    <row r="334" s="4" customFormat="1" ht="10.2"/>
    <row r="335" s="4" customFormat="1" ht="10.2"/>
    <row r="336" s="4" customFormat="1" ht="10.2"/>
    <row r="337" s="4" customFormat="1" ht="10.2"/>
    <row r="338" s="4" customFormat="1" ht="10.2"/>
    <row r="339" s="4" customFormat="1" ht="10.2"/>
    <row r="340" s="4" customFormat="1" ht="10.2"/>
    <row r="341" s="4" customFormat="1" ht="10.2"/>
    <row r="342" s="4" customFormat="1" ht="10.2"/>
    <row r="343" s="4" customFormat="1" ht="10.2"/>
    <row r="344" s="4" customFormat="1" ht="10.2"/>
    <row r="345" s="4" customFormat="1" ht="10.2"/>
    <row r="346" s="4" customFormat="1" ht="10.2"/>
    <row r="347" s="4" customFormat="1" ht="10.2"/>
    <row r="348" s="4" customFormat="1" ht="10.2"/>
    <row r="349" s="4" customFormat="1" ht="10.2"/>
    <row r="350" s="4" customFormat="1" ht="10.2"/>
    <row r="351" s="4" customFormat="1" ht="10.2"/>
    <row r="352" s="4" customFormat="1" ht="10.2"/>
    <row r="353" s="4" customFormat="1" ht="10.2"/>
    <row r="354" s="4" customFormat="1" ht="10.2"/>
    <row r="355" s="4" customFormat="1" ht="10.2"/>
    <row r="356" s="4" customFormat="1" ht="10.2"/>
    <row r="357" s="4" customFormat="1" ht="10.2"/>
    <row r="358" s="4" customFormat="1" ht="10.2"/>
    <row r="359" s="4" customFormat="1" ht="10.2"/>
    <row r="360" s="4" customFormat="1" ht="10.2"/>
    <row r="361" s="4" customFormat="1" ht="10.2"/>
    <row r="362" s="4" customFormat="1" ht="10.2"/>
    <row r="363" s="4" customFormat="1" ht="10.2"/>
    <row r="364" s="4" customFormat="1" ht="10.2"/>
    <row r="365" s="4" customFormat="1" ht="10.2"/>
    <row r="366" s="4" customFormat="1" ht="10.2"/>
    <row r="367" s="4" customFormat="1" ht="10.2"/>
    <row r="368" s="4" customFormat="1" ht="10.2"/>
    <row r="369" s="4" customFormat="1" ht="10.2"/>
    <row r="370" s="4" customFormat="1" ht="10.2"/>
    <row r="371" s="4" customFormat="1" ht="10.2"/>
    <row r="372" s="4" customFormat="1" ht="10.2"/>
    <row r="373" s="4" customFormat="1" ht="10.2"/>
    <row r="374" s="4" customFormat="1" ht="10.2"/>
    <row r="375" s="4" customFormat="1" ht="10.2"/>
    <row r="376" s="4" customFormat="1" ht="10.2"/>
    <row r="377" s="4" customFormat="1" ht="10.2"/>
    <row r="378" s="4" customFormat="1" ht="10.2"/>
    <row r="379" s="4" customFormat="1" ht="10.2"/>
    <row r="380" s="4" customFormat="1" ht="10.2"/>
    <row r="381" s="4" customFormat="1" ht="10.2"/>
    <row r="382" s="4" customFormat="1" ht="10.2"/>
    <row r="383" s="4" customFormat="1" ht="10.2"/>
    <row r="384" s="4" customFormat="1" ht="10.2"/>
    <row r="385" s="4" customFormat="1" ht="10.2"/>
    <row r="386" s="4" customFormat="1" ht="10.2"/>
    <row r="387" s="4" customFormat="1" ht="10.2"/>
    <row r="388" s="4" customFormat="1" ht="10.2"/>
    <row r="389" s="4" customFormat="1" ht="10.2"/>
    <row r="390" s="4" customFormat="1" ht="10.2"/>
    <row r="391" s="4" customFormat="1" ht="10.2"/>
    <row r="392" s="4" customFormat="1" ht="10.2"/>
    <row r="393" s="4" customFormat="1" ht="10.2"/>
    <row r="394" s="4" customFormat="1" ht="10.2"/>
    <row r="395" s="4" customFormat="1" ht="10.2"/>
    <row r="396" s="4" customFormat="1" ht="10.2"/>
    <row r="397" s="4" customFormat="1" ht="10.2"/>
    <row r="398" s="4" customFormat="1" ht="10.2"/>
    <row r="399" s="4" customFormat="1" ht="10.2"/>
    <row r="400" s="4" customFormat="1" ht="10.2"/>
    <row r="401" s="4" customFormat="1" ht="10.2"/>
    <row r="402" s="4" customFormat="1" ht="10.2"/>
    <row r="403" s="4" customFormat="1" ht="10.2"/>
    <row r="404" s="4" customFormat="1" ht="10.2"/>
    <row r="405" s="4" customFormat="1" ht="10.2"/>
    <row r="406" s="4" customFormat="1" ht="10.2"/>
    <row r="407" s="4" customFormat="1" ht="10.2"/>
    <row r="408" s="4" customFormat="1" ht="10.2"/>
    <row r="409" s="4" customFormat="1" ht="10.2"/>
    <row r="410" s="4" customFormat="1" ht="10.2"/>
    <row r="411" s="4" customFormat="1" ht="10.2"/>
    <row r="412" s="4" customFormat="1" ht="10.2"/>
    <row r="413" s="4" customFormat="1" ht="10.2"/>
    <row r="414" s="4" customFormat="1" ht="10.2"/>
    <row r="415" s="4" customFormat="1" ht="10.2"/>
    <row r="416" s="4" customFormat="1" ht="10.2"/>
    <row r="417" s="4" customFormat="1" ht="10.2"/>
    <row r="418" s="4" customFormat="1" ht="10.2"/>
    <row r="419" s="4" customFormat="1" ht="10.2"/>
    <row r="420" s="4" customFormat="1" ht="10.2"/>
    <row r="421" s="4" customFormat="1" ht="10.2"/>
    <row r="422" s="4" customFormat="1" ht="10.2"/>
    <row r="423" s="4" customFormat="1" ht="10.2"/>
    <row r="424" s="4" customFormat="1" ht="10.2"/>
    <row r="425" s="4" customFormat="1" ht="10.2"/>
    <row r="426" s="4" customFormat="1" ht="10.2"/>
    <row r="427" s="4" customFormat="1" ht="10.2"/>
    <row r="428" s="4" customFormat="1" ht="10.2"/>
    <row r="429" s="4" customFormat="1" ht="10.2"/>
    <row r="430" s="4" customFormat="1" ht="10.2"/>
    <row r="431" s="4" customFormat="1" ht="10.2"/>
    <row r="432" s="4" customFormat="1" ht="10.2"/>
    <row r="433" s="4" customFormat="1" ht="10.2"/>
    <row r="434" s="4" customFormat="1" ht="10.2"/>
    <row r="435" s="4" customFormat="1" ht="10.2"/>
    <row r="436" s="4" customFormat="1" ht="10.2"/>
    <row r="437" s="4" customFormat="1" ht="10.2"/>
    <row r="438" s="4" customFormat="1" ht="10.2"/>
    <row r="439" s="4" customFormat="1" ht="10.2"/>
    <row r="440" s="4" customFormat="1" ht="10.2"/>
    <row r="441" s="4" customFormat="1" ht="10.2"/>
    <row r="442" s="4" customFormat="1" ht="10.2"/>
    <row r="443" s="4" customFormat="1" ht="10.2"/>
    <row r="444" s="4" customFormat="1" ht="10.2"/>
    <row r="445" s="4" customFormat="1" ht="10.2"/>
    <row r="446" s="4" customFormat="1" ht="10.2"/>
    <row r="447" s="4" customFormat="1" ht="10.2"/>
    <row r="448" s="4" customFormat="1" ht="10.2"/>
    <row r="449" s="4" customFormat="1" ht="10.2"/>
    <row r="450" s="4" customFormat="1" ht="10.2"/>
    <row r="451" s="4" customFormat="1" ht="10.2"/>
    <row r="452" s="4" customFormat="1" ht="10.2"/>
    <row r="453" s="4" customFormat="1" ht="10.2"/>
    <row r="454" s="4" customFormat="1" ht="10.2"/>
    <row r="455" s="4" customFormat="1" ht="10.2"/>
    <row r="456" s="4" customFormat="1" ht="10.2"/>
    <row r="457" s="4" customFormat="1" ht="10.2"/>
    <row r="458" s="4" customFormat="1" ht="10.2"/>
    <row r="459" s="4" customFormat="1" ht="10.2"/>
    <row r="460" s="4" customFormat="1" ht="10.2"/>
    <row r="461" s="4" customFormat="1" ht="10.2"/>
    <row r="462" s="4" customFormat="1" ht="10.2"/>
    <row r="463" s="4" customFormat="1" ht="10.2"/>
    <row r="464" s="4" customFormat="1" ht="10.2"/>
    <row r="465" s="4" customFormat="1" ht="10.2"/>
    <row r="466" s="4" customFormat="1" ht="10.2"/>
    <row r="467" s="4" customFormat="1" ht="10.2"/>
    <row r="468" s="4" customFormat="1" ht="10.2"/>
    <row r="469" s="4" customFormat="1" ht="10.2"/>
    <row r="470" s="4" customFormat="1" ht="10.2"/>
    <row r="471" s="4" customFormat="1" ht="10.2"/>
    <row r="472" s="4" customFormat="1" ht="10.2"/>
    <row r="473" s="4" customFormat="1" ht="10.2"/>
    <row r="474" s="4" customFormat="1" ht="10.2"/>
    <row r="475" s="4" customFormat="1" ht="10.2"/>
    <row r="476" s="4" customFormat="1" ht="10.2"/>
    <row r="477" s="4" customFormat="1" ht="10.2"/>
    <row r="478" s="4" customFormat="1" ht="10.2"/>
    <row r="479" s="4" customFormat="1" ht="10.2"/>
    <row r="480" s="4" customFormat="1" ht="10.2"/>
    <row r="481" s="4" customFormat="1" ht="10.2"/>
    <row r="482" s="4" customFormat="1" ht="10.2"/>
    <row r="483" s="4" customFormat="1" ht="10.2"/>
    <row r="484" s="4" customFormat="1" ht="10.2"/>
    <row r="485" s="4" customFormat="1" ht="10.2"/>
    <row r="486" s="4" customFormat="1" ht="10.2"/>
    <row r="487" s="4" customFormat="1" ht="10.2"/>
    <row r="488" s="4" customFormat="1" ht="10.2"/>
    <row r="489" s="4" customFormat="1" ht="10.2"/>
    <row r="490" s="4" customFormat="1" ht="10.2"/>
    <row r="491" s="4" customFormat="1" ht="10.2"/>
    <row r="492" s="4" customFormat="1" ht="10.2"/>
    <row r="493" s="4" customFormat="1" ht="10.2"/>
    <row r="494" s="4" customFormat="1" ht="10.2"/>
    <row r="495" s="4" customFormat="1" ht="10.2"/>
    <row r="496" s="4" customFormat="1" ht="10.2"/>
    <row r="497" s="4" customFormat="1" ht="10.2"/>
    <row r="498" s="4" customFormat="1" ht="10.2"/>
    <row r="499" s="4" customFormat="1" ht="10.2"/>
    <row r="500" s="4" customFormat="1" ht="10.2"/>
    <row r="501" s="4" customFormat="1" ht="10.2"/>
    <row r="502" s="4" customFormat="1" ht="10.2"/>
    <row r="503" s="4" customFormat="1" ht="10.2"/>
    <row r="504" s="4" customFormat="1" ht="10.2"/>
    <row r="505" s="4" customFormat="1" ht="10.2"/>
    <row r="506" s="4" customFormat="1" ht="10.2"/>
    <row r="507" s="4" customFormat="1" ht="10.2"/>
    <row r="508" s="4" customFormat="1" ht="10.2"/>
    <row r="509" s="4" customFormat="1" ht="10.2"/>
    <row r="510" s="4" customFormat="1" ht="10.2"/>
    <row r="511" s="4" customFormat="1" ht="10.2"/>
    <row r="512" s="4" customFormat="1" ht="10.2"/>
    <row r="513" s="4" customFormat="1" ht="10.2"/>
    <row r="514" s="4" customFormat="1" ht="10.2"/>
    <row r="515" s="4" customFormat="1" ht="10.2"/>
    <row r="516" s="4" customFormat="1" ht="10.2"/>
    <row r="517" s="4" customFormat="1" ht="10.2"/>
    <row r="518" s="4" customFormat="1" ht="10.2"/>
    <row r="519" s="4" customFormat="1" ht="10.2"/>
    <row r="520" s="4" customFormat="1" ht="10.2"/>
    <row r="521" s="4" customFormat="1" ht="10.2"/>
    <row r="522" s="4" customFormat="1" ht="10.2"/>
    <row r="523" s="4" customFormat="1" ht="10.2"/>
    <row r="524" s="4" customFormat="1" ht="10.2"/>
    <row r="525" s="4" customFormat="1" ht="10.2"/>
    <row r="526" s="4" customFormat="1" ht="10.2"/>
    <row r="527" s="4" customFormat="1" ht="10.2"/>
    <row r="528" s="4" customFormat="1" ht="10.2"/>
    <row r="529" s="4" customFormat="1" ht="10.2"/>
    <row r="530" s="4" customFormat="1" ht="10.2"/>
    <row r="531" s="4" customFormat="1" ht="10.2"/>
    <row r="532" s="4" customFormat="1" ht="10.2"/>
    <row r="533" s="4" customFormat="1" ht="10.2"/>
    <row r="534" s="4" customFormat="1" ht="10.2"/>
    <row r="535" s="4" customFormat="1" ht="10.2"/>
    <row r="536" s="4" customFormat="1" ht="10.2"/>
    <row r="537" s="4" customFormat="1" ht="10.2"/>
    <row r="538" s="4" customFormat="1" ht="10.2"/>
    <row r="539" s="4" customFormat="1" ht="10.2"/>
    <row r="540" s="4" customFormat="1" ht="10.2"/>
    <row r="541" s="4" customFormat="1" ht="10.2"/>
    <row r="542" s="4" customFormat="1" ht="10.2"/>
    <row r="543" s="4" customFormat="1" ht="10.2"/>
    <row r="544" s="4" customFormat="1" ht="10.2"/>
    <row r="545" s="4" customFormat="1" ht="10.2"/>
    <row r="546" s="4" customFormat="1" ht="10.2"/>
    <row r="547" s="4" customFormat="1" ht="10.2"/>
    <row r="548" s="4" customFormat="1" ht="10.2"/>
    <row r="549" s="4" customFormat="1" ht="10.2"/>
    <row r="550" s="4" customFormat="1" ht="10.2"/>
    <row r="551" s="4" customFormat="1" ht="10.2"/>
    <row r="552" s="4" customFormat="1" ht="10.2"/>
    <row r="553" s="4" customFormat="1" ht="10.2"/>
    <row r="554" s="4" customFormat="1" ht="10.2"/>
    <row r="555" s="4" customFormat="1" ht="10.2"/>
    <row r="556" s="4" customFormat="1" ht="10.2"/>
    <row r="557" s="4" customFormat="1" ht="10.2"/>
    <row r="558" s="4" customFormat="1" ht="10.2"/>
    <row r="559" s="4" customFormat="1" ht="10.2"/>
    <row r="560" s="4" customFormat="1" ht="10.2"/>
    <row r="561" s="4" customFormat="1" ht="10.2"/>
    <row r="562" s="4" customFormat="1" ht="10.2"/>
    <row r="563" s="4" customFormat="1" ht="10.2"/>
    <row r="564" s="4" customFormat="1" ht="10.2"/>
    <row r="565" s="4" customFormat="1" ht="10.2"/>
    <row r="566" s="4" customFormat="1" ht="10.2"/>
    <row r="567" s="4" customFormat="1" ht="10.2"/>
    <row r="568" s="4" customFormat="1" ht="10.2"/>
    <row r="569" s="4" customFormat="1" ht="10.2"/>
    <row r="570" s="4" customFormat="1" ht="10.2"/>
    <row r="571" s="4" customFormat="1" ht="10.2"/>
    <row r="572" s="4" customFormat="1" ht="10.2"/>
    <row r="573" s="4" customFormat="1" ht="10.2"/>
    <row r="574" s="4" customFormat="1" ht="10.2"/>
    <row r="575" s="4" customFormat="1" ht="10.2"/>
    <row r="576" s="4" customFormat="1" ht="10.2"/>
    <row r="577" s="4" customFormat="1" ht="10.2"/>
    <row r="578" s="4" customFormat="1" ht="10.2"/>
    <row r="579" s="4" customFormat="1" ht="10.2"/>
    <row r="580" s="4" customFormat="1" ht="10.2"/>
  </sheetData>
  <mergeCells count="13">
    <mergeCell ref="C7:C8"/>
    <mergeCell ref="D7:D8"/>
    <mergeCell ref="E7:E8"/>
    <mergeCell ref="A1:G1"/>
    <mergeCell ref="A3:F3"/>
    <mergeCell ref="G3:G9"/>
    <mergeCell ref="A4:F4"/>
    <mergeCell ref="A5:B6"/>
    <mergeCell ref="C5:D6"/>
    <mergeCell ref="E5:F6"/>
    <mergeCell ref="A7:A8"/>
    <mergeCell ref="F7:F8"/>
    <mergeCell ref="B7:B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799847602844"/>
  </sheetPr>
  <dimension ref="A1:H582"/>
  <sheetViews>
    <sheetView workbookViewId="0" topLeftCell="A1">
      <pane ySplit="9" topLeftCell="A10" activePane="bottomLeft" state="frozen"/>
      <selection pane="topLeft" activeCell="H54" sqref="H54:N55"/>
      <selection pane="bottomLeft" activeCell="I1" sqref="I1"/>
    </sheetView>
  </sheetViews>
  <sheetFormatPr defaultColWidth="10.8515625" defaultRowHeight="12.75"/>
  <cols>
    <col min="1" max="1" width="9.57421875" style="2" customWidth="1"/>
    <col min="2" max="2" width="32.00390625" style="2" customWidth="1"/>
    <col min="3" max="3" width="0.9921875" style="2" customWidth="1"/>
    <col min="4" max="8" width="12.421875" style="56" customWidth="1"/>
    <col min="9" max="16384" width="10.8515625" style="2" customWidth="1"/>
  </cols>
  <sheetData>
    <row r="1" spans="1:8" s="4" customFormat="1" ht="12.75">
      <c r="A1" s="422" t="s">
        <v>396</v>
      </c>
      <c r="B1" s="422"/>
      <c r="C1" s="422"/>
      <c r="D1" s="422"/>
      <c r="E1" s="422"/>
      <c r="F1" s="422"/>
      <c r="G1" s="422"/>
      <c r="H1" s="422"/>
    </row>
    <row r="2" spans="1:8" s="4" customFormat="1" ht="12.75">
      <c r="A2" s="1"/>
      <c r="B2" s="1"/>
      <c r="C2" s="1"/>
      <c r="D2" s="46"/>
      <c r="E2" s="46"/>
      <c r="F2" s="46"/>
      <c r="G2" s="46"/>
      <c r="H2" s="46"/>
    </row>
    <row r="3" spans="1:8" s="4" customFormat="1" ht="11.25" customHeight="1">
      <c r="A3" s="409" t="s">
        <v>146</v>
      </c>
      <c r="B3" s="392" t="s">
        <v>250</v>
      </c>
      <c r="C3" s="133"/>
      <c r="D3" s="383" t="s">
        <v>256</v>
      </c>
      <c r="E3" s="383" t="s">
        <v>153</v>
      </c>
      <c r="F3" s="374" t="s">
        <v>147</v>
      </c>
      <c r="G3" s="375"/>
      <c r="H3" s="375"/>
    </row>
    <row r="4" spans="1:8" s="4" customFormat="1" ht="10.2">
      <c r="A4" s="410"/>
      <c r="B4" s="393"/>
      <c r="C4" s="81"/>
      <c r="D4" s="384"/>
      <c r="E4" s="384"/>
      <c r="F4" s="412" t="s">
        <v>152</v>
      </c>
      <c r="G4" s="374" t="s">
        <v>148</v>
      </c>
      <c r="H4" s="375"/>
    </row>
    <row r="5" spans="1:8" s="4" customFormat="1" ht="11.25" customHeight="1">
      <c r="A5" s="410"/>
      <c r="B5" s="393"/>
      <c r="C5" s="81"/>
      <c r="D5" s="384"/>
      <c r="E5" s="384"/>
      <c r="F5" s="395"/>
      <c r="G5" s="407" t="s">
        <v>149</v>
      </c>
      <c r="H5" s="414"/>
    </row>
    <row r="6" spans="1:8" s="4" customFormat="1" ht="10.2">
      <c r="A6" s="410"/>
      <c r="B6" s="393"/>
      <c r="C6" s="81"/>
      <c r="D6" s="384"/>
      <c r="E6" s="384"/>
      <c r="F6" s="395"/>
      <c r="G6" s="408"/>
      <c r="H6" s="415"/>
    </row>
    <row r="7" spans="1:8" s="4" customFormat="1" ht="11.25" customHeight="1">
      <c r="A7" s="410"/>
      <c r="B7" s="393"/>
      <c r="C7" s="81"/>
      <c r="D7" s="384"/>
      <c r="E7" s="384"/>
      <c r="F7" s="395"/>
      <c r="G7" s="383" t="s">
        <v>228</v>
      </c>
      <c r="H7" s="407" t="s">
        <v>151</v>
      </c>
    </row>
    <row r="8" spans="1:8" s="4" customFormat="1" ht="10.2">
      <c r="A8" s="410"/>
      <c r="B8" s="393"/>
      <c r="C8" s="81"/>
      <c r="D8" s="385"/>
      <c r="E8" s="385"/>
      <c r="F8" s="396"/>
      <c r="G8" s="385"/>
      <c r="H8" s="408"/>
    </row>
    <row r="9" spans="1:8" s="4" customFormat="1" ht="10.2">
      <c r="A9" s="411"/>
      <c r="B9" s="394"/>
      <c r="C9" s="134"/>
      <c r="D9" s="365" t="s">
        <v>18</v>
      </c>
      <c r="E9" s="363"/>
      <c r="F9" s="38" t="s">
        <v>24</v>
      </c>
      <c r="G9" s="77" t="s">
        <v>18</v>
      </c>
      <c r="H9" s="77" t="s">
        <v>24</v>
      </c>
    </row>
    <row r="10" spans="1:8" s="4" customFormat="1" ht="13.5" customHeight="1">
      <c r="A10" s="64"/>
      <c r="B10" s="102" t="s">
        <v>95</v>
      </c>
      <c r="C10" s="138"/>
      <c r="D10" s="47"/>
      <c r="E10" s="47"/>
      <c r="F10" s="47"/>
      <c r="G10" s="47"/>
      <c r="H10" s="47"/>
    </row>
    <row r="11" spans="1:8" s="4" customFormat="1" ht="10.2">
      <c r="A11" s="64">
        <v>471</v>
      </c>
      <c r="B11" s="100" t="s">
        <v>108</v>
      </c>
      <c r="C11" s="139"/>
      <c r="D11" s="54">
        <v>23</v>
      </c>
      <c r="E11" s="54">
        <v>38</v>
      </c>
      <c r="F11" s="54">
        <v>5265</v>
      </c>
      <c r="G11" s="54">
        <v>24</v>
      </c>
      <c r="H11" s="54">
        <v>4529</v>
      </c>
    </row>
    <row r="12" spans="1:8" s="4" customFormat="1" ht="10.2">
      <c r="A12" s="64">
        <v>472</v>
      </c>
      <c r="B12" s="100" t="s">
        <v>109</v>
      </c>
      <c r="C12" s="139"/>
      <c r="D12" s="54">
        <v>41</v>
      </c>
      <c r="E12" s="54">
        <v>63</v>
      </c>
      <c r="F12" s="54">
        <v>9549</v>
      </c>
      <c r="G12" s="54">
        <v>31</v>
      </c>
      <c r="H12" s="54">
        <v>8471</v>
      </c>
    </row>
    <row r="13" spans="1:8" s="4" customFormat="1" ht="10.2">
      <c r="A13" s="64">
        <v>473</v>
      </c>
      <c r="B13" s="100" t="s">
        <v>110</v>
      </c>
      <c r="C13" s="139"/>
      <c r="D13" s="54">
        <v>10</v>
      </c>
      <c r="E13" s="54">
        <v>15</v>
      </c>
      <c r="F13" s="54">
        <v>5490</v>
      </c>
      <c r="G13" s="54">
        <v>15</v>
      </c>
      <c r="H13" s="54">
        <v>5490</v>
      </c>
    </row>
    <row r="14" spans="1:8" s="4" customFormat="1" ht="10.2">
      <c r="A14" s="64">
        <v>474</v>
      </c>
      <c r="B14" s="100" t="s">
        <v>113</v>
      </c>
      <c r="C14" s="139"/>
      <c r="D14" s="54">
        <v>28</v>
      </c>
      <c r="E14" s="54">
        <v>50</v>
      </c>
      <c r="F14" s="54">
        <v>7312</v>
      </c>
      <c r="G14" s="54">
        <v>17</v>
      </c>
      <c r="H14" s="54">
        <v>5646</v>
      </c>
    </row>
    <row r="15" spans="1:8" s="4" customFormat="1" ht="10.2">
      <c r="A15" s="64">
        <v>475</v>
      </c>
      <c r="B15" s="100" t="s">
        <v>111</v>
      </c>
      <c r="C15" s="139"/>
      <c r="D15" s="54">
        <v>34</v>
      </c>
      <c r="E15" s="54">
        <v>77</v>
      </c>
      <c r="F15" s="54">
        <v>7081</v>
      </c>
      <c r="G15" s="54">
        <v>55</v>
      </c>
      <c r="H15" s="54">
        <v>5128</v>
      </c>
    </row>
    <row r="16" spans="1:8" s="4" customFormat="1" ht="10.2">
      <c r="A16" s="64">
        <v>476</v>
      </c>
      <c r="B16" s="100" t="s">
        <v>114</v>
      </c>
      <c r="C16" s="139"/>
      <c r="D16" s="54">
        <v>11</v>
      </c>
      <c r="E16" s="54">
        <v>14</v>
      </c>
      <c r="F16" s="54">
        <v>15807</v>
      </c>
      <c r="G16" s="54">
        <v>9</v>
      </c>
      <c r="H16" s="54">
        <v>2759</v>
      </c>
    </row>
    <row r="17" spans="1:8" s="4" customFormat="1" ht="10.2">
      <c r="A17" s="64">
        <v>477</v>
      </c>
      <c r="B17" s="100" t="s">
        <v>115</v>
      </c>
      <c r="C17" s="139"/>
      <c r="D17" s="54">
        <v>17</v>
      </c>
      <c r="E17" s="54">
        <v>26</v>
      </c>
      <c r="F17" s="54">
        <v>4560</v>
      </c>
      <c r="G17" s="54">
        <v>13</v>
      </c>
      <c r="H17" s="54">
        <v>2540</v>
      </c>
    </row>
    <row r="18" spans="1:8" s="4" customFormat="1" ht="10.2">
      <c r="A18" s="64">
        <v>478</v>
      </c>
      <c r="B18" s="100" t="s">
        <v>116</v>
      </c>
      <c r="C18" s="139"/>
      <c r="D18" s="54">
        <v>11</v>
      </c>
      <c r="E18" s="54">
        <v>25</v>
      </c>
      <c r="F18" s="54">
        <v>3089</v>
      </c>
      <c r="G18" s="54">
        <v>14</v>
      </c>
      <c r="H18" s="54">
        <v>1970</v>
      </c>
    </row>
    <row r="19" spans="1:8" s="4" customFormat="1" ht="10.2">
      <c r="A19" s="64">
        <v>479</v>
      </c>
      <c r="B19" s="100" t="s">
        <v>117</v>
      </c>
      <c r="C19" s="139"/>
      <c r="D19" s="54">
        <v>17</v>
      </c>
      <c r="E19" s="54">
        <v>46</v>
      </c>
      <c r="F19" s="54">
        <v>5804</v>
      </c>
      <c r="G19" s="54">
        <v>25</v>
      </c>
      <c r="H19" s="54">
        <v>4251</v>
      </c>
    </row>
    <row r="20" spans="1:8" s="4" customFormat="1" ht="13.5" customHeight="1">
      <c r="A20" s="95">
        <v>4</v>
      </c>
      <c r="B20" s="103" t="s">
        <v>206</v>
      </c>
      <c r="C20" s="126"/>
      <c r="D20" s="55">
        <v>188</v>
      </c>
      <c r="E20" s="55">
        <v>364</v>
      </c>
      <c r="F20" s="55">
        <v>67254</v>
      </c>
      <c r="G20" s="55">
        <v>210</v>
      </c>
      <c r="H20" s="55">
        <v>43019</v>
      </c>
    </row>
    <row r="21" spans="1:8" s="4" customFormat="1" ht="6.75" customHeight="1">
      <c r="A21" s="64"/>
      <c r="B21" s="20"/>
      <c r="C21" s="21"/>
      <c r="D21" s="54"/>
      <c r="E21" s="54"/>
      <c r="F21" s="54"/>
      <c r="G21" s="54"/>
      <c r="H21" s="54"/>
    </row>
    <row r="22" spans="1:8" s="4" customFormat="1" ht="13.5" customHeight="1">
      <c r="A22" s="64"/>
      <c r="B22" s="102" t="s">
        <v>78</v>
      </c>
      <c r="C22" s="127"/>
      <c r="D22" s="54"/>
      <c r="E22" s="54"/>
      <c r="F22" s="54"/>
      <c r="G22" s="54"/>
      <c r="H22" s="54"/>
    </row>
    <row r="23" spans="1:8" s="4" customFormat="1" ht="10.2">
      <c r="A23" s="64">
        <v>561</v>
      </c>
      <c r="B23" s="100" t="s">
        <v>118</v>
      </c>
      <c r="C23" s="139"/>
      <c r="D23" s="54">
        <v>1</v>
      </c>
      <c r="E23" s="54">
        <v>1</v>
      </c>
      <c r="F23" s="54">
        <v>7</v>
      </c>
      <c r="G23" s="53">
        <v>0</v>
      </c>
      <c r="H23" s="53">
        <v>0</v>
      </c>
    </row>
    <row r="24" spans="1:8" s="4" customFormat="1" ht="10.2">
      <c r="A24" s="64">
        <v>562</v>
      </c>
      <c r="B24" s="100" t="s">
        <v>119</v>
      </c>
      <c r="C24" s="139"/>
      <c r="D24" s="54">
        <v>1</v>
      </c>
      <c r="E24" s="54">
        <v>3</v>
      </c>
      <c r="F24" s="54">
        <v>3300</v>
      </c>
      <c r="G24" s="54">
        <v>3</v>
      </c>
      <c r="H24" s="54">
        <v>3141</v>
      </c>
    </row>
    <row r="25" spans="1:8" s="4" customFormat="1" ht="10.2">
      <c r="A25" s="64">
        <v>563</v>
      </c>
      <c r="B25" s="100" t="s">
        <v>120</v>
      </c>
      <c r="C25" s="139"/>
      <c r="D25" s="54">
        <v>2</v>
      </c>
      <c r="E25" s="54">
        <v>3</v>
      </c>
      <c r="F25" s="54">
        <v>6811</v>
      </c>
      <c r="G25" s="54">
        <v>3</v>
      </c>
      <c r="H25" s="54">
        <v>4874</v>
      </c>
    </row>
    <row r="26" spans="1:8" s="4" customFormat="1" ht="10.2">
      <c r="A26" s="64">
        <v>564</v>
      </c>
      <c r="B26" s="100" t="s">
        <v>121</v>
      </c>
      <c r="C26" s="139"/>
      <c r="D26" s="54">
        <v>1</v>
      </c>
      <c r="E26" s="54">
        <v>2</v>
      </c>
      <c r="F26" s="54">
        <v>3565</v>
      </c>
      <c r="G26" s="54">
        <v>2</v>
      </c>
      <c r="H26" s="54">
        <v>3565</v>
      </c>
    </row>
    <row r="27" spans="1:8" s="4" customFormat="1" ht="10.2">
      <c r="A27" s="64">
        <v>565</v>
      </c>
      <c r="B27" s="100" t="s">
        <v>122</v>
      </c>
      <c r="C27" s="139"/>
      <c r="D27" s="54">
        <v>1</v>
      </c>
      <c r="E27" s="54">
        <v>4</v>
      </c>
      <c r="F27" s="54">
        <v>1558</v>
      </c>
      <c r="G27" s="54">
        <v>4</v>
      </c>
      <c r="H27" s="54">
        <v>1558</v>
      </c>
    </row>
    <row r="28" spans="1:8" s="4" customFormat="1" ht="13.5" customHeight="1">
      <c r="A28" s="64"/>
      <c r="B28" s="102" t="s">
        <v>95</v>
      </c>
      <c r="C28" s="127"/>
      <c r="D28" s="54"/>
      <c r="E28" s="54"/>
      <c r="F28" s="54"/>
      <c r="G28" s="54"/>
      <c r="H28" s="54"/>
    </row>
    <row r="29" spans="1:8" s="4" customFormat="1" ht="10.2">
      <c r="A29" s="64">
        <v>571</v>
      </c>
      <c r="B29" s="100" t="s">
        <v>118</v>
      </c>
      <c r="C29" s="139"/>
      <c r="D29" s="54">
        <v>22</v>
      </c>
      <c r="E29" s="54">
        <v>43</v>
      </c>
      <c r="F29" s="54">
        <v>9684</v>
      </c>
      <c r="G29" s="54">
        <v>32</v>
      </c>
      <c r="H29" s="54">
        <v>8840</v>
      </c>
    </row>
    <row r="30" spans="1:8" s="4" customFormat="1" ht="10.2">
      <c r="A30" s="64">
        <v>572</v>
      </c>
      <c r="B30" s="100" t="s">
        <v>219</v>
      </c>
      <c r="C30" s="139"/>
      <c r="D30" s="54">
        <v>16</v>
      </c>
      <c r="E30" s="54">
        <v>23</v>
      </c>
      <c r="F30" s="54">
        <v>7830</v>
      </c>
      <c r="G30" s="54">
        <v>23</v>
      </c>
      <c r="H30" s="54">
        <v>7675</v>
      </c>
    </row>
    <row r="31" spans="1:8" s="4" customFormat="1" ht="10.2">
      <c r="A31" s="64">
        <v>573</v>
      </c>
      <c r="B31" s="100" t="s">
        <v>120</v>
      </c>
      <c r="C31" s="139"/>
      <c r="D31" s="54">
        <v>10</v>
      </c>
      <c r="E31" s="54">
        <v>18</v>
      </c>
      <c r="F31" s="54">
        <v>5825</v>
      </c>
      <c r="G31" s="54">
        <v>18</v>
      </c>
      <c r="H31" s="54">
        <v>5825</v>
      </c>
    </row>
    <row r="32" spans="1:8" s="4" customFormat="1" ht="10.2">
      <c r="A32" s="64">
        <v>574</v>
      </c>
      <c r="B32" s="100" t="s">
        <v>139</v>
      </c>
      <c r="C32" s="139"/>
      <c r="D32" s="54">
        <v>28</v>
      </c>
      <c r="E32" s="54">
        <v>48</v>
      </c>
      <c r="F32" s="54">
        <v>27494</v>
      </c>
      <c r="G32" s="54">
        <v>25</v>
      </c>
      <c r="H32" s="54">
        <v>11733</v>
      </c>
    </row>
    <row r="33" spans="1:8" s="4" customFormat="1" ht="10.2">
      <c r="A33" s="64">
        <v>575</v>
      </c>
      <c r="B33" s="100" t="s">
        <v>232</v>
      </c>
      <c r="C33" s="139"/>
      <c r="D33" s="54">
        <v>18</v>
      </c>
      <c r="E33" s="54">
        <v>26</v>
      </c>
      <c r="F33" s="54">
        <v>2756</v>
      </c>
      <c r="G33" s="54">
        <v>14</v>
      </c>
      <c r="H33" s="54">
        <v>2306</v>
      </c>
    </row>
    <row r="34" spans="1:8" s="4" customFormat="1" ht="10.2">
      <c r="A34" s="64">
        <v>576</v>
      </c>
      <c r="B34" s="100" t="s">
        <v>140</v>
      </c>
      <c r="C34" s="139"/>
      <c r="D34" s="54">
        <v>25</v>
      </c>
      <c r="E34" s="54">
        <v>40</v>
      </c>
      <c r="F34" s="54">
        <v>15143</v>
      </c>
      <c r="G34" s="54">
        <v>30</v>
      </c>
      <c r="H34" s="54">
        <v>13989</v>
      </c>
    </row>
    <row r="35" spans="1:8" s="4" customFormat="1" ht="10.2">
      <c r="A35" s="64">
        <v>577</v>
      </c>
      <c r="B35" s="100" t="s">
        <v>220</v>
      </c>
      <c r="C35" s="139"/>
      <c r="D35" s="54">
        <v>15</v>
      </c>
      <c r="E35" s="54">
        <v>23</v>
      </c>
      <c r="F35" s="54">
        <v>4004</v>
      </c>
      <c r="G35" s="54">
        <v>18</v>
      </c>
      <c r="H35" s="54">
        <v>3417</v>
      </c>
    </row>
    <row r="36" spans="1:8" s="4" customFormat="1" ht="13.5" customHeight="1">
      <c r="A36" s="95">
        <v>5</v>
      </c>
      <c r="B36" s="103" t="s">
        <v>207</v>
      </c>
      <c r="C36" s="126"/>
      <c r="D36" s="55">
        <v>131</v>
      </c>
      <c r="E36" s="55">
        <v>234</v>
      </c>
      <c r="F36" s="55">
        <v>87977</v>
      </c>
      <c r="G36" s="55">
        <v>172</v>
      </c>
      <c r="H36" s="55">
        <v>66923</v>
      </c>
    </row>
    <row r="37" spans="1:8" s="4" customFormat="1" ht="5.25" customHeight="1">
      <c r="A37" s="64"/>
      <c r="B37" s="20"/>
      <c r="C37" s="21"/>
      <c r="D37" s="54"/>
      <c r="E37" s="54"/>
      <c r="F37" s="54"/>
      <c r="G37" s="54"/>
      <c r="H37" s="54"/>
    </row>
    <row r="38" spans="1:8" s="4" customFormat="1" ht="13.5" customHeight="1">
      <c r="A38" s="64"/>
      <c r="B38" s="102" t="s">
        <v>78</v>
      </c>
      <c r="C38" s="127"/>
      <c r="D38" s="54"/>
      <c r="E38" s="54"/>
      <c r="F38" s="54"/>
      <c r="G38" s="54"/>
      <c r="H38" s="54"/>
    </row>
    <row r="39" spans="1:8" s="4" customFormat="1" ht="10.2">
      <c r="A39" s="64">
        <v>661</v>
      </c>
      <c r="B39" s="100" t="s">
        <v>123</v>
      </c>
      <c r="C39" s="139"/>
      <c r="D39" s="54">
        <v>1</v>
      </c>
      <c r="E39" s="54">
        <v>1</v>
      </c>
      <c r="F39" s="54">
        <v>8207</v>
      </c>
      <c r="G39" s="54">
        <v>1</v>
      </c>
      <c r="H39" s="54">
        <v>8207</v>
      </c>
    </row>
    <row r="40" spans="1:8" s="4" customFormat="1" ht="10.2">
      <c r="A40" s="64">
        <v>662</v>
      </c>
      <c r="B40" s="100" t="s">
        <v>124</v>
      </c>
      <c r="C40" s="139"/>
      <c r="D40" s="54">
        <v>1</v>
      </c>
      <c r="E40" s="54">
        <v>2</v>
      </c>
      <c r="F40" s="54">
        <v>2883</v>
      </c>
      <c r="G40" s="54">
        <v>1</v>
      </c>
      <c r="H40" s="54">
        <v>46</v>
      </c>
    </row>
    <row r="41" spans="1:8" s="4" customFormat="1" ht="10.2">
      <c r="A41" s="64">
        <v>663</v>
      </c>
      <c r="B41" s="100" t="s">
        <v>125</v>
      </c>
      <c r="C41" s="139"/>
      <c r="D41" s="54">
        <v>1</v>
      </c>
      <c r="E41" s="54">
        <v>4</v>
      </c>
      <c r="F41" s="54">
        <v>4472</v>
      </c>
      <c r="G41" s="54">
        <v>2</v>
      </c>
      <c r="H41" s="54">
        <v>856</v>
      </c>
    </row>
    <row r="42" spans="1:8" s="4" customFormat="1" ht="13.5" customHeight="1">
      <c r="A42" s="64"/>
      <c r="B42" s="102" t="s">
        <v>95</v>
      </c>
      <c r="C42" s="127"/>
      <c r="D42" s="54"/>
      <c r="E42" s="54"/>
      <c r="F42" s="54"/>
      <c r="G42" s="54"/>
      <c r="H42" s="54"/>
    </row>
    <row r="43" spans="1:8" s="4" customFormat="1" ht="10.2">
      <c r="A43" s="64">
        <v>671</v>
      </c>
      <c r="B43" s="100" t="s">
        <v>123</v>
      </c>
      <c r="C43" s="139"/>
      <c r="D43" s="54">
        <v>21</v>
      </c>
      <c r="E43" s="54">
        <v>41</v>
      </c>
      <c r="F43" s="54">
        <v>6839</v>
      </c>
      <c r="G43" s="54">
        <v>11</v>
      </c>
      <c r="H43" s="54">
        <v>4010</v>
      </c>
    </row>
    <row r="44" spans="1:8" s="4" customFormat="1" ht="10.2">
      <c r="A44" s="64">
        <v>672</v>
      </c>
      <c r="B44" s="100" t="s">
        <v>126</v>
      </c>
      <c r="C44" s="139"/>
      <c r="D44" s="54">
        <v>25</v>
      </c>
      <c r="E44" s="54">
        <v>40</v>
      </c>
      <c r="F44" s="54">
        <v>6435</v>
      </c>
      <c r="G44" s="54">
        <v>26</v>
      </c>
      <c r="H44" s="54">
        <v>5076</v>
      </c>
    </row>
    <row r="45" spans="1:8" s="4" customFormat="1" ht="10.2">
      <c r="A45" s="64">
        <v>673</v>
      </c>
      <c r="B45" s="100" t="s">
        <v>225</v>
      </c>
      <c r="C45" s="139"/>
      <c r="D45" s="54">
        <v>27</v>
      </c>
      <c r="E45" s="54">
        <v>45</v>
      </c>
      <c r="F45" s="54">
        <v>6416</v>
      </c>
      <c r="G45" s="54">
        <v>33</v>
      </c>
      <c r="H45" s="54">
        <v>5309</v>
      </c>
    </row>
    <row r="46" spans="1:8" s="4" customFormat="1" ht="10.2">
      <c r="A46" s="64">
        <v>674</v>
      </c>
      <c r="B46" s="100" t="s">
        <v>127</v>
      </c>
      <c r="C46" s="139"/>
      <c r="D46" s="54">
        <v>21</v>
      </c>
      <c r="E46" s="54">
        <v>38</v>
      </c>
      <c r="F46" s="54">
        <v>6031</v>
      </c>
      <c r="G46" s="54">
        <v>23</v>
      </c>
      <c r="H46" s="54">
        <v>3932</v>
      </c>
    </row>
    <row r="47" spans="1:8" s="4" customFormat="1" ht="10.2">
      <c r="A47" s="64">
        <v>675</v>
      </c>
      <c r="B47" s="100" t="s">
        <v>128</v>
      </c>
      <c r="C47" s="139"/>
      <c r="D47" s="54">
        <v>11</v>
      </c>
      <c r="E47" s="54">
        <v>21</v>
      </c>
      <c r="F47" s="54">
        <v>10282</v>
      </c>
      <c r="G47" s="54">
        <v>16</v>
      </c>
      <c r="H47" s="54">
        <v>4107</v>
      </c>
    </row>
    <row r="48" spans="1:8" s="4" customFormat="1" ht="10.2">
      <c r="A48" s="64">
        <v>676</v>
      </c>
      <c r="B48" s="100" t="s">
        <v>129</v>
      </c>
      <c r="C48" s="139"/>
      <c r="D48" s="54">
        <v>25</v>
      </c>
      <c r="E48" s="54">
        <v>36</v>
      </c>
      <c r="F48" s="54">
        <v>7368</v>
      </c>
      <c r="G48" s="54">
        <v>25</v>
      </c>
      <c r="H48" s="54">
        <v>6100</v>
      </c>
    </row>
    <row r="49" spans="1:8" s="4" customFormat="1" ht="10.2">
      <c r="A49" s="64">
        <v>677</v>
      </c>
      <c r="B49" s="100" t="s">
        <v>224</v>
      </c>
      <c r="C49" s="139"/>
      <c r="D49" s="54">
        <v>36</v>
      </c>
      <c r="E49" s="54">
        <v>59</v>
      </c>
      <c r="F49" s="54">
        <v>9894</v>
      </c>
      <c r="G49" s="54">
        <v>45</v>
      </c>
      <c r="H49" s="54">
        <v>8541</v>
      </c>
    </row>
    <row r="50" spans="1:8" s="4" customFormat="1" ht="10.2">
      <c r="A50" s="64">
        <v>678</v>
      </c>
      <c r="B50" s="100" t="s">
        <v>124</v>
      </c>
      <c r="C50" s="139"/>
      <c r="D50" s="54">
        <v>8</v>
      </c>
      <c r="E50" s="54">
        <v>14</v>
      </c>
      <c r="F50" s="54">
        <v>6314</v>
      </c>
      <c r="G50" s="54">
        <v>11</v>
      </c>
      <c r="H50" s="54">
        <v>2656</v>
      </c>
    </row>
    <row r="51" spans="1:8" s="4" customFormat="1" ht="10.2">
      <c r="A51" s="64">
        <v>679</v>
      </c>
      <c r="B51" s="100" t="s">
        <v>125</v>
      </c>
      <c r="C51" s="139"/>
      <c r="D51" s="54">
        <v>20</v>
      </c>
      <c r="E51" s="54">
        <v>25</v>
      </c>
      <c r="F51" s="54">
        <v>7810</v>
      </c>
      <c r="G51" s="54">
        <v>20</v>
      </c>
      <c r="H51" s="54">
        <v>3276</v>
      </c>
    </row>
    <row r="52" spans="1:8" s="39" customFormat="1" ht="13.5" customHeight="1">
      <c r="A52" s="107">
        <v>6</v>
      </c>
      <c r="B52" s="142" t="s">
        <v>208</v>
      </c>
      <c r="C52" s="143"/>
      <c r="D52" s="55">
        <v>191</v>
      </c>
      <c r="E52" s="55">
        <v>326</v>
      </c>
      <c r="F52" s="55">
        <v>82951</v>
      </c>
      <c r="G52" s="55">
        <v>214</v>
      </c>
      <c r="H52" s="55">
        <v>52116</v>
      </c>
    </row>
    <row r="53" spans="1:8" s="4" customFormat="1" ht="6.75" customHeight="1">
      <c r="A53" s="64"/>
      <c r="B53" s="20"/>
      <c r="C53" s="21"/>
      <c r="D53" s="54"/>
      <c r="E53" s="54"/>
      <c r="F53" s="54"/>
      <c r="G53" s="54"/>
      <c r="H53" s="54"/>
    </row>
    <row r="54" spans="1:8" s="4" customFormat="1" ht="13.5" customHeight="1">
      <c r="A54" s="64"/>
      <c r="B54" s="102" t="s">
        <v>78</v>
      </c>
      <c r="C54" s="127"/>
      <c r="D54" s="54"/>
      <c r="E54" s="54"/>
      <c r="F54" s="54"/>
      <c r="G54" s="54"/>
      <c r="H54" s="54"/>
    </row>
    <row r="55" spans="1:8" s="4" customFormat="1" ht="10.2">
      <c r="A55" s="64">
        <v>761</v>
      </c>
      <c r="B55" s="100" t="s">
        <v>130</v>
      </c>
      <c r="C55" s="139"/>
      <c r="D55" s="54">
        <v>2</v>
      </c>
      <c r="E55" s="54">
        <v>8</v>
      </c>
      <c r="F55" s="54">
        <v>18579</v>
      </c>
      <c r="G55" s="54">
        <v>5</v>
      </c>
      <c r="H55" s="54">
        <v>4357</v>
      </c>
    </row>
    <row r="56" spans="1:8" s="4" customFormat="1" ht="10.2">
      <c r="A56" s="64">
        <v>762</v>
      </c>
      <c r="B56" s="100" t="s">
        <v>131</v>
      </c>
      <c r="C56" s="139"/>
      <c r="D56" s="54">
        <v>1</v>
      </c>
      <c r="E56" s="54">
        <v>5</v>
      </c>
      <c r="F56" s="54">
        <v>1411</v>
      </c>
      <c r="G56" s="54">
        <v>1</v>
      </c>
      <c r="H56" s="54">
        <v>46</v>
      </c>
    </row>
    <row r="57" spans="1:8" s="4" customFormat="1" ht="10.2">
      <c r="A57" s="64">
        <v>763</v>
      </c>
      <c r="B57" s="100" t="s">
        <v>132</v>
      </c>
      <c r="C57" s="139"/>
      <c r="D57" s="54">
        <v>2</v>
      </c>
      <c r="E57" s="54">
        <v>2</v>
      </c>
      <c r="F57" s="54">
        <v>357</v>
      </c>
      <c r="G57" s="53">
        <v>0</v>
      </c>
      <c r="H57" s="53">
        <v>0</v>
      </c>
    </row>
    <row r="58" spans="1:8" s="4" customFormat="1" ht="10.2">
      <c r="A58" s="64">
        <v>764</v>
      </c>
      <c r="B58" s="100" t="s">
        <v>133</v>
      </c>
      <c r="C58" s="139"/>
      <c r="D58" s="54">
        <v>2</v>
      </c>
      <c r="E58" s="54">
        <v>4</v>
      </c>
      <c r="F58" s="54">
        <v>187</v>
      </c>
      <c r="G58" s="53">
        <v>0</v>
      </c>
      <c r="H58" s="53">
        <v>0</v>
      </c>
    </row>
    <row r="59" spans="1:8" s="4" customFormat="1" ht="13.5" customHeight="1">
      <c r="A59" s="64"/>
      <c r="B59" s="102" t="s">
        <v>95</v>
      </c>
      <c r="C59" s="127"/>
      <c r="D59" s="54"/>
      <c r="E59" s="54"/>
      <c r="F59" s="54"/>
      <c r="G59" s="54"/>
      <c r="H59" s="54"/>
    </row>
    <row r="60" spans="1:8" s="4" customFormat="1" ht="10.2">
      <c r="A60" s="64">
        <v>771</v>
      </c>
      <c r="B60" s="100" t="s">
        <v>221</v>
      </c>
      <c r="C60" s="139"/>
      <c r="D60" s="54">
        <v>18</v>
      </c>
      <c r="E60" s="54">
        <v>23</v>
      </c>
      <c r="F60" s="54">
        <v>10821</v>
      </c>
      <c r="G60" s="54">
        <v>21</v>
      </c>
      <c r="H60" s="54">
        <v>8331</v>
      </c>
    </row>
    <row r="61" spans="1:8" s="4" customFormat="1" ht="10.2">
      <c r="A61" s="64">
        <v>772</v>
      </c>
      <c r="B61" s="100" t="s">
        <v>130</v>
      </c>
      <c r="C61" s="139"/>
      <c r="D61" s="54">
        <v>28</v>
      </c>
      <c r="E61" s="54">
        <v>47</v>
      </c>
      <c r="F61" s="54">
        <v>12792</v>
      </c>
      <c r="G61" s="54">
        <v>46</v>
      </c>
      <c r="H61" s="54">
        <v>12509</v>
      </c>
    </row>
    <row r="62" spans="1:8" s="4" customFormat="1" ht="10.2">
      <c r="A62" s="64">
        <v>773</v>
      </c>
      <c r="B62" s="100" t="s">
        <v>229</v>
      </c>
      <c r="C62" s="139"/>
      <c r="D62" s="54">
        <v>10</v>
      </c>
      <c r="E62" s="54">
        <v>16</v>
      </c>
      <c r="F62" s="54">
        <v>12121</v>
      </c>
      <c r="G62" s="54">
        <v>16</v>
      </c>
      <c r="H62" s="54">
        <v>12121</v>
      </c>
    </row>
    <row r="63" spans="1:8" s="4" customFormat="1" ht="10.2">
      <c r="A63" s="64">
        <v>774</v>
      </c>
      <c r="B63" s="100" t="s">
        <v>134</v>
      </c>
      <c r="C63" s="139"/>
      <c r="D63" s="54">
        <v>27</v>
      </c>
      <c r="E63" s="54">
        <v>42</v>
      </c>
      <c r="F63" s="54">
        <v>53367</v>
      </c>
      <c r="G63" s="54">
        <v>34</v>
      </c>
      <c r="H63" s="54">
        <v>6912</v>
      </c>
    </row>
    <row r="64" spans="1:8" s="4" customFormat="1" ht="10.2">
      <c r="A64" s="64">
        <v>775</v>
      </c>
      <c r="B64" s="100" t="s">
        <v>223</v>
      </c>
      <c r="C64" s="139"/>
      <c r="D64" s="54">
        <v>15</v>
      </c>
      <c r="E64" s="54">
        <v>30</v>
      </c>
      <c r="F64" s="54">
        <v>19303</v>
      </c>
      <c r="G64" s="54">
        <v>28</v>
      </c>
      <c r="H64" s="54">
        <v>10061</v>
      </c>
    </row>
    <row r="65" spans="1:8" s="4" customFormat="1" ht="10.2">
      <c r="A65" s="64">
        <v>776</v>
      </c>
      <c r="B65" s="100" t="s">
        <v>135</v>
      </c>
      <c r="C65" s="139"/>
      <c r="D65" s="54">
        <v>9</v>
      </c>
      <c r="E65" s="54">
        <v>15</v>
      </c>
      <c r="F65" s="54">
        <v>6481</v>
      </c>
      <c r="G65" s="54">
        <v>5</v>
      </c>
      <c r="H65" s="54">
        <v>1912</v>
      </c>
    </row>
    <row r="66" spans="1:8" s="4" customFormat="1" ht="10.2">
      <c r="A66" s="64">
        <v>777</v>
      </c>
      <c r="B66" s="100" t="s">
        <v>136</v>
      </c>
      <c r="C66" s="139"/>
      <c r="D66" s="54">
        <v>74</v>
      </c>
      <c r="E66" s="54">
        <v>96</v>
      </c>
      <c r="F66" s="54">
        <v>15389</v>
      </c>
      <c r="G66" s="54">
        <v>35</v>
      </c>
      <c r="H66" s="54">
        <v>10301</v>
      </c>
    </row>
    <row r="67" spans="1:8" s="4" customFormat="1" ht="10.2">
      <c r="A67" s="64">
        <v>778</v>
      </c>
      <c r="B67" s="100" t="s">
        <v>137</v>
      </c>
      <c r="C67" s="139"/>
      <c r="D67" s="54">
        <v>54</v>
      </c>
      <c r="E67" s="54">
        <v>71</v>
      </c>
      <c r="F67" s="54">
        <v>13751</v>
      </c>
      <c r="G67" s="54">
        <v>45</v>
      </c>
      <c r="H67" s="54">
        <v>11378</v>
      </c>
    </row>
    <row r="68" spans="1:8" s="4" customFormat="1" ht="10.2">
      <c r="A68" s="64">
        <v>779</v>
      </c>
      <c r="B68" s="100" t="s">
        <v>222</v>
      </c>
      <c r="C68" s="139"/>
      <c r="D68" s="54">
        <v>14</v>
      </c>
      <c r="E68" s="54">
        <v>17</v>
      </c>
      <c r="F68" s="54">
        <v>34978</v>
      </c>
      <c r="G68" s="54">
        <v>13</v>
      </c>
      <c r="H68" s="54">
        <v>5754</v>
      </c>
    </row>
    <row r="69" spans="1:8" s="4" customFormat="1" ht="10.2">
      <c r="A69" s="64">
        <v>780</v>
      </c>
      <c r="B69" s="100" t="s">
        <v>138</v>
      </c>
      <c r="C69" s="139"/>
      <c r="D69" s="54">
        <v>62</v>
      </c>
      <c r="E69" s="54">
        <v>80</v>
      </c>
      <c r="F69" s="54">
        <v>18818</v>
      </c>
      <c r="G69" s="54">
        <v>23</v>
      </c>
      <c r="H69" s="54">
        <v>14270</v>
      </c>
    </row>
    <row r="70" spans="1:8" s="4" customFormat="1" ht="13.5" customHeight="1">
      <c r="A70" s="95">
        <v>7</v>
      </c>
      <c r="B70" s="103" t="s">
        <v>209</v>
      </c>
      <c r="C70" s="126"/>
      <c r="D70" s="55">
        <v>309</v>
      </c>
      <c r="E70" s="55">
        <v>456</v>
      </c>
      <c r="F70" s="55">
        <v>218355</v>
      </c>
      <c r="G70" s="55">
        <v>272</v>
      </c>
      <c r="H70" s="55">
        <v>97952</v>
      </c>
    </row>
    <row r="71" spans="1:8" s="4" customFormat="1" ht="13.5" customHeight="1">
      <c r="A71" s="95"/>
      <c r="B71" s="62" t="s">
        <v>197</v>
      </c>
      <c r="C71" s="140"/>
      <c r="D71" s="172">
        <v>1684</v>
      </c>
      <c r="E71" s="172">
        <v>2827</v>
      </c>
      <c r="F71" s="172">
        <v>958866</v>
      </c>
      <c r="G71" s="172">
        <v>1744</v>
      </c>
      <c r="H71" s="172">
        <v>620235</v>
      </c>
    </row>
    <row r="72" spans="1:8" s="4" customFormat="1" ht="12">
      <c r="A72" s="95"/>
      <c r="B72" s="17"/>
      <c r="C72" s="17"/>
      <c r="D72" s="55"/>
      <c r="E72" s="55"/>
      <c r="F72" s="55"/>
      <c r="G72" s="55"/>
      <c r="H72" s="55"/>
    </row>
    <row r="73" spans="1:8" s="4" customFormat="1" ht="10.2">
      <c r="A73" s="4" t="s">
        <v>63</v>
      </c>
      <c r="D73" s="39"/>
      <c r="E73" s="39"/>
      <c r="F73" s="39"/>
      <c r="G73" s="39"/>
      <c r="H73" s="39"/>
    </row>
    <row r="74" spans="1:8" s="4" customFormat="1" ht="11.4">
      <c r="A74" s="12" t="s">
        <v>386</v>
      </c>
      <c r="D74" s="39"/>
      <c r="E74" s="39"/>
      <c r="F74" s="39"/>
      <c r="G74" s="39"/>
      <c r="H74" s="39"/>
    </row>
    <row r="75" spans="4:8" s="4" customFormat="1" ht="10.2">
      <c r="D75" s="39"/>
      <c r="E75" s="39"/>
      <c r="F75" s="39"/>
      <c r="G75" s="39"/>
      <c r="H75" s="39"/>
    </row>
    <row r="76" spans="4:8" s="4" customFormat="1" ht="10.2">
      <c r="D76" s="39"/>
      <c r="E76" s="39"/>
      <c r="F76" s="39"/>
      <c r="G76" s="39"/>
      <c r="H76" s="39"/>
    </row>
    <row r="77" spans="4:8" s="4" customFormat="1" ht="10.2">
      <c r="D77" s="39"/>
      <c r="E77" s="39"/>
      <c r="F77" s="39"/>
      <c r="G77" s="39"/>
      <c r="H77" s="39"/>
    </row>
    <row r="78" spans="4:8" s="4" customFormat="1" ht="10.2">
      <c r="D78" s="39"/>
      <c r="E78" s="39"/>
      <c r="F78" s="39"/>
      <c r="G78" s="39"/>
      <c r="H78" s="39"/>
    </row>
    <row r="79" spans="4:8" s="4" customFormat="1" ht="10.2">
      <c r="D79" s="39"/>
      <c r="E79" s="39"/>
      <c r="F79" s="39"/>
      <c r="G79" s="39"/>
      <c r="H79" s="39"/>
    </row>
    <row r="80" spans="4:8" s="4" customFormat="1" ht="10.2">
      <c r="D80" s="39"/>
      <c r="E80" s="39"/>
      <c r="F80" s="39"/>
      <c r="G80" s="39"/>
      <c r="H80" s="39"/>
    </row>
    <row r="81" spans="4:8" s="4" customFormat="1" ht="10.2">
      <c r="D81" s="39"/>
      <c r="E81" s="39"/>
      <c r="F81" s="39"/>
      <c r="G81" s="39"/>
      <c r="H81" s="39"/>
    </row>
    <row r="82" spans="4:8" s="4" customFormat="1" ht="10.2">
      <c r="D82" s="39"/>
      <c r="E82" s="39"/>
      <c r="F82" s="39"/>
      <c r="G82" s="39"/>
      <c r="H82" s="39"/>
    </row>
    <row r="83" spans="4:8" s="4" customFormat="1" ht="10.2">
      <c r="D83" s="39"/>
      <c r="E83" s="39"/>
      <c r="F83" s="39"/>
      <c r="G83" s="39"/>
      <c r="H83" s="39"/>
    </row>
    <row r="84" spans="4:8" s="4" customFormat="1" ht="10.2">
      <c r="D84" s="39"/>
      <c r="E84" s="39"/>
      <c r="F84" s="39"/>
      <c r="G84" s="39"/>
      <c r="H84" s="39"/>
    </row>
    <row r="85" spans="4:8" s="4" customFormat="1" ht="10.2">
      <c r="D85" s="39"/>
      <c r="E85" s="39"/>
      <c r="F85" s="39"/>
      <c r="G85" s="39"/>
      <c r="H85" s="39"/>
    </row>
    <row r="86" spans="4:8" s="4" customFormat="1" ht="10.2">
      <c r="D86" s="39"/>
      <c r="E86" s="39"/>
      <c r="F86" s="39"/>
      <c r="G86" s="39"/>
      <c r="H86" s="39"/>
    </row>
    <row r="87" spans="4:8" s="4" customFormat="1" ht="10.2">
      <c r="D87" s="39"/>
      <c r="E87" s="39"/>
      <c r="F87" s="39"/>
      <c r="G87" s="39"/>
      <c r="H87" s="39"/>
    </row>
    <row r="88" spans="4:8" s="4" customFormat="1" ht="10.2">
      <c r="D88" s="39"/>
      <c r="E88" s="39"/>
      <c r="F88" s="39"/>
      <c r="G88" s="39"/>
      <c r="H88" s="39"/>
    </row>
    <row r="89" spans="4:8" s="4" customFormat="1" ht="10.2">
      <c r="D89" s="39"/>
      <c r="E89" s="39"/>
      <c r="F89" s="39"/>
      <c r="G89" s="39"/>
      <c r="H89" s="39"/>
    </row>
    <row r="90" spans="4:8" s="4" customFormat="1" ht="10.2">
      <c r="D90" s="39"/>
      <c r="E90" s="39"/>
      <c r="F90" s="39"/>
      <c r="G90" s="39"/>
      <c r="H90" s="39"/>
    </row>
    <row r="91" spans="4:8" s="4" customFormat="1" ht="10.2">
      <c r="D91" s="39"/>
      <c r="E91" s="39"/>
      <c r="F91" s="39"/>
      <c r="G91" s="39"/>
      <c r="H91" s="39"/>
    </row>
    <row r="92" spans="4:8" s="4" customFormat="1" ht="10.2">
      <c r="D92" s="39"/>
      <c r="E92" s="39"/>
      <c r="F92" s="39"/>
      <c r="G92" s="39"/>
      <c r="H92" s="39"/>
    </row>
    <row r="93" spans="4:8" s="4" customFormat="1" ht="10.2">
      <c r="D93" s="39"/>
      <c r="E93" s="39"/>
      <c r="F93" s="39"/>
      <c r="G93" s="39"/>
      <c r="H93" s="39"/>
    </row>
    <row r="94" spans="4:8" s="4" customFormat="1" ht="10.2">
      <c r="D94" s="39"/>
      <c r="E94" s="39"/>
      <c r="F94" s="39"/>
      <c r="G94" s="39"/>
      <c r="H94" s="39"/>
    </row>
    <row r="95" spans="4:8" s="4" customFormat="1" ht="10.2">
      <c r="D95" s="39"/>
      <c r="E95" s="39"/>
      <c r="F95" s="39"/>
      <c r="G95" s="39"/>
      <c r="H95" s="39"/>
    </row>
    <row r="96" spans="4:8" s="4" customFormat="1" ht="10.2">
      <c r="D96" s="39"/>
      <c r="E96" s="39"/>
      <c r="F96" s="39"/>
      <c r="G96" s="39"/>
      <c r="H96" s="39"/>
    </row>
    <row r="97" spans="4:8" s="4" customFormat="1" ht="10.2">
      <c r="D97" s="39"/>
      <c r="E97" s="39"/>
      <c r="F97" s="39"/>
      <c r="G97" s="39"/>
      <c r="H97" s="39"/>
    </row>
    <row r="98" spans="4:8" s="4" customFormat="1" ht="10.2">
      <c r="D98" s="39"/>
      <c r="E98" s="39"/>
      <c r="F98" s="39"/>
      <c r="G98" s="39"/>
      <c r="H98" s="39"/>
    </row>
    <row r="99" spans="4:8" s="4" customFormat="1" ht="10.2">
      <c r="D99" s="39"/>
      <c r="E99" s="39"/>
      <c r="F99" s="39"/>
      <c r="G99" s="39"/>
      <c r="H99" s="39"/>
    </row>
    <row r="100" spans="4:8" s="4" customFormat="1" ht="10.2">
      <c r="D100" s="39"/>
      <c r="E100" s="39"/>
      <c r="F100" s="39"/>
      <c r="G100" s="39"/>
      <c r="H100" s="39"/>
    </row>
    <row r="101" spans="4:8" s="4" customFormat="1" ht="10.2">
      <c r="D101" s="39"/>
      <c r="E101" s="39"/>
      <c r="F101" s="39"/>
      <c r="G101" s="39"/>
      <c r="H101" s="39"/>
    </row>
    <row r="102" spans="4:8" s="4" customFormat="1" ht="10.2">
      <c r="D102" s="39"/>
      <c r="E102" s="39"/>
      <c r="F102" s="39"/>
      <c r="G102" s="39"/>
      <c r="H102" s="39"/>
    </row>
    <row r="103" spans="4:8" s="4" customFormat="1" ht="10.2">
      <c r="D103" s="39"/>
      <c r="E103" s="39"/>
      <c r="F103" s="39"/>
      <c r="G103" s="39"/>
      <c r="H103" s="39"/>
    </row>
    <row r="104" spans="4:8" s="4" customFormat="1" ht="10.2">
      <c r="D104" s="39"/>
      <c r="E104" s="39"/>
      <c r="F104" s="39"/>
      <c r="G104" s="39"/>
      <c r="H104" s="39"/>
    </row>
    <row r="105" spans="4:8" s="4" customFormat="1" ht="10.2">
      <c r="D105" s="39"/>
      <c r="E105" s="39"/>
      <c r="F105" s="39"/>
      <c r="G105" s="39"/>
      <c r="H105" s="39"/>
    </row>
    <row r="106" spans="4:8" s="4" customFormat="1" ht="10.2">
      <c r="D106" s="39"/>
      <c r="E106" s="39"/>
      <c r="F106" s="39"/>
      <c r="G106" s="39"/>
      <c r="H106" s="39"/>
    </row>
    <row r="107" spans="4:8" s="4" customFormat="1" ht="10.2">
      <c r="D107" s="39"/>
      <c r="E107" s="39"/>
      <c r="F107" s="39"/>
      <c r="G107" s="39"/>
      <c r="H107" s="39"/>
    </row>
    <row r="108" spans="4:8" s="4" customFormat="1" ht="10.2">
      <c r="D108" s="39"/>
      <c r="E108" s="39"/>
      <c r="F108" s="39"/>
      <c r="G108" s="39"/>
      <c r="H108" s="39"/>
    </row>
    <row r="109" spans="4:8" s="4" customFormat="1" ht="10.2">
      <c r="D109" s="39"/>
      <c r="E109" s="39"/>
      <c r="F109" s="39"/>
      <c r="G109" s="39"/>
      <c r="H109" s="39"/>
    </row>
    <row r="110" spans="4:8" s="4" customFormat="1" ht="10.2">
      <c r="D110" s="39"/>
      <c r="E110" s="39"/>
      <c r="F110" s="39"/>
      <c r="G110" s="39"/>
      <c r="H110" s="39"/>
    </row>
    <row r="111" spans="4:8" s="4" customFormat="1" ht="10.2">
      <c r="D111" s="39"/>
      <c r="E111" s="39"/>
      <c r="F111" s="39"/>
      <c r="G111" s="39"/>
      <c r="H111" s="39"/>
    </row>
    <row r="112" spans="4:8" s="4" customFormat="1" ht="10.2">
      <c r="D112" s="39"/>
      <c r="E112" s="39"/>
      <c r="F112" s="39"/>
      <c r="G112" s="39"/>
      <c r="H112" s="39"/>
    </row>
    <row r="113" spans="4:8" s="4" customFormat="1" ht="10.2">
      <c r="D113" s="39"/>
      <c r="E113" s="39"/>
      <c r="F113" s="39"/>
      <c r="G113" s="39"/>
      <c r="H113" s="39"/>
    </row>
    <row r="114" spans="4:8" s="4" customFormat="1" ht="10.2">
      <c r="D114" s="39"/>
      <c r="E114" s="39"/>
      <c r="F114" s="39"/>
      <c r="G114" s="39"/>
      <c r="H114" s="39"/>
    </row>
    <row r="115" spans="4:8" s="4" customFormat="1" ht="10.2">
      <c r="D115" s="39"/>
      <c r="E115" s="39"/>
      <c r="F115" s="39"/>
      <c r="G115" s="39"/>
      <c r="H115" s="39"/>
    </row>
    <row r="116" spans="4:8" s="4" customFormat="1" ht="10.2">
      <c r="D116" s="39"/>
      <c r="E116" s="39"/>
      <c r="F116" s="39"/>
      <c r="G116" s="39"/>
      <c r="H116" s="39"/>
    </row>
    <row r="117" spans="4:8" s="4" customFormat="1" ht="10.2">
      <c r="D117" s="39"/>
      <c r="E117" s="39"/>
      <c r="F117" s="39"/>
      <c r="G117" s="39"/>
      <c r="H117" s="39"/>
    </row>
    <row r="118" spans="4:8" s="4" customFormat="1" ht="10.2">
      <c r="D118" s="39"/>
      <c r="E118" s="39"/>
      <c r="F118" s="39"/>
      <c r="G118" s="39"/>
      <c r="H118" s="39"/>
    </row>
    <row r="119" spans="4:8" s="4" customFormat="1" ht="10.2">
      <c r="D119" s="39"/>
      <c r="E119" s="39"/>
      <c r="F119" s="39"/>
      <c r="G119" s="39"/>
      <c r="H119" s="39"/>
    </row>
    <row r="120" spans="4:8" s="4" customFormat="1" ht="10.2">
      <c r="D120" s="39"/>
      <c r="E120" s="39"/>
      <c r="F120" s="39"/>
      <c r="G120" s="39"/>
      <c r="H120" s="39"/>
    </row>
    <row r="121" spans="4:8" s="4" customFormat="1" ht="10.2">
      <c r="D121" s="39"/>
      <c r="E121" s="39"/>
      <c r="F121" s="39"/>
      <c r="G121" s="39"/>
      <c r="H121" s="39"/>
    </row>
    <row r="122" spans="4:8" s="4" customFormat="1" ht="10.2">
      <c r="D122" s="39"/>
      <c r="E122" s="39"/>
      <c r="F122" s="39"/>
      <c r="G122" s="39"/>
      <c r="H122" s="39"/>
    </row>
    <row r="123" spans="4:8" s="4" customFormat="1" ht="10.2">
      <c r="D123" s="39"/>
      <c r="E123" s="39"/>
      <c r="F123" s="39"/>
      <c r="G123" s="39"/>
      <c r="H123" s="39"/>
    </row>
    <row r="124" spans="4:8" s="4" customFormat="1" ht="10.2">
      <c r="D124" s="39"/>
      <c r="E124" s="39"/>
      <c r="F124" s="39"/>
      <c r="G124" s="39"/>
      <c r="H124" s="39"/>
    </row>
    <row r="125" spans="4:8" s="4" customFormat="1" ht="10.2">
      <c r="D125" s="39"/>
      <c r="E125" s="39"/>
      <c r="F125" s="39"/>
      <c r="G125" s="39"/>
      <c r="H125" s="39"/>
    </row>
    <row r="126" spans="4:8" s="4" customFormat="1" ht="10.2">
      <c r="D126" s="39"/>
      <c r="E126" s="39"/>
      <c r="F126" s="39"/>
      <c r="G126" s="39"/>
      <c r="H126" s="39"/>
    </row>
    <row r="127" spans="4:8" s="4" customFormat="1" ht="10.2">
      <c r="D127" s="39"/>
      <c r="E127" s="39"/>
      <c r="F127" s="39"/>
      <c r="G127" s="39"/>
      <c r="H127" s="39"/>
    </row>
    <row r="128" spans="4:8" s="4" customFormat="1" ht="10.2">
      <c r="D128" s="39"/>
      <c r="E128" s="39"/>
      <c r="F128" s="39"/>
      <c r="G128" s="39"/>
      <c r="H128" s="39"/>
    </row>
    <row r="129" spans="4:8" s="4" customFormat="1" ht="10.2">
      <c r="D129" s="39"/>
      <c r="E129" s="39"/>
      <c r="F129" s="39"/>
      <c r="G129" s="39"/>
      <c r="H129" s="39"/>
    </row>
    <row r="130" spans="4:8" s="4" customFormat="1" ht="10.2">
      <c r="D130" s="39"/>
      <c r="E130" s="39"/>
      <c r="F130" s="39"/>
      <c r="G130" s="39"/>
      <c r="H130" s="39"/>
    </row>
    <row r="131" spans="4:8" s="4" customFormat="1" ht="10.2">
      <c r="D131" s="39"/>
      <c r="E131" s="39"/>
      <c r="F131" s="39"/>
      <c r="G131" s="39"/>
      <c r="H131" s="39"/>
    </row>
    <row r="132" spans="4:8" s="4" customFormat="1" ht="10.2">
      <c r="D132" s="39"/>
      <c r="E132" s="39"/>
      <c r="F132" s="39"/>
      <c r="G132" s="39"/>
      <c r="H132" s="39"/>
    </row>
    <row r="133" spans="4:8" s="4" customFormat="1" ht="10.2">
      <c r="D133" s="39"/>
      <c r="E133" s="39"/>
      <c r="F133" s="39"/>
      <c r="G133" s="39"/>
      <c r="H133" s="39"/>
    </row>
    <row r="134" spans="4:8" s="4" customFormat="1" ht="10.2">
      <c r="D134" s="39"/>
      <c r="E134" s="39"/>
      <c r="F134" s="39"/>
      <c r="G134" s="39"/>
      <c r="H134" s="39"/>
    </row>
    <row r="135" spans="4:8" s="4" customFormat="1" ht="10.2">
      <c r="D135" s="39"/>
      <c r="E135" s="39"/>
      <c r="F135" s="39"/>
      <c r="G135" s="39"/>
      <c r="H135" s="39"/>
    </row>
    <row r="136" spans="4:8" s="4" customFormat="1" ht="10.2">
      <c r="D136" s="39"/>
      <c r="E136" s="39"/>
      <c r="F136" s="39"/>
      <c r="G136" s="39"/>
      <c r="H136" s="39"/>
    </row>
    <row r="137" spans="4:8" s="4" customFormat="1" ht="10.2">
      <c r="D137" s="39"/>
      <c r="E137" s="39"/>
      <c r="F137" s="39"/>
      <c r="G137" s="39"/>
      <c r="H137" s="39"/>
    </row>
    <row r="138" spans="4:8" s="4" customFormat="1" ht="10.2">
      <c r="D138" s="39"/>
      <c r="E138" s="39"/>
      <c r="F138" s="39"/>
      <c r="G138" s="39"/>
      <c r="H138" s="39"/>
    </row>
    <row r="139" spans="4:8" s="4" customFormat="1" ht="10.2">
      <c r="D139" s="39"/>
      <c r="E139" s="39"/>
      <c r="F139" s="39"/>
      <c r="G139" s="39"/>
      <c r="H139" s="39"/>
    </row>
    <row r="140" spans="4:8" s="4" customFormat="1" ht="10.2">
      <c r="D140" s="39"/>
      <c r="E140" s="39"/>
      <c r="F140" s="39"/>
      <c r="G140" s="39"/>
      <c r="H140" s="39"/>
    </row>
    <row r="141" spans="4:8" s="4" customFormat="1" ht="10.2">
      <c r="D141" s="39"/>
      <c r="E141" s="39"/>
      <c r="F141" s="39"/>
      <c r="G141" s="39"/>
      <c r="H141" s="39"/>
    </row>
    <row r="142" spans="4:8" s="4" customFormat="1" ht="10.2">
      <c r="D142" s="39"/>
      <c r="E142" s="39"/>
      <c r="F142" s="39"/>
      <c r="G142" s="39"/>
      <c r="H142" s="39"/>
    </row>
    <row r="143" spans="4:8" s="4" customFormat="1" ht="10.2">
      <c r="D143" s="39"/>
      <c r="E143" s="39"/>
      <c r="F143" s="39"/>
      <c r="G143" s="39"/>
      <c r="H143" s="39"/>
    </row>
    <row r="144" spans="4:8" s="4" customFormat="1" ht="10.2">
      <c r="D144" s="39"/>
      <c r="E144" s="39"/>
      <c r="F144" s="39"/>
      <c r="G144" s="39"/>
      <c r="H144" s="39"/>
    </row>
    <row r="145" spans="4:8" s="4" customFormat="1" ht="10.2">
      <c r="D145" s="39"/>
      <c r="E145" s="39"/>
      <c r="F145" s="39"/>
      <c r="G145" s="39"/>
      <c r="H145" s="39"/>
    </row>
    <row r="146" spans="4:8" s="4" customFormat="1" ht="10.2">
      <c r="D146" s="39"/>
      <c r="E146" s="39"/>
      <c r="F146" s="39"/>
      <c r="G146" s="39"/>
      <c r="H146" s="39"/>
    </row>
    <row r="147" spans="4:8" s="4" customFormat="1" ht="10.2">
      <c r="D147" s="39"/>
      <c r="E147" s="39"/>
      <c r="F147" s="39"/>
      <c r="G147" s="39"/>
      <c r="H147" s="39"/>
    </row>
    <row r="148" spans="4:8" s="4" customFormat="1" ht="10.2">
      <c r="D148" s="39"/>
      <c r="E148" s="39"/>
      <c r="F148" s="39"/>
      <c r="G148" s="39"/>
      <c r="H148" s="39"/>
    </row>
    <row r="149" spans="4:8" s="4" customFormat="1" ht="10.2">
      <c r="D149" s="39"/>
      <c r="E149" s="39"/>
      <c r="F149" s="39"/>
      <c r="G149" s="39"/>
      <c r="H149" s="39"/>
    </row>
    <row r="150" spans="4:8" s="4" customFormat="1" ht="10.2">
      <c r="D150" s="39"/>
      <c r="E150" s="39"/>
      <c r="F150" s="39"/>
      <c r="G150" s="39"/>
      <c r="H150" s="39"/>
    </row>
    <row r="151" spans="4:8" s="4" customFormat="1" ht="10.2">
      <c r="D151" s="39"/>
      <c r="E151" s="39"/>
      <c r="F151" s="39"/>
      <c r="G151" s="39"/>
      <c r="H151" s="39"/>
    </row>
    <row r="152" spans="4:8" s="4" customFormat="1" ht="10.2">
      <c r="D152" s="39"/>
      <c r="E152" s="39"/>
      <c r="F152" s="39"/>
      <c r="G152" s="39"/>
      <c r="H152" s="39"/>
    </row>
    <row r="153" spans="4:8" s="4" customFormat="1" ht="10.2">
      <c r="D153" s="39"/>
      <c r="E153" s="39"/>
      <c r="F153" s="39"/>
      <c r="G153" s="39"/>
      <c r="H153" s="39"/>
    </row>
    <row r="154" spans="4:8" s="4" customFormat="1" ht="10.2">
      <c r="D154" s="39"/>
      <c r="E154" s="39"/>
      <c r="F154" s="39"/>
      <c r="G154" s="39"/>
      <c r="H154" s="39"/>
    </row>
    <row r="155" spans="4:8" s="4" customFormat="1" ht="10.2">
      <c r="D155" s="39"/>
      <c r="E155" s="39"/>
      <c r="F155" s="39"/>
      <c r="G155" s="39"/>
      <c r="H155" s="39"/>
    </row>
    <row r="156" spans="4:8" s="4" customFormat="1" ht="10.2">
      <c r="D156" s="39"/>
      <c r="E156" s="39"/>
      <c r="F156" s="39"/>
      <c r="G156" s="39"/>
      <c r="H156" s="39"/>
    </row>
    <row r="157" spans="4:8" s="4" customFormat="1" ht="10.2">
      <c r="D157" s="39"/>
      <c r="E157" s="39"/>
      <c r="F157" s="39"/>
      <c r="G157" s="39"/>
      <c r="H157" s="39"/>
    </row>
    <row r="158" spans="4:8" s="4" customFormat="1" ht="10.2">
      <c r="D158" s="39"/>
      <c r="E158" s="39"/>
      <c r="F158" s="39"/>
      <c r="G158" s="39"/>
      <c r="H158" s="39"/>
    </row>
    <row r="159" spans="4:8" s="4" customFormat="1" ht="10.2">
      <c r="D159" s="39"/>
      <c r="E159" s="39"/>
      <c r="F159" s="39"/>
      <c r="G159" s="39"/>
      <c r="H159" s="39"/>
    </row>
    <row r="160" spans="4:8" s="4" customFormat="1" ht="10.2">
      <c r="D160" s="39"/>
      <c r="E160" s="39"/>
      <c r="F160" s="39"/>
      <c r="G160" s="39"/>
      <c r="H160" s="39"/>
    </row>
    <row r="161" spans="4:8" s="4" customFormat="1" ht="10.2">
      <c r="D161" s="39"/>
      <c r="E161" s="39"/>
      <c r="F161" s="39"/>
      <c r="G161" s="39"/>
      <c r="H161" s="39"/>
    </row>
    <row r="162" spans="4:8" s="4" customFormat="1" ht="10.2">
      <c r="D162" s="39"/>
      <c r="E162" s="39"/>
      <c r="F162" s="39"/>
      <c r="G162" s="39"/>
      <c r="H162" s="39"/>
    </row>
    <row r="163" spans="4:8" s="4" customFormat="1" ht="10.2">
      <c r="D163" s="39"/>
      <c r="E163" s="39"/>
      <c r="F163" s="39"/>
      <c r="G163" s="39"/>
      <c r="H163" s="39"/>
    </row>
    <row r="164" spans="4:8" s="4" customFormat="1" ht="10.2">
      <c r="D164" s="39"/>
      <c r="E164" s="39"/>
      <c r="F164" s="39"/>
      <c r="G164" s="39"/>
      <c r="H164" s="39"/>
    </row>
    <row r="165" spans="4:8" s="4" customFormat="1" ht="10.2">
      <c r="D165" s="39"/>
      <c r="E165" s="39"/>
      <c r="F165" s="39"/>
      <c r="G165" s="39"/>
      <c r="H165" s="39"/>
    </row>
    <row r="166" spans="4:8" s="4" customFormat="1" ht="10.2">
      <c r="D166" s="39"/>
      <c r="E166" s="39"/>
      <c r="F166" s="39"/>
      <c r="G166" s="39"/>
      <c r="H166" s="39"/>
    </row>
    <row r="167" spans="4:8" s="4" customFormat="1" ht="10.2">
      <c r="D167" s="39"/>
      <c r="E167" s="39"/>
      <c r="F167" s="39"/>
      <c r="G167" s="39"/>
      <c r="H167" s="39"/>
    </row>
    <row r="168" spans="4:8" s="4" customFormat="1" ht="10.2">
      <c r="D168" s="39"/>
      <c r="E168" s="39"/>
      <c r="F168" s="39"/>
      <c r="G168" s="39"/>
      <c r="H168" s="39"/>
    </row>
    <row r="169" spans="4:8" s="4" customFormat="1" ht="10.2">
      <c r="D169" s="39"/>
      <c r="E169" s="39"/>
      <c r="F169" s="39"/>
      <c r="G169" s="39"/>
      <c r="H169" s="39"/>
    </row>
    <row r="170" spans="4:8" s="4" customFormat="1" ht="10.2">
      <c r="D170" s="39"/>
      <c r="E170" s="39"/>
      <c r="F170" s="39"/>
      <c r="G170" s="39"/>
      <c r="H170" s="39"/>
    </row>
    <row r="171" spans="4:8" s="4" customFormat="1" ht="10.2">
      <c r="D171" s="39"/>
      <c r="E171" s="39"/>
      <c r="F171" s="39"/>
      <c r="G171" s="39"/>
      <c r="H171" s="39"/>
    </row>
    <row r="172" spans="4:8" s="4" customFormat="1" ht="10.2">
      <c r="D172" s="39"/>
      <c r="E172" s="39"/>
      <c r="F172" s="39"/>
      <c r="G172" s="39"/>
      <c r="H172" s="39"/>
    </row>
    <row r="173" spans="4:8" s="4" customFormat="1" ht="10.2">
      <c r="D173" s="39"/>
      <c r="E173" s="39"/>
      <c r="F173" s="39"/>
      <c r="G173" s="39"/>
      <c r="H173" s="39"/>
    </row>
    <row r="174" spans="4:8" s="4" customFormat="1" ht="10.2">
      <c r="D174" s="39"/>
      <c r="E174" s="39"/>
      <c r="F174" s="39"/>
      <c r="G174" s="39"/>
      <c r="H174" s="39"/>
    </row>
    <row r="175" spans="4:8" s="4" customFormat="1" ht="10.2">
      <c r="D175" s="39"/>
      <c r="E175" s="39"/>
      <c r="F175" s="39"/>
      <c r="G175" s="39"/>
      <c r="H175" s="39"/>
    </row>
    <row r="176" spans="4:8" s="4" customFormat="1" ht="10.2">
      <c r="D176" s="39"/>
      <c r="E176" s="39"/>
      <c r="F176" s="39"/>
      <c r="G176" s="39"/>
      <c r="H176" s="39"/>
    </row>
    <row r="177" spans="4:8" s="4" customFormat="1" ht="10.2">
      <c r="D177" s="39"/>
      <c r="E177" s="39"/>
      <c r="F177" s="39"/>
      <c r="G177" s="39"/>
      <c r="H177" s="39"/>
    </row>
    <row r="178" spans="4:8" s="4" customFormat="1" ht="10.2">
      <c r="D178" s="39"/>
      <c r="E178" s="39"/>
      <c r="F178" s="39"/>
      <c r="G178" s="39"/>
      <c r="H178" s="39"/>
    </row>
    <row r="179" spans="4:8" s="4" customFormat="1" ht="10.2">
      <c r="D179" s="39"/>
      <c r="E179" s="39"/>
      <c r="F179" s="39"/>
      <c r="G179" s="39"/>
      <c r="H179" s="39"/>
    </row>
    <row r="180" spans="4:8" s="4" customFormat="1" ht="10.2">
      <c r="D180" s="39"/>
      <c r="E180" s="39"/>
      <c r="F180" s="39"/>
      <c r="G180" s="39"/>
      <c r="H180" s="39"/>
    </row>
    <row r="181" spans="4:8" s="4" customFormat="1" ht="10.2">
      <c r="D181" s="39"/>
      <c r="E181" s="39"/>
      <c r="F181" s="39"/>
      <c r="G181" s="39"/>
      <c r="H181" s="39"/>
    </row>
    <row r="182" spans="4:8" s="4" customFormat="1" ht="10.2">
      <c r="D182" s="39"/>
      <c r="E182" s="39"/>
      <c r="F182" s="39"/>
      <c r="G182" s="39"/>
      <c r="H182" s="39"/>
    </row>
    <row r="183" spans="4:8" s="4" customFormat="1" ht="10.2">
      <c r="D183" s="39"/>
      <c r="E183" s="39"/>
      <c r="F183" s="39"/>
      <c r="G183" s="39"/>
      <c r="H183" s="39"/>
    </row>
    <row r="184" spans="4:8" s="4" customFormat="1" ht="10.2">
      <c r="D184" s="39"/>
      <c r="E184" s="39"/>
      <c r="F184" s="39"/>
      <c r="G184" s="39"/>
      <c r="H184" s="39"/>
    </row>
    <row r="185" spans="4:8" s="4" customFormat="1" ht="10.2">
      <c r="D185" s="39"/>
      <c r="E185" s="39"/>
      <c r="F185" s="39"/>
      <c r="G185" s="39"/>
      <c r="H185" s="39"/>
    </row>
    <row r="186" spans="4:8" s="4" customFormat="1" ht="10.2">
      <c r="D186" s="39"/>
      <c r="E186" s="39"/>
      <c r="F186" s="39"/>
      <c r="G186" s="39"/>
      <c r="H186" s="39"/>
    </row>
    <row r="187" spans="4:8" s="4" customFormat="1" ht="10.2">
      <c r="D187" s="39"/>
      <c r="E187" s="39"/>
      <c r="F187" s="39"/>
      <c r="G187" s="39"/>
      <c r="H187" s="39"/>
    </row>
    <row r="188" spans="4:8" s="4" customFormat="1" ht="10.2">
      <c r="D188" s="39"/>
      <c r="E188" s="39"/>
      <c r="F188" s="39"/>
      <c r="G188" s="39"/>
      <c r="H188" s="39"/>
    </row>
    <row r="189" spans="4:8" s="4" customFormat="1" ht="10.2">
      <c r="D189" s="39"/>
      <c r="E189" s="39"/>
      <c r="F189" s="39"/>
      <c r="G189" s="39"/>
      <c r="H189" s="39"/>
    </row>
    <row r="190" spans="4:8" s="4" customFormat="1" ht="10.2">
      <c r="D190" s="39"/>
      <c r="E190" s="39"/>
      <c r="F190" s="39"/>
      <c r="G190" s="39"/>
      <c r="H190" s="39"/>
    </row>
    <row r="191" spans="4:8" s="4" customFormat="1" ht="10.2">
      <c r="D191" s="39"/>
      <c r="E191" s="39"/>
      <c r="F191" s="39"/>
      <c r="G191" s="39"/>
      <c r="H191" s="39"/>
    </row>
    <row r="192" spans="4:8" s="4" customFormat="1" ht="10.2">
      <c r="D192" s="39"/>
      <c r="E192" s="39"/>
      <c r="F192" s="39"/>
      <c r="G192" s="39"/>
      <c r="H192" s="39"/>
    </row>
    <row r="193" spans="4:8" s="4" customFormat="1" ht="10.2">
      <c r="D193" s="39"/>
      <c r="E193" s="39"/>
      <c r="F193" s="39"/>
      <c r="G193" s="39"/>
      <c r="H193" s="39"/>
    </row>
    <row r="194" spans="4:8" s="4" customFormat="1" ht="10.2">
      <c r="D194" s="39"/>
      <c r="E194" s="39"/>
      <c r="F194" s="39"/>
      <c r="G194" s="39"/>
      <c r="H194" s="39"/>
    </row>
    <row r="195" spans="4:8" s="4" customFormat="1" ht="10.2">
      <c r="D195" s="39"/>
      <c r="E195" s="39"/>
      <c r="F195" s="39"/>
      <c r="G195" s="39"/>
      <c r="H195" s="39"/>
    </row>
    <row r="196" spans="4:8" s="4" customFormat="1" ht="10.2">
      <c r="D196" s="39"/>
      <c r="E196" s="39"/>
      <c r="F196" s="39"/>
      <c r="G196" s="39"/>
      <c r="H196" s="39"/>
    </row>
    <row r="197" spans="4:8" s="4" customFormat="1" ht="10.2">
      <c r="D197" s="39"/>
      <c r="E197" s="39"/>
      <c r="F197" s="39"/>
      <c r="G197" s="39"/>
      <c r="H197" s="39"/>
    </row>
    <row r="198" spans="4:8" s="4" customFormat="1" ht="10.2">
      <c r="D198" s="39"/>
      <c r="E198" s="39"/>
      <c r="F198" s="39"/>
      <c r="G198" s="39"/>
      <c r="H198" s="39"/>
    </row>
    <row r="199" spans="4:8" s="4" customFormat="1" ht="10.2">
      <c r="D199" s="39"/>
      <c r="E199" s="39"/>
      <c r="F199" s="39"/>
      <c r="G199" s="39"/>
      <c r="H199" s="39"/>
    </row>
    <row r="200" spans="4:8" s="4" customFormat="1" ht="10.2">
      <c r="D200" s="39"/>
      <c r="E200" s="39"/>
      <c r="F200" s="39"/>
      <c r="G200" s="39"/>
      <c r="H200" s="39"/>
    </row>
    <row r="201" spans="4:8" s="4" customFormat="1" ht="10.2">
      <c r="D201" s="39"/>
      <c r="E201" s="39"/>
      <c r="F201" s="39"/>
      <c r="G201" s="39"/>
      <c r="H201" s="39"/>
    </row>
    <row r="202" spans="4:8" s="4" customFormat="1" ht="10.2">
      <c r="D202" s="39"/>
      <c r="E202" s="39"/>
      <c r="F202" s="39"/>
      <c r="G202" s="39"/>
      <c r="H202" s="39"/>
    </row>
    <row r="203" spans="4:8" s="4" customFormat="1" ht="10.2">
      <c r="D203" s="39"/>
      <c r="E203" s="39"/>
      <c r="F203" s="39"/>
      <c r="G203" s="39"/>
      <c r="H203" s="39"/>
    </row>
    <row r="204" spans="4:8" s="4" customFormat="1" ht="10.2">
      <c r="D204" s="39"/>
      <c r="E204" s="39"/>
      <c r="F204" s="39"/>
      <c r="G204" s="39"/>
      <c r="H204" s="39"/>
    </row>
    <row r="205" spans="4:8" s="4" customFormat="1" ht="10.2">
      <c r="D205" s="39"/>
      <c r="E205" s="39"/>
      <c r="F205" s="39"/>
      <c r="G205" s="39"/>
      <c r="H205" s="39"/>
    </row>
    <row r="206" spans="4:8" s="4" customFormat="1" ht="10.2">
      <c r="D206" s="39"/>
      <c r="E206" s="39"/>
      <c r="F206" s="39"/>
      <c r="G206" s="39"/>
      <c r="H206" s="39"/>
    </row>
    <row r="207" spans="4:8" s="4" customFormat="1" ht="10.2">
      <c r="D207" s="39"/>
      <c r="E207" s="39"/>
      <c r="F207" s="39"/>
      <c r="G207" s="39"/>
      <c r="H207" s="39"/>
    </row>
    <row r="208" spans="4:8" s="4" customFormat="1" ht="10.2">
      <c r="D208" s="39"/>
      <c r="E208" s="39"/>
      <c r="F208" s="39"/>
      <c r="G208" s="39"/>
      <c r="H208" s="39"/>
    </row>
    <row r="209" spans="4:8" s="4" customFormat="1" ht="10.2">
      <c r="D209" s="39"/>
      <c r="E209" s="39"/>
      <c r="F209" s="39"/>
      <c r="G209" s="39"/>
      <c r="H209" s="39"/>
    </row>
    <row r="210" spans="4:8" s="4" customFormat="1" ht="10.2">
      <c r="D210" s="39"/>
      <c r="E210" s="39"/>
      <c r="F210" s="39"/>
      <c r="G210" s="39"/>
      <c r="H210" s="39"/>
    </row>
    <row r="211" spans="4:8" s="4" customFormat="1" ht="10.2">
      <c r="D211" s="39"/>
      <c r="E211" s="39"/>
      <c r="F211" s="39"/>
      <c r="G211" s="39"/>
      <c r="H211" s="39"/>
    </row>
    <row r="212" spans="4:8" s="4" customFormat="1" ht="10.2">
      <c r="D212" s="39"/>
      <c r="E212" s="39"/>
      <c r="F212" s="39"/>
      <c r="G212" s="39"/>
      <c r="H212" s="39"/>
    </row>
    <row r="213" spans="4:8" s="4" customFormat="1" ht="10.2">
      <c r="D213" s="39"/>
      <c r="E213" s="39"/>
      <c r="F213" s="39"/>
      <c r="G213" s="39"/>
      <c r="H213" s="39"/>
    </row>
    <row r="214" spans="4:8" s="4" customFormat="1" ht="10.2">
      <c r="D214" s="39"/>
      <c r="E214" s="39"/>
      <c r="F214" s="39"/>
      <c r="G214" s="39"/>
      <c r="H214" s="39"/>
    </row>
    <row r="215" spans="4:8" s="4" customFormat="1" ht="10.2">
      <c r="D215" s="39"/>
      <c r="E215" s="39"/>
      <c r="F215" s="39"/>
      <c r="G215" s="39"/>
      <c r="H215" s="39"/>
    </row>
    <row r="216" spans="4:8" s="4" customFormat="1" ht="10.2">
      <c r="D216" s="39"/>
      <c r="E216" s="39"/>
      <c r="F216" s="39"/>
      <c r="G216" s="39"/>
      <c r="H216" s="39"/>
    </row>
    <row r="217" spans="4:8" s="4" customFormat="1" ht="10.2">
      <c r="D217" s="39"/>
      <c r="E217" s="39"/>
      <c r="F217" s="39"/>
      <c r="G217" s="39"/>
      <c r="H217" s="39"/>
    </row>
    <row r="218" spans="4:8" s="4" customFormat="1" ht="10.2">
      <c r="D218" s="39"/>
      <c r="E218" s="39"/>
      <c r="F218" s="39"/>
      <c r="G218" s="39"/>
      <c r="H218" s="39"/>
    </row>
    <row r="219" spans="4:8" s="4" customFormat="1" ht="10.2">
      <c r="D219" s="39"/>
      <c r="E219" s="39"/>
      <c r="F219" s="39"/>
      <c r="G219" s="39"/>
      <c r="H219" s="39"/>
    </row>
    <row r="220" spans="4:8" s="4" customFormat="1" ht="10.2">
      <c r="D220" s="39"/>
      <c r="E220" s="39"/>
      <c r="F220" s="39"/>
      <c r="G220" s="39"/>
      <c r="H220" s="39"/>
    </row>
    <row r="221" spans="4:8" s="4" customFormat="1" ht="10.2">
      <c r="D221" s="39"/>
      <c r="E221" s="39"/>
      <c r="F221" s="39"/>
      <c r="G221" s="39"/>
      <c r="H221" s="39"/>
    </row>
    <row r="222" spans="4:8" s="4" customFormat="1" ht="10.2">
      <c r="D222" s="39"/>
      <c r="E222" s="39"/>
      <c r="F222" s="39"/>
      <c r="G222" s="39"/>
      <c r="H222" s="39"/>
    </row>
    <row r="223" spans="4:8" s="4" customFormat="1" ht="10.2">
      <c r="D223" s="39"/>
      <c r="E223" s="39"/>
      <c r="F223" s="39"/>
      <c r="G223" s="39"/>
      <c r="H223" s="39"/>
    </row>
    <row r="224" spans="4:8" s="4" customFormat="1" ht="10.2">
      <c r="D224" s="39"/>
      <c r="E224" s="39"/>
      <c r="F224" s="39"/>
      <c r="G224" s="39"/>
      <c r="H224" s="39"/>
    </row>
    <row r="225" spans="4:8" s="4" customFormat="1" ht="10.2">
      <c r="D225" s="39"/>
      <c r="E225" s="39"/>
      <c r="F225" s="39"/>
      <c r="G225" s="39"/>
      <c r="H225" s="39"/>
    </row>
    <row r="226" spans="4:8" s="4" customFormat="1" ht="10.2">
      <c r="D226" s="39"/>
      <c r="E226" s="39"/>
      <c r="F226" s="39"/>
      <c r="G226" s="39"/>
      <c r="H226" s="39"/>
    </row>
    <row r="227" spans="4:8" s="4" customFormat="1" ht="10.2">
      <c r="D227" s="39"/>
      <c r="E227" s="39"/>
      <c r="F227" s="39"/>
      <c r="G227" s="39"/>
      <c r="H227" s="39"/>
    </row>
    <row r="228" spans="4:8" s="4" customFormat="1" ht="10.2">
      <c r="D228" s="39"/>
      <c r="E228" s="39"/>
      <c r="F228" s="39"/>
      <c r="G228" s="39"/>
      <c r="H228" s="39"/>
    </row>
    <row r="229" spans="4:8" s="4" customFormat="1" ht="10.2">
      <c r="D229" s="39"/>
      <c r="E229" s="39"/>
      <c r="F229" s="39"/>
      <c r="G229" s="39"/>
      <c r="H229" s="39"/>
    </row>
    <row r="230" spans="4:8" s="4" customFormat="1" ht="10.2">
      <c r="D230" s="39"/>
      <c r="E230" s="39"/>
      <c r="F230" s="39"/>
      <c r="G230" s="39"/>
      <c r="H230" s="39"/>
    </row>
    <row r="231" spans="4:8" s="4" customFormat="1" ht="10.2">
      <c r="D231" s="39"/>
      <c r="E231" s="39"/>
      <c r="F231" s="39"/>
      <c r="G231" s="39"/>
      <c r="H231" s="39"/>
    </row>
    <row r="232" spans="4:8" s="4" customFormat="1" ht="10.2">
      <c r="D232" s="39"/>
      <c r="E232" s="39"/>
      <c r="F232" s="39"/>
      <c r="G232" s="39"/>
      <c r="H232" s="39"/>
    </row>
    <row r="233" spans="4:8" s="4" customFormat="1" ht="10.2">
      <c r="D233" s="39"/>
      <c r="E233" s="39"/>
      <c r="F233" s="39"/>
      <c r="G233" s="39"/>
      <c r="H233" s="39"/>
    </row>
    <row r="234" spans="4:8" s="4" customFormat="1" ht="10.2">
      <c r="D234" s="39"/>
      <c r="E234" s="39"/>
      <c r="F234" s="39"/>
      <c r="G234" s="39"/>
      <c r="H234" s="39"/>
    </row>
    <row r="235" spans="4:8" s="4" customFormat="1" ht="10.2">
      <c r="D235" s="39"/>
      <c r="E235" s="39"/>
      <c r="F235" s="39"/>
      <c r="G235" s="39"/>
      <c r="H235" s="39"/>
    </row>
    <row r="236" spans="4:8" s="4" customFormat="1" ht="10.2">
      <c r="D236" s="39"/>
      <c r="E236" s="39"/>
      <c r="F236" s="39"/>
      <c r="G236" s="39"/>
      <c r="H236" s="39"/>
    </row>
    <row r="237" spans="4:8" s="4" customFormat="1" ht="10.2">
      <c r="D237" s="39"/>
      <c r="E237" s="39"/>
      <c r="F237" s="39"/>
      <c r="G237" s="39"/>
      <c r="H237" s="39"/>
    </row>
    <row r="238" spans="4:8" s="4" customFormat="1" ht="10.2">
      <c r="D238" s="39"/>
      <c r="E238" s="39"/>
      <c r="F238" s="39"/>
      <c r="G238" s="39"/>
      <c r="H238" s="39"/>
    </row>
    <row r="239" spans="4:8" s="4" customFormat="1" ht="10.2">
      <c r="D239" s="39"/>
      <c r="E239" s="39"/>
      <c r="F239" s="39"/>
      <c r="G239" s="39"/>
      <c r="H239" s="39"/>
    </row>
    <row r="240" spans="4:8" s="4" customFormat="1" ht="10.2">
      <c r="D240" s="39"/>
      <c r="E240" s="39"/>
      <c r="F240" s="39"/>
      <c r="G240" s="39"/>
      <c r="H240" s="39"/>
    </row>
    <row r="241" spans="4:8" s="4" customFormat="1" ht="10.2">
      <c r="D241" s="39"/>
      <c r="E241" s="39"/>
      <c r="F241" s="39"/>
      <c r="G241" s="39"/>
      <c r="H241" s="39"/>
    </row>
    <row r="242" spans="4:8" s="4" customFormat="1" ht="10.2">
      <c r="D242" s="39"/>
      <c r="E242" s="39"/>
      <c r="F242" s="39"/>
      <c r="G242" s="39"/>
      <c r="H242" s="39"/>
    </row>
    <row r="243" spans="4:8" s="4" customFormat="1" ht="10.2">
      <c r="D243" s="39"/>
      <c r="E243" s="39"/>
      <c r="F243" s="39"/>
      <c r="G243" s="39"/>
      <c r="H243" s="39"/>
    </row>
    <row r="244" spans="4:8" s="4" customFormat="1" ht="10.2">
      <c r="D244" s="39"/>
      <c r="E244" s="39"/>
      <c r="F244" s="39"/>
      <c r="G244" s="39"/>
      <c r="H244" s="39"/>
    </row>
    <row r="245" spans="4:8" s="4" customFormat="1" ht="10.2">
      <c r="D245" s="39"/>
      <c r="E245" s="39"/>
      <c r="F245" s="39"/>
      <c r="G245" s="39"/>
      <c r="H245" s="39"/>
    </row>
    <row r="246" spans="4:8" s="4" customFormat="1" ht="10.2">
      <c r="D246" s="39"/>
      <c r="E246" s="39"/>
      <c r="F246" s="39"/>
      <c r="G246" s="39"/>
      <c r="H246" s="39"/>
    </row>
    <row r="247" spans="4:8" s="4" customFormat="1" ht="10.2">
      <c r="D247" s="39"/>
      <c r="E247" s="39"/>
      <c r="F247" s="39"/>
      <c r="G247" s="39"/>
      <c r="H247" s="39"/>
    </row>
    <row r="248" spans="4:8" s="4" customFormat="1" ht="10.2">
      <c r="D248" s="39"/>
      <c r="E248" s="39"/>
      <c r="F248" s="39"/>
      <c r="G248" s="39"/>
      <c r="H248" s="39"/>
    </row>
    <row r="249" spans="4:8" s="4" customFormat="1" ht="10.2">
      <c r="D249" s="39"/>
      <c r="E249" s="39"/>
      <c r="F249" s="39"/>
      <c r="G249" s="39"/>
      <c r="H249" s="39"/>
    </row>
    <row r="250" spans="4:8" s="4" customFormat="1" ht="10.2">
      <c r="D250" s="39"/>
      <c r="E250" s="39"/>
      <c r="F250" s="39"/>
      <c r="G250" s="39"/>
      <c r="H250" s="39"/>
    </row>
    <row r="251" spans="4:8" s="4" customFormat="1" ht="10.2">
      <c r="D251" s="39"/>
      <c r="E251" s="39"/>
      <c r="F251" s="39"/>
      <c r="G251" s="39"/>
      <c r="H251" s="39"/>
    </row>
    <row r="252" spans="4:8" s="4" customFormat="1" ht="10.2">
      <c r="D252" s="39"/>
      <c r="E252" s="39"/>
      <c r="F252" s="39"/>
      <c r="G252" s="39"/>
      <c r="H252" s="39"/>
    </row>
    <row r="253" spans="4:8" s="4" customFormat="1" ht="10.2">
      <c r="D253" s="39"/>
      <c r="E253" s="39"/>
      <c r="F253" s="39"/>
      <c r="G253" s="39"/>
      <c r="H253" s="39"/>
    </row>
    <row r="254" spans="4:8" s="4" customFormat="1" ht="10.2">
      <c r="D254" s="39"/>
      <c r="E254" s="39"/>
      <c r="F254" s="39"/>
      <c r="G254" s="39"/>
      <c r="H254" s="39"/>
    </row>
    <row r="255" spans="4:8" s="4" customFormat="1" ht="10.2">
      <c r="D255" s="39"/>
      <c r="E255" s="39"/>
      <c r="F255" s="39"/>
      <c r="G255" s="39"/>
      <c r="H255" s="39"/>
    </row>
    <row r="256" spans="4:8" s="4" customFormat="1" ht="10.2">
      <c r="D256" s="39"/>
      <c r="E256" s="39"/>
      <c r="F256" s="39"/>
      <c r="G256" s="39"/>
      <c r="H256" s="39"/>
    </row>
    <row r="257" spans="4:8" s="4" customFormat="1" ht="10.2">
      <c r="D257" s="39"/>
      <c r="E257" s="39"/>
      <c r="F257" s="39"/>
      <c r="G257" s="39"/>
      <c r="H257" s="39"/>
    </row>
    <row r="258" spans="4:8" s="4" customFormat="1" ht="10.2">
      <c r="D258" s="39"/>
      <c r="E258" s="39"/>
      <c r="F258" s="39"/>
      <c r="G258" s="39"/>
      <c r="H258" s="39"/>
    </row>
    <row r="259" spans="4:8" s="4" customFormat="1" ht="10.2">
      <c r="D259" s="39"/>
      <c r="E259" s="39"/>
      <c r="F259" s="39"/>
      <c r="G259" s="39"/>
      <c r="H259" s="39"/>
    </row>
    <row r="260" spans="4:8" s="4" customFormat="1" ht="10.2">
      <c r="D260" s="39"/>
      <c r="E260" s="39"/>
      <c r="F260" s="39"/>
      <c r="G260" s="39"/>
      <c r="H260" s="39"/>
    </row>
    <row r="261" spans="4:8" s="4" customFormat="1" ht="10.2">
      <c r="D261" s="39"/>
      <c r="E261" s="39"/>
      <c r="F261" s="39"/>
      <c r="G261" s="39"/>
      <c r="H261" s="39"/>
    </row>
    <row r="262" spans="4:8" s="4" customFormat="1" ht="10.2">
      <c r="D262" s="39"/>
      <c r="E262" s="39"/>
      <c r="F262" s="39"/>
      <c r="G262" s="39"/>
      <c r="H262" s="39"/>
    </row>
    <row r="263" spans="4:8" s="4" customFormat="1" ht="10.2">
      <c r="D263" s="39"/>
      <c r="E263" s="39"/>
      <c r="F263" s="39"/>
      <c r="G263" s="39"/>
      <c r="H263" s="39"/>
    </row>
    <row r="264" spans="4:8" s="4" customFormat="1" ht="10.2">
      <c r="D264" s="39"/>
      <c r="E264" s="39"/>
      <c r="F264" s="39"/>
      <c r="G264" s="39"/>
      <c r="H264" s="39"/>
    </row>
    <row r="265" spans="4:8" s="4" customFormat="1" ht="10.2">
      <c r="D265" s="39"/>
      <c r="E265" s="39"/>
      <c r="F265" s="39"/>
      <c r="G265" s="39"/>
      <c r="H265" s="39"/>
    </row>
    <row r="266" spans="4:8" s="4" customFormat="1" ht="10.2">
      <c r="D266" s="39"/>
      <c r="E266" s="39"/>
      <c r="F266" s="39"/>
      <c r="G266" s="39"/>
      <c r="H266" s="39"/>
    </row>
    <row r="267" spans="4:8" s="4" customFormat="1" ht="10.2">
      <c r="D267" s="39"/>
      <c r="E267" s="39"/>
      <c r="F267" s="39"/>
      <c r="G267" s="39"/>
      <c r="H267" s="39"/>
    </row>
    <row r="268" spans="4:8" s="4" customFormat="1" ht="10.2">
      <c r="D268" s="39"/>
      <c r="E268" s="39"/>
      <c r="F268" s="39"/>
      <c r="G268" s="39"/>
      <c r="H268" s="39"/>
    </row>
    <row r="269" spans="4:8" s="4" customFormat="1" ht="10.2">
      <c r="D269" s="39"/>
      <c r="E269" s="39"/>
      <c r="F269" s="39"/>
      <c r="G269" s="39"/>
      <c r="H269" s="39"/>
    </row>
    <row r="270" spans="4:8" s="4" customFormat="1" ht="10.2">
      <c r="D270" s="39"/>
      <c r="E270" s="39"/>
      <c r="F270" s="39"/>
      <c r="G270" s="39"/>
      <c r="H270" s="39"/>
    </row>
    <row r="271" spans="4:8" s="4" customFormat="1" ht="10.2">
      <c r="D271" s="39"/>
      <c r="E271" s="39"/>
      <c r="F271" s="39"/>
      <c r="G271" s="39"/>
      <c r="H271" s="39"/>
    </row>
    <row r="272" spans="4:8" s="4" customFormat="1" ht="10.2">
      <c r="D272" s="39"/>
      <c r="E272" s="39"/>
      <c r="F272" s="39"/>
      <c r="G272" s="39"/>
      <c r="H272" s="39"/>
    </row>
    <row r="273" spans="4:8" s="4" customFormat="1" ht="10.2">
      <c r="D273" s="39"/>
      <c r="E273" s="39"/>
      <c r="F273" s="39"/>
      <c r="G273" s="39"/>
      <c r="H273" s="39"/>
    </row>
    <row r="274" spans="4:8" s="4" customFormat="1" ht="10.2">
      <c r="D274" s="39"/>
      <c r="E274" s="39"/>
      <c r="F274" s="39"/>
      <c r="G274" s="39"/>
      <c r="H274" s="39"/>
    </row>
    <row r="275" spans="4:8" s="4" customFormat="1" ht="10.2">
      <c r="D275" s="39"/>
      <c r="E275" s="39"/>
      <c r="F275" s="39"/>
      <c r="G275" s="39"/>
      <c r="H275" s="39"/>
    </row>
    <row r="276" spans="4:8" s="4" customFormat="1" ht="10.2">
      <c r="D276" s="39"/>
      <c r="E276" s="39"/>
      <c r="F276" s="39"/>
      <c r="G276" s="39"/>
      <c r="H276" s="39"/>
    </row>
    <row r="277" spans="4:8" s="4" customFormat="1" ht="10.2">
      <c r="D277" s="39"/>
      <c r="E277" s="39"/>
      <c r="F277" s="39"/>
      <c r="G277" s="39"/>
      <c r="H277" s="39"/>
    </row>
    <row r="278" spans="4:8" s="4" customFormat="1" ht="10.2">
      <c r="D278" s="39"/>
      <c r="E278" s="39"/>
      <c r="F278" s="39"/>
      <c r="G278" s="39"/>
      <c r="H278" s="39"/>
    </row>
    <row r="279" spans="4:8" s="4" customFormat="1" ht="10.2">
      <c r="D279" s="39"/>
      <c r="E279" s="39"/>
      <c r="F279" s="39"/>
      <c r="G279" s="39"/>
      <c r="H279" s="39"/>
    </row>
    <row r="280" spans="4:8" s="4" customFormat="1" ht="10.2">
      <c r="D280" s="39"/>
      <c r="E280" s="39"/>
      <c r="F280" s="39"/>
      <c r="G280" s="39"/>
      <c r="H280" s="39"/>
    </row>
    <row r="281" spans="4:8" s="4" customFormat="1" ht="10.2">
      <c r="D281" s="39"/>
      <c r="E281" s="39"/>
      <c r="F281" s="39"/>
      <c r="G281" s="39"/>
      <c r="H281" s="39"/>
    </row>
    <row r="282" spans="4:8" s="4" customFormat="1" ht="10.2">
      <c r="D282" s="39"/>
      <c r="E282" s="39"/>
      <c r="F282" s="39"/>
      <c r="G282" s="39"/>
      <c r="H282" s="39"/>
    </row>
    <row r="283" spans="4:8" s="4" customFormat="1" ht="10.2">
      <c r="D283" s="39"/>
      <c r="E283" s="39"/>
      <c r="F283" s="39"/>
      <c r="G283" s="39"/>
      <c r="H283" s="39"/>
    </row>
    <row r="284" spans="4:8" s="4" customFormat="1" ht="10.2">
      <c r="D284" s="39"/>
      <c r="E284" s="39"/>
      <c r="F284" s="39"/>
      <c r="G284" s="39"/>
      <c r="H284" s="39"/>
    </row>
    <row r="285" spans="4:8" s="4" customFormat="1" ht="10.2">
      <c r="D285" s="39"/>
      <c r="E285" s="39"/>
      <c r="F285" s="39"/>
      <c r="G285" s="39"/>
      <c r="H285" s="39"/>
    </row>
    <row r="286" spans="4:8" s="4" customFormat="1" ht="10.2">
      <c r="D286" s="39"/>
      <c r="E286" s="39"/>
      <c r="F286" s="39"/>
      <c r="G286" s="39"/>
      <c r="H286" s="39"/>
    </row>
    <row r="287" spans="4:8" s="4" customFormat="1" ht="10.2">
      <c r="D287" s="39"/>
      <c r="E287" s="39"/>
      <c r="F287" s="39"/>
      <c r="G287" s="39"/>
      <c r="H287" s="39"/>
    </row>
    <row r="288" spans="4:8" s="4" customFormat="1" ht="10.2">
      <c r="D288" s="39"/>
      <c r="E288" s="39"/>
      <c r="F288" s="39"/>
      <c r="G288" s="39"/>
      <c r="H288" s="39"/>
    </row>
    <row r="289" spans="4:8" s="4" customFormat="1" ht="10.2">
      <c r="D289" s="39"/>
      <c r="E289" s="39"/>
      <c r="F289" s="39"/>
      <c r="G289" s="39"/>
      <c r="H289" s="39"/>
    </row>
    <row r="290" spans="4:8" s="4" customFormat="1" ht="10.2">
      <c r="D290" s="39"/>
      <c r="E290" s="39"/>
      <c r="F290" s="39"/>
      <c r="G290" s="39"/>
      <c r="H290" s="39"/>
    </row>
    <row r="291" spans="4:8" s="4" customFormat="1" ht="10.2">
      <c r="D291" s="39"/>
      <c r="E291" s="39"/>
      <c r="F291" s="39"/>
      <c r="G291" s="39"/>
      <c r="H291" s="39"/>
    </row>
    <row r="292" spans="4:8" s="4" customFormat="1" ht="10.2">
      <c r="D292" s="39"/>
      <c r="E292" s="39"/>
      <c r="F292" s="39"/>
      <c r="G292" s="39"/>
      <c r="H292" s="39"/>
    </row>
    <row r="293" spans="4:8" s="4" customFormat="1" ht="10.2">
      <c r="D293" s="39"/>
      <c r="E293" s="39"/>
      <c r="F293" s="39"/>
      <c r="G293" s="39"/>
      <c r="H293" s="39"/>
    </row>
    <row r="294" spans="4:8" s="4" customFormat="1" ht="10.2">
      <c r="D294" s="39"/>
      <c r="E294" s="39"/>
      <c r="F294" s="39"/>
      <c r="G294" s="39"/>
      <c r="H294" s="39"/>
    </row>
    <row r="295" spans="4:8" s="4" customFormat="1" ht="10.2">
      <c r="D295" s="39"/>
      <c r="E295" s="39"/>
      <c r="F295" s="39"/>
      <c r="G295" s="39"/>
      <c r="H295" s="39"/>
    </row>
    <row r="296" spans="4:8" s="4" customFormat="1" ht="10.2">
      <c r="D296" s="39"/>
      <c r="E296" s="39"/>
      <c r="F296" s="39"/>
      <c r="G296" s="39"/>
      <c r="H296" s="39"/>
    </row>
    <row r="297" spans="4:8" s="4" customFormat="1" ht="10.2">
      <c r="D297" s="39"/>
      <c r="E297" s="39"/>
      <c r="F297" s="39"/>
      <c r="G297" s="39"/>
      <c r="H297" s="39"/>
    </row>
    <row r="298" spans="4:8" s="4" customFormat="1" ht="10.2">
      <c r="D298" s="39"/>
      <c r="E298" s="39"/>
      <c r="F298" s="39"/>
      <c r="G298" s="39"/>
      <c r="H298" s="39"/>
    </row>
    <row r="299" spans="4:8" s="4" customFormat="1" ht="10.2">
      <c r="D299" s="39"/>
      <c r="E299" s="39"/>
      <c r="F299" s="39"/>
      <c r="G299" s="39"/>
      <c r="H299" s="39"/>
    </row>
    <row r="300" spans="4:8" s="4" customFormat="1" ht="10.2">
      <c r="D300" s="39"/>
      <c r="E300" s="39"/>
      <c r="F300" s="39"/>
      <c r="G300" s="39"/>
      <c r="H300" s="39"/>
    </row>
    <row r="301" spans="4:8" s="4" customFormat="1" ht="10.2">
      <c r="D301" s="39"/>
      <c r="E301" s="39"/>
      <c r="F301" s="39"/>
      <c r="G301" s="39"/>
      <c r="H301" s="39"/>
    </row>
    <row r="302" spans="4:8" s="4" customFormat="1" ht="10.2">
      <c r="D302" s="39"/>
      <c r="E302" s="39"/>
      <c r="F302" s="39"/>
      <c r="G302" s="39"/>
      <c r="H302" s="39"/>
    </row>
    <row r="303" spans="4:8" s="4" customFormat="1" ht="10.2">
      <c r="D303" s="39"/>
      <c r="E303" s="39"/>
      <c r="F303" s="39"/>
      <c r="G303" s="39"/>
      <c r="H303" s="39"/>
    </row>
    <row r="304" spans="4:8" s="4" customFormat="1" ht="10.2">
      <c r="D304" s="39"/>
      <c r="E304" s="39"/>
      <c r="F304" s="39"/>
      <c r="G304" s="39"/>
      <c r="H304" s="39"/>
    </row>
    <row r="305" spans="4:8" s="4" customFormat="1" ht="10.2">
      <c r="D305" s="39"/>
      <c r="E305" s="39"/>
      <c r="F305" s="39"/>
      <c r="G305" s="39"/>
      <c r="H305" s="39"/>
    </row>
    <row r="306" spans="4:8" s="4" customFormat="1" ht="10.2">
      <c r="D306" s="39"/>
      <c r="E306" s="39"/>
      <c r="F306" s="39"/>
      <c r="G306" s="39"/>
      <c r="H306" s="39"/>
    </row>
    <row r="307" spans="4:8" s="4" customFormat="1" ht="10.2">
      <c r="D307" s="39"/>
      <c r="E307" s="39"/>
      <c r="F307" s="39"/>
      <c r="G307" s="39"/>
      <c r="H307" s="39"/>
    </row>
    <row r="308" spans="4:8" s="4" customFormat="1" ht="10.2">
      <c r="D308" s="39"/>
      <c r="E308" s="39"/>
      <c r="F308" s="39"/>
      <c r="G308" s="39"/>
      <c r="H308" s="39"/>
    </row>
    <row r="309" spans="4:8" s="4" customFormat="1" ht="10.2">
      <c r="D309" s="39"/>
      <c r="E309" s="39"/>
      <c r="F309" s="39"/>
      <c r="G309" s="39"/>
      <c r="H309" s="39"/>
    </row>
    <row r="310" spans="4:8" s="4" customFormat="1" ht="10.2">
      <c r="D310" s="39"/>
      <c r="E310" s="39"/>
      <c r="F310" s="39"/>
      <c r="G310" s="39"/>
      <c r="H310" s="39"/>
    </row>
    <row r="311" spans="4:8" s="4" customFormat="1" ht="10.2">
      <c r="D311" s="39"/>
      <c r="E311" s="39"/>
      <c r="F311" s="39"/>
      <c r="G311" s="39"/>
      <c r="H311" s="39"/>
    </row>
    <row r="312" spans="4:8" s="4" customFormat="1" ht="10.2">
      <c r="D312" s="39"/>
      <c r="E312" s="39"/>
      <c r="F312" s="39"/>
      <c r="G312" s="39"/>
      <c r="H312" s="39"/>
    </row>
    <row r="313" spans="4:8" s="4" customFormat="1" ht="10.2">
      <c r="D313" s="39"/>
      <c r="E313" s="39"/>
      <c r="F313" s="39"/>
      <c r="G313" s="39"/>
      <c r="H313" s="39"/>
    </row>
    <row r="314" spans="4:8" s="4" customFormat="1" ht="10.2">
      <c r="D314" s="39"/>
      <c r="E314" s="39"/>
      <c r="F314" s="39"/>
      <c r="G314" s="39"/>
      <c r="H314" s="39"/>
    </row>
    <row r="315" spans="4:8" s="4" customFormat="1" ht="10.2">
      <c r="D315" s="39"/>
      <c r="E315" s="39"/>
      <c r="F315" s="39"/>
      <c r="G315" s="39"/>
      <c r="H315" s="39"/>
    </row>
    <row r="316" spans="4:8" s="4" customFormat="1" ht="10.2">
      <c r="D316" s="39"/>
      <c r="E316" s="39"/>
      <c r="F316" s="39"/>
      <c r="G316" s="39"/>
      <c r="H316" s="39"/>
    </row>
    <row r="317" spans="4:8" s="4" customFormat="1" ht="10.2">
      <c r="D317" s="39"/>
      <c r="E317" s="39"/>
      <c r="F317" s="39"/>
      <c r="G317" s="39"/>
      <c r="H317" s="39"/>
    </row>
    <row r="318" spans="4:8" s="4" customFormat="1" ht="10.2">
      <c r="D318" s="39"/>
      <c r="E318" s="39"/>
      <c r="F318" s="39"/>
      <c r="G318" s="39"/>
      <c r="H318" s="39"/>
    </row>
    <row r="319" spans="4:8" s="4" customFormat="1" ht="10.2">
      <c r="D319" s="39"/>
      <c r="E319" s="39"/>
      <c r="F319" s="39"/>
      <c r="G319" s="39"/>
      <c r="H319" s="39"/>
    </row>
    <row r="320" spans="4:8" s="4" customFormat="1" ht="10.2">
      <c r="D320" s="39"/>
      <c r="E320" s="39"/>
      <c r="F320" s="39"/>
      <c r="G320" s="39"/>
      <c r="H320" s="39"/>
    </row>
    <row r="321" spans="4:8" s="4" customFormat="1" ht="10.2">
      <c r="D321" s="39"/>
      <c r="E321" s="39"/>
      <c r="F321" s="39"/>
      <c r="G321" s="39"/>
      <c r="H321" s="39"/>
    </row>
    <row r="322" spans="4:8" s="4" customFormat="1" ht="10.2">
      <c r="D322" s="39"/>
      <c r="E322" s="39"/>
      <c r="F322" s="39"/>
      <c r="G322" s="39"/>
      <c r="H322" s="39"/>
    </row>
    <row r="323" spans="4:8" s="4" customFormat="1" ht="10.2">
      <c r="D323" s="39"/>
      <c r="E323" s="39"/>
      <c r="F323" s="39"/>
      <c r="G323" s="39"/>
      <c r="H323" s="39"/>
    </row>
    <row r="324" spans="4:8" s="4" customFormat="1" ht="10.2">
      <c r="D324" s="39"/>
      <c r="E324" s="39"/>
      <c r="F324" s="39"/>
      <c r="G324" s="39"/>
      <c r="H324" s="39"/>
    </row>
    <row r="325" spans="4:8" s="4" customFormat="1" ht="10.2">
      <c r="D325" s="39"/>
      <c r="E325" s="39"/>
      <c r="F325" s="39"/>
      <c r="G325" s="39"/>
      <c r="H325" s="39"/>
    </row>
    <row r="326" spans="4:8" s="4" customFormat="1" ht="10.2">
      <c r="D326" s="39"/>
      <c r="E326" s="39"/>
      <c r="F326" s="39"/>
      <c r="G326" s="39"/>
      <c r="H326" s="39"/>
    </row>
    <row r="327" spans="4:8" s="4" customFormat="1" ht="10.2">
      <c r="D327" s="39"/>
      <c r="E327" s="39"/>
      <c r="F327" s="39"/>
      <c r="G327" s="39"/>
      <c r="H327" s="39"/>
    </row>
    <row r="328" spans="4:8" s="4" customFormat="1" ht="10.2">
      <c r="D328" s="39"/>
      <c r="E328" s="39"/>
      <c r="F328" s="39"/>
      <c r="G328" s="39"/>
      <c r="H328" s="39"/>
    </row>
    <row r="329" spans="4:8" s="4" customFormat="1" ht="10.2">
      <c r="D329" s="39"/>
      <c r="E329" s="39"/>
      <c r="F329" s="39"/>
      <c r="G329" s="39"/>
      <c r="H329" s="39"/>
    </row>
    <row r="330" spans="4:8" s="4" customFormat="1" ht="10.2">
      <c r="D330" s="39"/>
      <c r="E330" s="39"/>
      <c r="F330" s="39"/>
      <c r="G330" s="39"/>
      <c r="H330" s="39"/>
    </row>
    <row r="331" spans="4:8" s="4" customFormat="1" ht="10.2">
      <c r="D331" s="39"/>
      <c r="E331" s="39"/>
      <c r="F331" s="39"/>
      <c r="G331" s="39"/>
      <c r="H331" s="39"/>
    </row>
    <row r="332" spans="4:8" s="4" customFormat="1" ht="10.2">
      <c r="D332" s="39"/>
      <c r="E332" s="39"/>
      <c r="F332" s="39"/>
      <c r="G332" s="39"/>
      <c r="H332" s="39"/>
    </row>
    <row r="333" spans="4:8" s="4" customFormat="1" ht="10.2">
      <c r="D333" s="39"/>
      <c r="E333" s="39"/>
      <c r="F333" s="39"/>
      <c r="G333" s="39"/>
      <c r="H333" s="39"/>
    </row>
    <row r="334" spans="4:8" s="4" customFormat="1" ht="10.2">
      <c r="D334" s="39"/>
      <c r="E334" s="39"/>
      <c r="F334" s="39"/>
      <c r="G334" s="39"/>
      <c r="H334" s="39"/>
    </row>
    <row r="335" spans="4:8" s="4" customFormat="1" ht="10.2">
      <c r="D335" s="39"/>
      <c r="E335" s="39"/>
      <c r="F335" s="39"/>
      <c r="G335" s="39"/>
      <c r="H335" s="39"/>
    </row>
    <row r="336" spans="4:8" s="4" customFormat="1" ht="10.2">
      <c r="D336" s="39"/>
      <c r="E336" s="39"/>
      <c r="F336" s="39"/>
      <c r="G336" s="39"/>
      <c r="H336" s="39"/>
    </row>
    <row r="337" spans="4:8" s="4" customFormat="1" ht="10.2">
      <c r="D337" s="39"/>
      <c r="E337" s="39"/>
      <c r="F337" s="39"/>
      <c r="G337" s="39"/>
      <c r="H337" s="39"/>
    </row>
    <row r="338" spans="4:8" s="4" customFormat="1" ht="10.2">
      <c r="D338" s="39"/>
      <c r="E338" s="39"/>
      <c r="F338" s="39"/>
      <c r="G338" s="39"/>
      <c r="H338" s="39"/>
    </row>
    <row r="339" spans="4:8" s="4" customFormat="1" ht="10.2">
      <c r="D339" s="39"/>
      <c r="E339" s="39"/>
      <c r="F339" s="39"/>
      <c r="G339" s="39"/>
      <c r="H339" s="39"/>
    </row>
    <row r="340" spans="4:8" s="4" customFormat="1" ht="10.2">
      <c r="D340" s="39"/>
      <c r="E340" s="39"/>
      <c r="F340" s="39"/>
      <c r="G340" s="39"/>
      <c r="H340" s="39"/>
    </row>
    <row r="341" spans="4:8" s="4" customFormat="1" ht="10.2">
      <c r="D341" s="39"/>
      <c r="E341" s="39"/>
      <c r="F341" s="39"/>
      <c r="G341" s="39"/>
      <c r="H341" s="39"/>
    </row>
    <row r="342" spans="4:8" s="4" customFormat="1" ht="10.2">
      <c r="D342" s="39"/>
      <c r="E342" s="39"/>
      <c r="F342" s="39"/>
      <c r="G342" s="39"/>
      <c r="H342" s="39"/>
    </row>
    <row r="343" spans="4:8" s="4" customFormat="1" ht="10.2">
      <c r="D343" s="39"/>
      <c r="E343" s="39"/>
      <c r="F343" s="39"/>
      <c r="G343" s="39"/>
      <c r="H343" s="39"/>
    </row>
    <row r="344" spans="4:8" s="4" customFormat="1" ht="10.2">
      <c r="D344" s="39"/>
      <c r="E344" s="39"/>
      <c r="F344" s="39"/>
      <c r="G344" s="39"/>
      <c r="H344" s="39"/>
    </row>
    <row r="345" spans="4:8" s="4" customFormat="1" ht="10.2">
      <c r="D345" s="39"/>
      <c r="E345" s="39"/>
      <c r="F345" s="39"/>
      <c r="G345" s="39"/>
      <c r="H345" s="39"/>
    </row>
    <row r="346" spans="4:8" s="4" customFormat="1" ht="10.2">
      <c r="D346" s="39"/>
      <c r="E346" s="39"/>
      <c r="F346" s="39"/>
      <c r="G346" s="39"/>
      <c r="H346" s="39"/>
    </row>
    <row r="347" spans="4:8" s="4" customFormat="1" ht="10.2">
      <c r="D347" s="39"/>
      <c r="E347" s="39"/>
      <c r="F347" s="39"/>
      <c r="G347" s="39"/>
      <c r="H347" s="39"/>
    </row>
    <row r="348" spans="4:8" s="4" customFormat="1" ht="10.2">
      <c r="D348" s="39"/>
      <c r="E348" s="39"/>
      <c r="F348" s="39"/>
      <c r="G348" s="39"/>
      <c r="H348" s="39"/>
    </row>
    <row r="349" spans="4:8" s="4" customFormat="1" ht="10.2">
      <c r="D349" s="39"/>
      <c r="E349" s="39"/>
      <c r="F349" s="39"/>
      <c r="G349" s="39"/>
      <c r="H349" s="39"/>
    </row>
    <row r="350" spans="4:8" s="4" customFormat="1" ht="10.2">
      <c r="D350" s="39"/>
      <c r="E350" s="39"/>
      <c r="F350" s="39"/>
      <c r="G350" s="39"/>
      <c r="H350" s="39"/>
    </row>
    <row r="351" spans="4:8" s="4" customFormat="1" ht="10.2">
      <c r="D351" s="39"/>
      <c r="E351" s="39"/>
      <c r="F351" s="39"/>
      <c r="G351" s="39"/>
      <c r="H351" s="39"/>
    </row>
    <row r="352" spans="4:8" s="4" customFormat="1" ht="10.2">
      <c r="D352" s="39"/>
      <c r="E352" s="39"/>
      <c r="F352" s="39"/>
      <c r="G352" s="39"/>
      <c r="H352" s="39"/>
    </row>
    <row r="353" spans="4:8" s="4" customFormat="1" ht="10.2">
      <c r="D353" s="39"/>
      <c r="E353" s="39"/>
      <c r="F353" s="39"/>
      <c r="G353" s="39"/>
      <c r="H353" s="39"/>
    </row>
    <row r="354" spans="4:8" s="4" customFormat="1" ht="10.2">
      <c r="D354" s="39"/>
      <c r="E354" s="39"/>
      <c r="F354" s="39"/>
      <c r="G354" s="39"/>
      <c r="H354" s="39"/>
    </row>
    <row r="355" spans="4:8" s="4" customFormat="1" ht="10.2">
      <c r="D355" s="39"/>
      <c r="E355" s="39"/>
      <c r="F355" s="39"/>
      <c r="G355" s="39"/>
      <c r="H355" s="39"/>
    </row>
    <row r="356" spans="4:8" s="4" customFormat="1" ht="10.2">
      <c r="D356" s="39"/>
      <c r="E356" s="39"/>
      <c r="F356" s="39"/>
      <c r="G356" s="39"/>
      <c r="H356" s="39"/>
    </row>
    <row r="357" spans="4:8" s="4" customFormat="1" ht="10.2">
      <c r="D357" s="39"/>
      <c r="E357" s="39"/>
      <c r="F357" s="39"/>
      <c r="G357" s="39"/>
      <c r="H357" s="39"/>
    </row>
    <row r="358" spans="4:8" s="4" customFormat="1" ht="10.2">
      <c r="D358" s="39"/>
      <c r="E358" s="39"/>
      <c r="F358" s="39"/>
      <c r="G358" s="39"/>
      <c r="H358" s="39"/>
    </row>
    <row r="359" spans="4:8" s="4" customFormat="1" ht="10.2">
      <c r="D359" s="39"/>
      <c r="E359" s="39"/>
      <c r="F359" s="39"/>
      <c r="G359" s="39"/>
      <c r="H359" s="39"/>
    </row>
    <row r="360" spans="4:8" s="4" customFormat="1" ht="10.2">
      <c r="D360" s="39"/>
      <c r="E360" s="39"/>
      <c r="F360" s="39"/>
      <c r="G360" s="39"/>
      <c r="H360" s="39"/>
    </row>
    <row r="361" spans="4:8" s="4" customFormat="1" ht="10.2">
      <c r="D361" s="39"/>
      <c r="E361" s="39"/>
      <c r="F361" s="39"/>
      <c r="G361" s="39"/>
      <c r="H361" s="39"/>
    </row>
    <row r="362" spans="4:8" s="4" customFormat="1" ht="10.2">
      <c r="D362" s="39"/>
      <c r="E362" s="39"/>
      <c r="F362" s="39"/>
      <c r="G362" s="39"/>
      <c r="H362" s="39"/>
    </row>
    <row r="363" spans="4:8" s="4" customFormat="1" ht="10.2">
      <c r="D363" s="39"/>
      <c r="E363" s="39"/>
      <c r="F363" s="39"/>
      <c r="G363" s="39"/>
      <c r="H363" s="39"/>
    </row>
    <row r="364" spans="4:8" s="4" customFormat="1" ht="10.2">
      <c r="D364" s="39"/>
      <c r="E364" s="39"/>
      <c r="F364" s="39"/>
      <c r="G364" s="39"/>
      <c r="H364" s="39"/>
    </row>
    <row r="365" spans="4:8" s="4" customFormat="1" ht="10.2">
      <c r="D365" s="39"/>
      <c r="E365" s="39"/>
      <c r="F365" s="39"/>
      <c r="G365" s="39"/>
      <c r="H365" s="39"/>
    </row>
    <row r="366" spans="4:8" s="4" customFormat="1" ht="10.2">
      <c r="D366" s="39"/>
      <c r="E366" s="39"/>
      <c r="F366" s="39"/>
      <c r="G366" s="39"/>
      <c r="H366" s="39"/>
    </row>
    <row r="367" spans="4:8" s="4" customFormat="1" ht="10.2">
      <c r="D367" s="39"/>
      <c r="E367" s="39"/>
      <c r="F367" s="39"/>
      <c r="G367" s="39"/>
      <c r="H367" s="39"/>
    </row>
    <row r="368" spans="4:8" s="4" customFormat="1" ht="10.2">
      <c r="D368" s="39"/>
      <c r="E368" s="39"/>
      <c r="F368" s="39"/>
      <c r="G368" s="39"/>
      <c r="H368" s="39"/>
    </row>
    <row r="369" spans="4:8" s="4" customFormat="1" ht="10.2">
      <c r="D369" s="39"/>
      <c r="E369" s="39"/>
      <c r="F369" s="39"/>
      <c r="G369" s="39"/>
      <c r="H369" s="39"/>
    </row>
    <row r="370" spans="4:8" s="4" customFormat="1" ht="10.2">
      <c r="D370" s="39"/>
      <c r="E370" s="39"/>
      <c r="F370" s="39"/>
      <c r="G370" s="39"/>
      <c r="H370" s="39"/>
    </row>
    <row r="371" spans="4:8" s="4" customFormat="1" ht="10.2">
      <c r="D371" s="39"/>
      <c r="E371" s="39"/>
      <c r="F371" s="39"/>
      <c r="G371" s="39"/>
      <c r="H371" s="39"/>
    </row>
    <row r="372" spans="4:8" s="4" customFormat="1" ht="10.2">
      <c r="D372" s="39"/>
      <c r="E372" s="39"/>
      <c r="F372" s="39"/>
      <c r="G372" s="39"/>
      <c r="H372" s="39"/>
    </row>
    <row r="373" spans="4:8" s="4" customFormat="1" ht="10.2">
      <c r="D373" s="39"/>
      <c r="E373" s="39"/>
      <c r="F373" s="39"/>
      <c r="G373" s="39"/>
      <c r="H373" s="39"/>
    </row>
    <row r="374" spans="4:8" s="4" customFormat="1" ht="10.2">
      <c r="D374" s="39"/>
      <c r="E374" s="39"/>
      <c r="F374" s="39"/>
      <c r="G374" s="39"/>
      <c r="H374" s="39"/>
    </row>
    <row r="375" spans="4:8" s="4" customFormat="1" ht="10.2">
      <c r="D375" s="39"/>
      <c r="E375" s="39"/>
      <c r="F375" s="39"/>
      <c r="G375" s="39"/>
      <c r="H375" s="39"/>
    </row>
    <row r="376" spans="4:8" s="4" customFormat="1" ht="10.2">
      <c r="D376" s="39"/>
      <c r="E376" s="39"/>
      <c r="F376" s="39"/>
      <c r="G376" s="39"/>
      <c r="H376" s="39"/>
    </row>
    <row r="377" spans="4:8" s="4" customFormat="1" ht="10.2">
      <c r="D377" s="39"/>
      <c r="E377" s="39"/>
      <c r="F377" s="39"/>
      <c r="G377" s="39"/>
      <c r="H377" s="39"/>
    </row>
    <row r="378" spans="4:8" s="4" customFormat="1" ht="10.2">
      <c r="D378" s="39"/>
      <c r="E378" s="39"/>
      <c r="F378" s="39"/>
      <c r="G378" s="39"/>
      <c r="H378" s="39"/>
    </row>
    <row r="379" spans="4:8" s="4" customFormat="1" ht="10.2">
      <c r="D379" s="39"/>
      <c r="E379" s="39"/>
      <c r="F379" s="39"/>
      <c r="G379" s="39"/>
      <c r="H379" s="39"/>
    </row>
    <row r="380" spans="4:8" s="4" customFormat="1" ht="10.2">
      <c r="D380" s="39"/>
      <c r="E380" s="39"/>
      <c r="F380" s="39"/>
      <c r="G380" s="39"/>
      <c r="H380" s="39"/>
    </row>
    <row r="381" spans="4:8" s="4" customFormat="1" ht="10.2">
      <c r="D381" s="39"/>
      <c r="E381" s="39"/>
      <c r="F381" s="39"/>
      <c r="G381" s="39"/>
      <c r="H381" s="39"/>
    </row>
    <row r="382" spans="4:8" s="4" customFormat="1" ht="10.2">
      <c r="D382" s="39"/>
      <c r="E382" s="39"/>
      <c r="F382" s="39"/>
      <c r="G382" s="39"/>
      <c r="H382" s="39"/>
    </row>
    <row r="383" spans="4:8" s="4" customFormat="1" ht="10.2">
      <c r="D383" s="39"/>
      <c r="E383" s="39"/>
      <c r="F383" s="39"/>
      <c r="G383" s="39"/>
      <c r="H383" s="39"/>
    </row>
    <row r="384" spans="4:8" s="4" customFormat="1" ht="10.2">
      <c r="D384" s="39"/>
      <c r="E384" s="39"/>
      <c r="F384" s="39"/>
      <c r="G384" s="39"/>
      <c r="H384" s="39"/>
    </row>
    <row r="385" spans="4:8" s="4" customFormat="1" ht="10.2">
      <c r="D385" s="39"/>
      <c r="E385" s="39"/>
      <c r="F385" s="39"/>
      <c r="G385" s="39"/>
      <c r="H385" s="39"/>
    </row>
    <row r="386" spans="4:8" s="4" customFormat="1" ht="10.2">
      <c r="D386" s="39"/>
      <c r="E386" s="39"/>
      <c r="F386" s="39"/>
      <c r="G386" s="39"/>
      <c r="H386" s="39"/>
    </row>
    <row r="387" spans="4:8" s="4" customFormat="1" ht="10.2">
      <c r="D387" s="39"/>
      <c r="E387" s="39"/>
      <c r="F387" s="39"/>
      <c r="G387" s="39"/>
      <c r="H387" s="39"/>
    </row>
    <row r="388" spans="4:8" s="4" customFormat="1" ht="10.2">
      <c r="D388" s="39"/>
      <c r="E388" s="39"/>
      <c r="F388" s="39"/>
      <c r="G388" s="39"/>
      <c r="H388" s="39"/>
    </row>
    <row r="389" spans="4:8" s="4" customFormat="1" ht="10.2">
      <c r="D389" s="39"/>
      <c r="E389" s="39"/>
      <c r="F389" s="39"/>
      <c r="G389" s="39"/>
      <c r="H389" s="39"/>
    </row>
    <row r="390" spans="4:8" s="4" customFormat="1" ht="10.2">
      <c r="D390" s="39"/>
      <c r="E390" s="39"/>
      <c r="F390" s="39"/>
      <c r="G390" s="39"/>
      <c r="H390" s="39"/>
    </row>
    <row r="391" spans="4:8" s="4" customFormat="1" ht="10.2">
      <c r="D391" s="39"/>
      <c r="E391" s="39"/>
      <c r="F391" s="39"/>
      <c r="G391" s="39"/>
      <c r="H391" s="39"/>
    </row>
    <row r="392" spans="4:8" s="4" customFormat="1" ht="10.2">
      <c r="D392" s="39"/>
      <c r="E392" s="39"/>
      <c r="F392" s="39"/>
      <c r="G392" s="39"/>
      <c r="H392" s="39"/>
    </row>
    <row r="393" spans="4:8" s="4" customFormat="1" ht="10.2">
      <c r="D393" s="39"/>
      <c r="E393" s="39"/>
      <c r="F393" s="39"/>
      <c r="G393" s="39"/>
      <c r="H393" s="39"/>
    </row>
    <row r="394" spans="4:8" s="4" customFormat="1" ht="10.2">
      <c r="D394" s="39"/>
      <c r="E394" s="39"/>
      <c r="F394" s="39"/>
      <c r="G394" s="39"/>
      <c r="H394" s="39"/>
    </row>
    <row r="395" spans="4:8" s="4" customFormat="1" ht="10.2">
      <c r="D395" s="39"/>
      <c r="E395" s="39"/>
      <c r="F395" s="39"/>
      <c r="G395" s="39"/>
      <c r="H395" s="39"/>
    </row>
    <row r="396" spans="4:8" s="4" customFormat="1" ht="10.2">
      <c r="D396" s="39"/>
      <c r="E396" s="39"/>
      <c r="F396" s="39"/>
      <c r="G396" s="39"/>
      <c r="H396" s="39"/>
    </row>
    <row r="397" spans="4:8" s="4" customFormat="1" ht="10.2">
      <c r="D397" s="39"/>
      <c r="E397" s="39"/>
      <c r="F397" s="39"/>
      <c r="G397" s="39"/>
      <c r="H397" s="39"/>
    </row>
    <row r="398" spans="4:8" s="4" customFormat="1" ht="10.2">
      <c r="D398" s="39"/>
      <c r="E398" s="39"/>
      <c r="F398" s="39"/>
      <c r="G398" s="39"/>
      <c r="H398" s="39"/>
    </row>
    <row r="399" spans="4:8" s="4" customFormat="1" ht="10.2">
      <c r="D399" s="39"/>
      <c r="E399" s="39"/>
      <c r="F399" s="39"/>
      <c r="G399" s="39"/>
      <c r="H399" s="39"/>
    </row>
    <row r="400" spans="4:8" s="4" customFormat="1" ht="10.2">
      <c r="D400" s="39"/>
      <c r="E400" s="39"/>
      <c r="F400" s="39"/>
      <c r="G400" s="39"/>
      <c r="H400" s="39"/>
    </row>
    <row r="401" spans="4:8" s="4" customFormat="1" ht="10.2">
      <c r="D401" s="39"/>
      <c r="E401" s="39"/>
      <c r="F401" s="39"/>
      <c r="G401" s="39"/>
      <c r="H401" s="39"/>
    </row>
    <row r="402" spans="4:8" s="4" customFormat="1" ht="10.2">
      <c r="D402" s="39"/>
      <c r="E402" s="39"/>
      <c r="F402" s="39"/>
      <c r="G402" s="39"/>
      <c r="H402" s="39"/>
    </row>
    <row r="403" spans="4:8" s="4" customFormat="1" ht="10.2">
      <c r="D403" s="39"/>
      <c r="E403" s="39"/>
      <c r="F403" s="39"/>
      <c r="G403" s="39"/>
      <c r="H403" s="39"/>
    </row>
    <row r="404" spans="4:8" s="4" customFormat="1" ht="10.2">
      <c r="D404" s="39"/>
      <c r="E404" s="39"/>
      <c r="F404" s="39"/>
      <c r="G404" s="39"/>
      <c r="H404" s="39"/>
    </row>
    <row r="405" spans="4:8" s="4" customFormat="1" ht="10.2">
      <c r="D405" s="39"/>
      <c r="E405" s="39"/>
      <c r="F405" s="39"/>
      <c r="G405" s="39"/>
      <c r="H405" s="39"/>
    </row>
    <row r="406" spans="4:8" s="4" customFormat="1" ht="10.2">
      <c r="D406" s="39"/>
      <c r="E406" s="39"/>
      <c r="F406" s="39"/>
      <c r="G406" s="39"/>
      <c r="H406" s="39"/>
    </row>
    <row r="407" spans="4:8" s="4" customFormat="1" ht="10.2">
      <c r="D407" s="39"/>
      <c r="E407" s="39"/>
      <c r="F407" s="39"/>
      <c r="G407" s="39"/>
      <c r="H407" s="39"/>
    </row>
    <row r="408" spans="4:8" s="4" customFormat="1" ht="10.2">
      <c r="D408" s="39"/>
      <c r="E408" s="39"/>
      <c r="F408" s="39"/>
      <c r="G408" s="39"/>
      <c r="H408" s="39"/>
    </row>
    <row r="409" spans="4:8" s="4" customFormat="1" ht="10.2">
      <c r="D409" s="39"/>
      <c r="E409" s="39"/>
      <c r="F409" s="39"/>
      <c r="G409" s="39"/>
      <c r="H409" s="39"/>
    </row>
    <row r="410" spans="4:8" s="4" customFormat="1" ht="10.2">
      <c r="D410" s="39"/>
      <c r="E410" s="39"/>
      <c r="F410" s="39"/>
      <c r="G410" s="39"/>
      <c r="H410" s="39"/>
    </row>
    <row r="411" spans="4:8" s="4" customFormat="1" ht="10.2">
      <c r="D411" s="39"/>
      <c r="E411" s="39"/>
      <c r="F411" s="39"/>
      <c r="G411" s="39"/>
      <c r="H411" s="39"/>
    </row>
    <row r="412" spans="4:8" s="4" customFormat="1" ht="10.2">
      <c r="D412" s="39"/>
      <c r="E412" s="39"/>
      <c r="F412" s="39"/>
      <c r="G412" s="39"/>
      <c r="H412" s="39"/>
    </row>
    <row r="413" spans="4:8" s="4" customFormat="1" ht="10.2">
      <c r="D413" s="39"/>
      <c r="E413" s="39"/>
      <c r="F413" s="39"/>
      <c r="G413" s="39"/>
      <c r="H413" s="39"/>
    </row>
    <row r="414" spans="4:8" s="4" customFormat="1" ht="10.2">
      <c r="D414" s="39"/>
      <c r="E414" s="39"/>
      <c r="F414" s="39"/>
      <c r="G414" s="39"/>
      <c r="H414" s="39"/>
    </row>
    <row r="415" spans="4:8" s="4" customFormat="1" ht="10.2">
      <c r="D415" s="39"/>
      <c r="E415" s="39"/>
      <c r="F415" s="39"/>
      <c r="G415" s="39"/>
      <c r="H415" s="39"/>
    </row>
    <row r="416" spans="4:8" s="4" customFormat="1" ht="10.2">
      <c r="D416" s="39"/>
      <c r="E416" s="39"/>
      <c r="F416" s="39"/>
      <c r="G416" s="39"/>
      <c r="H416" s="39"/>
    </row>
    <row r="417" spans="4:8" s="4" customFormat="1" ht="10.2">
      <c r="D417" s="39"/>
      <c r="E417" s="39"/>
      <c r="F417" s="39"/>
      <c r="G417" s="39"/>
      <c r="H417" s="39"/>
    </row>
    <row r="418" spans="4:8" s="4" customFormat="1" ht="10.2">
      <c r="D418" s="39"/>
      <c r="E418" s="39"/>
      <c r="F418" s="39"/>
      <c r="G418" s="39"/>
      <c r="H418" s="39"/>
    </row>
    <row r="419" spans="4:8" s="4" customFormat="1" ht="10.2">
      <c r="D419" s="39"/>
      <c r="E419" s="39"/>
      <c r="F419" s="39"/>
      <c r="G419" s="39"/>
      <c r="H419" s="39"/>
    </row>
    <row r="420" spans="4:8" s="4" customFormat="1" ht="10.2">
      <c r="D420" s="39"/>
      <c r="E420" s="39"/>
      <c r="F420" s="39"/>
      <c r="G420" s="39"/>
      <c r="H420" s="39"/>
    </row>
    <row r="421" spans="4:8" s="4" customFormat="1" ht="10.2">
      <c r="D421" s="39"/>
      <c r="E421" s="39"/>
      <c r="F421" s="39"/>
      <c r="G421" s="39"/>
      <c r="H421" s="39"/>
    </row>
    <row r="422" spans="4:8" s="4" customFormat="1" ht="10.2">
      <c r="D422" s="39"/>
      <c r="E422" s="39"/>
      <c r="F422" s="39"/>
      <c r="G422" s="39"/>
      <c r="H422" s="39"/>
    </row>
    <row r="423" spans="4:8" s="4" customFormat="1" ht="10.2">
      <c r="D423" s="39"/>
      <c r="E423" s="39"/>
      <c r="F423" s="39"/>
      <c r="G423" s="39"/>
      <c r="H423" s="39"/>
    </row>
    <row r="424" spans="4:8" s="4" customFormat="1" ht="10.2">
      <c r="D424" s="39"/>
      <c r="E424" s="39"/>
      <c r="F424" s="39"/>
      <c r="G424" s="39"/>
      <c r="H424" s="39"/>
    </row>
    <row r="425" spans="4:8" s="4" customFormat="1" ht="10.2">
      <c r="D425" s="39"/>
      <c r="E425" s="39"/>
      <c r="F425" s="39"/>
      <c r="G425" s="39"/>
      <c r="H425" s="39"/>
    </row>
    <row r="426" spans="4:8" s="4" customFormat="1" ht="10.2">
      <c r="D426" s="39"/>
      <c r="E426" s="39"/>
      <c r="F426" s="39"/>
      <c r="G426" s="39"/>
      <c r="H426" s="39"/>
    </row>
    <row r="427" spans="4:8" s="4" customFormat="1" ht="10.2">
      <c r="D427" s="39"/>
      <c r="E427" s="39"/>
      <c r="F427" s="39"/>
      <c r="G427" s="39"/>
      <c r="H427" s="39"/>
    </row>
    <row r="428" spans="4:8" s="4" customFormat="1" ht="10.2">
      <c r="D428" s="39"/>
      <c r="E428" s="39"/>
      <c r="F428" s="39"/>
      <c r="G428" s="39"/>
      <c r="H428" s="39"/>
    </row>
    <row r="429" spans="4:8" s="4" customFormat="1" ht="10.2">
      <c r="D429" s="39"/>
      <c r="E429" s="39"/>
      <c r="F429" s="39"/>
      <c r="G429" s="39"/>
      <c r="H429" s="39"/>
    </row>
    <row r="430" spans="4:8" s="4" customFormat="1" ht="10.2">
      <c r="D430" s="39"/>
      <c r="E430" s="39"/>
      <c r="F430" s="39"/>
      <c r="G430" s="39"/>
      <c r="H430" s="39"/>
    </row>
    <row r="431" spans="4:8" s="4" customFormat="1" ht="10.2">
      <c r="D431" s="39"/>
      <c r="E431" s="39"/>
      <c r="F431" s="39"/>
      <c r="G431" s="39"/>
      <c r="H431" s="39"/>
    </row>
    <row r="432" spans="4:8" s="4" customFormat="1" ht="10.2">
      <c r="D432" s="39"/>
      <c r="E432" s="39"/>
      <c r="F432" s="39"/>
      <c r="G432" s="39"/>
      <c r="H432" s="39"/>
    </row>
    <row r="433" spans="4:8" s="4" customFormat="1" ht="10.2">
      <c r="D433" s="39"/>
      <c r="E433" s="39"/>
      <c r="F433" s="39"/>
      <c r="G433" s="39"/>
      <c r="H433" s="39"/>
    </row>
    <row r="434" spans="4:8" s="4" customFormat="1" ht="10.2">
      <c r="D434" s="39"/>
      <c r="E434" s="39"/>
      <c r="F434" s="39"/>
      <c r="G434" s="39"/>
      <c r="H434" s="39"/>
    </row>
    <row r="435" spans="4:8" s="4" customFormat="1" ht="10.2">
      <c r="D435" s="39"/>
      <c r="E435" s="39"/>
      <c r="F435" s="39"/>
      <c r="G435" s="39"/>
      <c r="H435" s="39"/>
    </row>
    <row r="436" spans="4:8" s="4" customFormat="1" ht="10.2">
      <c r="D436" s="39"/>
      <c r="E436" s="39"/>
      <c r="F436" s="39"/>
      <c r="G436" s="39"/>
      <c r="H436" s="39"/>
    </row>
    <row r="437" spans="4:8" s="4" customFormat="1" ht="10.2">
      <c r="D437" s="39"/>
      <c r="E437" s="39"/>
      <c r="F437" s="39"/>
      <c r="G437" s="39"/>
      <c r="H437" s="39"/>
    </row>
    <row r="438" spans="4:8" s="4" customFormat="1" ht="10.2">
      <c r="D438" s="39"/>
      <c r="E438" s="39"/>
      <c r="F438" s="39"/>
      <c r="G438" s="39"/>
      <c r="H438" s="39"/>
    </row>
    <row r="439" spans="4:8" s="4" customFormat="1" ht="10.2">
      <c r="D439" s="39"/>
      <c r="E439" s="39"/>
      <c r="F439" s="39"/>
      <c r="G439" s="39"/>
      <c r="H439" s="39"/>
    </row>
    <row r="440" spans="4:8" s="4" customFormat="1" ht="10.2">
      <c r="D440" s="39"/>
      <c r="E440" s="39"/>
      <c r="F440" s="39"/>
      <c r="G440" s="39"/>
      <c r="H440" s="39"/>
    </row>
    <row r="441" spans="4:8" s="4" customFormat="1" ht="10.2">
      <c r="D441" s="39"/>
      <c r="E441" s="39"/>
      <c r="F441" s="39"/>
      <c r="G441" s="39"/>
      <c r="H441" s="39"/>
    </row>
    <row r="442" spans="4:8" s="4" customFormat="1" ht="10.2">
      <c r="D442" s="39"/>
      <c r="E442" s="39"/>
      <c r="F442" s="39"/>
      <c r="G442" s="39"/>
      <c r="H442" s="39"/>
    </row>
    <row r="443" spans="4:8" s="4" customFormat="1" ht="10.2">
      <c r="D443" s="39"/>
      <c r="E443" s="39"/>
      <c r="F443" s="39"/>
      <c r="G443" s="39"/>
      <c r="H443" s="39"/>
    </row>
    <row r="444" spans="4:8" s="4" customFormat="1" ht="10.2">
      <c r="D444" s="39"/>
      <c r="E444" s="39"/>
      <c r="F444" s="39"/>
      <c r="G444" s="39"/>
      <c r="H444" s="39"/>
    </row>
    <row r="445" spans="4:8" s="4" customFormat="1" ht="10.2">
      <c r="D445" s="39"/>
      <c r="E445" s="39"/>
      <c r="F445" s="39"/>
      <c r="G445" s="39"/>
      <c r="H445" s="39"/>
    </row>
    <row r="446" spans="4:8" s="4" customFormat="1" ht="10.2">
      <c r="D446" s="39"/>
      <c r="E446" s="39"/>
      <c r="F446" s="39"/>
      <c r="G446" s="39"/>
      <c r="H446" s="39"/>
    </row>
    <row r="447" spans="4:8" s="4" customFormat="1" ht="10.2">
      <c r="D447" s="39"/>
      <c r="E447" s="39"/>
      <c r="F447" s="39"/>
      <c r="G447" s="39"/>
      <c r="H447" s="39"/>
    </row>
    <row r="448" spans="4:8" s="4" customFormat="1" ht="10.2">
      <c r="D448" s="39"/>
      <c r="E448" s="39"/>
      <c r="F448" s="39"/>
      <c r="G448" s="39"/>
      <c r="H448" s="39"/>
    </row>
    <row r="449" spans="4:8" s="4" customFormat="1" ht="10.2">
      <c r="D449" s="39"/>
      <c r="E449" s="39"/>
      <c r="F449" s="39"/>
      <c r="G449" s="39"/>
      <c r="H449" s="39"/>
    </row>
    <row r="450" spans="4:8" s="4" customFormat="1" ht="10.2">
      <c r="D450" s="39"/>
      <c r="E450" s="39"/>
      <c r="F450" s="39"/>
      <c r="G450" s="39"/>
      <c r="H450" s="39"/>
    </row>
    <row r="451" spans="4:8" s="4" customFormat="1" ht="10.2">
      <c r="D451" s="39"/>
      <c r="E451" s="39"/>
      <c r="F451" s="39"/>
      <c r="G451" s="39"/>
      <c r="H451" s="39"/>
    </row>
    <row r="452" spans="4:8" s="4" customFormat="1" ht="10.2">
      <c r="D452" s="39"/>
      <c r="E452" s="39"/>
      <c r="F452" s="39"/>
      <c r="G452" s="39"/>
      <c r="H452" s="39"/>
    </row>
    <row r="453" spans="4:8" s="4" customFormat="1" ht="10.2">
      <c r="D453" s="39"/>
      <c r="E453" s="39"/>
      <c r="F453" s="39"/>
      <c r="G453" s="39"/>
      <c r="H453" s="39"/>
    </row>
    <row r="454" spans="4:8" s="4" customFormat="1" ht="10.2">
      <c r="D454" s="39"/>
      <c r="E454" s="39"/>
      <c r="F454" s="39"/>
      <c r="G454" s="39"/>
      <c r="H454" s="39"/>
    </row>
    <row r="455" spans="4:8" s="4" customFormat="1" ht="10.2">
      <c r="D455" s="39"/>
      <c r="E455" s="39"/>
      <c r="F455" s="39"/>
      <c r="G455" s="39"/>
      <c r="H455" s="39"/>
    </row>
    <row r="456" spans="4:8" s="4" customFormat="1" ht="10.2">
      <c r="D456" s="39"/>
      <c r="E456" s="39"/>
      <c r="F456" s="39"/>
      <c r="G456" s="39"/>
      <c r="H456" s="39"/>
    </row>
    <row r="457" spans="4:8" s="4" customFormat="1" ht="10.2">
      <c r="D457" s="39"/>
      <c r="E457" s="39"/>
      <c r="F457" s="39"/>
      <c r="G457" s="39"/>
      <c r="H457" s="39"/>
    </row>
    <row r="458" spans="4:8" s="4" customFormat="1" ht="10.2">
      <c r="D458" s="39"/>
      <c r="E458" s="39"/>
      <c r="F458" s="39"/>
      <c r="G458" s="39"/>
      <c r="H458" s="39"/>
    </row>
    <row r="459" spans="4:8" s="4" customFormat="1" ht="10.2">
      <c r="D459" s="39"/>
      <c r="E459" s="39"/>
      <c r="F459" s="39"/>
      <c r="G459" s="39"/>
      <c r="H459" s="39"/>
    </row>
    <row r="460" spans="4:8" s="4" customFormat="1" ht="10.2">
      <c r="D460" s="39"/>
      <c r="E460" s="39"/>
      <c r="F460" s="39"/>
      <c r="G460" s="39"/>
      <c r="H460" s="39"/>
    </row>
    <row r="461" spans="4:8" s="4" customFormat="1" ht="10.2">
      <c r="D461" s="39"/>
      <c r="E461" s="39"/>
      <c r="F461" s="39"/>
      <c r="G461" s="39"/>
      <c r="H461" s="39"/>
    </row>
    <row r="462" spans="4:8" s="4" customFormat="1" ht="10.2">
      <c r="D462" s="39"/>
      <c r="E462" s="39"/>
      <c r="F462" s="39"/>
      <c r="G462" s="39"/>
      <c r="H462" s="39"/>
    </row>
    <row r="463" spans="4:8" s="4" customFormat="1" ht="10.2">
      <c r="D463" s="39"/>
      <c r="E463" s="39"/>
      <c r="F463" s="39"/>
      <c r="G463" s="39"/>
      <c r="H463" s="39"/>
    </row>
    <row r="464" spans="4:8" s="4" customFormat="1" ht="10.2">
      <c r="D464" s="39"/>
      <c r="E464" s="39"/>
      <c r="F464" s="39"/>
      <c r="G464" s="39"/>
      <c r="H464" s="39"/>
    </row>
    <row r="465" spans="4:8" s="4" customFormat="1" ht="10.2">
      <c r="D465" s="39"/>
      <c r="E465" s="39"/>
      <c r="F465" s="39"/>
      <c r="G465" s="39"/>
      <c r="H465" s="39"/>
    </row>
    <row r="466" spans="4:8" s="4" customFormat="1" ht="10.2">
      <c r="D466" s="39"/>
      <c r="E466" s="39"/>
      <c r="F466" s="39"/>
      <c r="G466" s="39"/>
      <c r="H466" s="39"/>
    </row>
    <row r="467" spans="4:8" s="4" customFormat="1" ht="10.2">
      <c r="D467" s="39"/>
      <c r="E467" s="39"/>
      <c r="F467" s="39"/>
      <c r="G467" s="39"/>
      <c r="H467" s="39"/>
    </row>
    <row r="468" spans="4:8" s="4" customFormat="1" ht="10.2">
      <c r="D468" s="39"/>
      <c r="E468" s="39"/>
      <c r="F468" s="39"/>
      <c r="G468" s="39"/>
      <c r="H468" s="39"/>
    </row>
    <row r="469" spans="4:8" s="4" customFormat="1" ht="10.2">
      <c r="D469" s="39"/>
      <c r="E469" s="39"/>
      <c r="F469" s="39"/>
      <c r="G469" s="39"/>
      <c r="H469" s="39"/>
    </row>
    <row r="470" spans="4:8" s="4" customFormat="1" ht="10.2">
      <c r="D470" s="39"/>
      <c r="E470" s="39"/>
      <c r="F470" s="39"/>
      <c r="G470" s="39"/>
      <c r="H470" s="39"/>
    </row>
    <row r="471" spans="4:8" s="4" customFormat="1" ht="10.2">
      <c r="D471" s="39"/>
      <c r="E471" s="39"/>
      <c r="F471" s="39"/>
      <c r="G471" s="39"/>
      <c r="H471" s="39"/>
    </row>
    <row r="472" spans="4:8" s="4" customFormat="1" ht="10.2">
      <c r="D472" s="39"/>
      <c r="E472" s="39"/>
      <c r="F472" s="39"/>
      <c r="G472" s="39"/>
      <c r="H472" s="39"/>
    </row>
    <row r="473" spans="4:8" s="4" customFormat="1" ht="10.2">
      <c r="D473" s="39"/>
      <c r="E473" s="39"/>
      <c r="F473" s="39"/>
      <c r="G473" s="39"/>
      <c r="H473" s="39"/>
    </row>
    <row r="474" spans="4:8" s="4" customFormat="1" ht="10.2">
      <c r="D474" s="39"/>
      <c r="E474" s="39"/>
      <c r="F474" s="39"/>
      <c r="G474" s="39"/>
      <c r="H474" s="39"/>
    </row>
    <row r="475" spans="4:8" s="4" customFormat="1" ht="10.2">
      <c r="D475" s="39"/>
      <c r="E475" s="39"/>
      <c r="F475" s="39"/>
      <c r="G475" s="39"/>
      <c r="H475" s="39"/>
    </row>
    <row r="476" spans="4:8" s="4" customFormat="1" ht="10.2">
      <c r="D476" s="39"/>
      <c r="E476" s="39"/>
      <c r="F476" s="39"/>
      <c r="G476" s="39"/>
      <c r="H476" s="39"/>
    </row>
    <row r="477" spans="4:8" s="4" customFormat="1" ht="10.2">
      <c r="D477" s="39"/>
      <c r="E477" s="39"/>
      <c r="F477" s="39"/>
      <c r="G477" s="39"/>
      <c r="H477" s="39"/>
    </row>
    <row r="478" spans="4:8" s="4" customFormat="1" ht="10.2">
      <c r="D478" s="39"/>
      <c r="E478" s="39"/>
      <c r="F478" s="39"/>
      <c r="G478" s="39"/>
      <c r="H478" s="39"/>
    </row>
    <row r="479" spans="4:8" s="4" customFormat="1" ht="10.2">
      <c r="D479" s="39"/>
      <c r="E479" s="39"/>
      <c r="F479" s="39"/>
      <c r="G479" s="39"/>
      <c r="H479" s="39"/>
    </row>
    <row r="480" spans="4:8" s="4" customFormat="1" ht="10.2">
      <c r="D480" s="39"/>
      <c r="E480" s="39"/>
      <c r="F480" s="39"/>
      <c r="G480" s="39"/>
      <c r="H480" s="39"/>
    </row>
    <row r="481" spans="4:8" s="4" customFormat="1" ht="10.2">
      <c r="D481" s="39"/>
      <c r="E481" s="39"/>
      <c r="F481" s="39"/>
      <c r="G481" s="39"/>
      <c r="H481" s="39"/>
    </row>
    <row r="482" spans="4:8" s="4" customFormat="1" ht="10.2">
      <c r="D482" s="39"/>
      <c r="E482" s="39"/>
      <c r="F482" s="39"/>
      <c r="G482" s="39"/>
      <c r="H482" s="39"/>
    </row>
    <row r="483" spans="4:8" s="4" customFormat="1" ht="10.2">
      <c r="D483" s="39"/>
      <c r="E483" s="39"/>
      <c r="F483" s="39"/>
      <c r="G483" s="39"/>
      <c r="H483" s="39"/>
    </row>
    <row r="484" spans="4:8" s="4" customFormat="1" ht="10.2">
      <c r="D484" s="39"/>
      <c r="E484" s="39"/>
      <c r="F484" s="39"/>
      <c r="G484" s="39"/>
      <c r="H484" s="39"/>
    </row>
    <row r="485" spans="4:8" s="4" customFormat="1" ht="10.2">
      <c r="D485" s="39"/>
      <c r="E485" s="39"/>
      <c r="F485" s="39"/>
      <c r="G485" s="39"/>
      <c r="H485" s="39"/>
    </row>
    <row r="486" spans="4:8" s="4" customFormat="1" ht="10.2">
      <c r="D486" s="39"/>
      <c r="E486" s="39"/>
      <c r="F486" s="39"/>
      <c r="G486" s="39"/>
      <c r="H486" s="39"/>
    </row>
    <row r="487" spans="4:8" s="4" customFormat="1" ht="10.2">
      <c r="D487" s="39"/>
      <c r="E487" s="39"/>
      <c r="F487" s="39"/>
      <c r="G487" s="39"/>
      <c r="H487" s="39"/>
    </row>
    <row r="488" spans="4:8" s="4" customFormat="1" ht="10.2">
      <c r="D488" s="39"/>
      <c r="E488" s="39"/>
      <c r="F488" s="39"/>
      <c r="G488" s="39"/>
      <c r="H488" s="39"/>
    </row>
    <row r="489" spans="4:8" s="4" customFormat="1" ht="10.2">
      <c r="D489" s="39"/>
      <c r="E489" s="39"/>
      <c r="F489" s="39"/>
      <c r="G489" s="39"/>
      <c r="H489" s="39"/>
    </row>
    <row r="490" spans="4:8" s="4" customFormat="1" ht="10.2">
      <c r="D490" s="39"/>
      <c r="E490" s="39"/>
      <c r="F490" s="39"/>
      <c r="G490" s="39"/>
      <c r="H490" s="39"/>
    </row>
    <row r="491" spans="4:8" s="4" customFormat="1" ht="10.2">
      <c r="D491" s="39"/>
      <c r="E491" s="39"/>
      <c r="F491" s="39"/>
      <c r="G491" s="39"/>
      <c r="H491" s="39"/>
    </row>
    <row r="492" spans="4:8" s="4" customFormat="1" ht="10.2">
      <c r="D492" s="39"/>
      <c r="E492" s="39"/>
      <c r="F492" s="39"/>
      <c r="G492" s="39"/>
      <c r="H492" s="39"/>
    </row>
    <row r="493" spans="4:8" s="4" customFormat="1" ht="10.2">
      <c r="D493" s="39"/>
      <c r="E493" s="39"/>
      <c r="F493" s="39"/>
      <c r="G493" s="39"/>
      <c r="H493" s="39"/>
    </row>
    <row r="494" spans="4:8" s="4" customFormat="1" ht="10.2">
      <c r="D494" s="39"/>
      <c r="E494" s="39"/>
      <c r="F494" s="39"/>
      <c r="G494" s="39"/>
      <c r="H494" s="39"/>
    </row>
    <row r="495" spans="4:8" s="4" customFormat="1" ht="10.2">
      <c r="D495" s="39"/>
      <c r="E495" s="39"/>
      <c r="F495" s="39"/>
      <c r="G495" s="39"/>
      <c r="H495" s="39"/>
    </row>
    <row r="496" spans="4:8" s="4" customFormat="1" ht="10.2">
      <c r="D496" s="39"/>
      <c r="E496" s="39"/>
      <c r="F496" s="39"/>
      <c r="G496" s="39"/>
      <c r="H496" s="39"/>
    </row>
    <row r="497" spans="4:8" s="4" customFormat="1" ht="10.2">
      <c r="D497" s="39"/>
      <c r="E497" s="39"/>
      <c r="F497" s="39"/>
      <c r="G497" s="39"/>
      <c r="H497" s="39"/>
    </row>
    <row r="498" spans="4:8" s="4" customFormat="1" ht="10.2">
      <c r="D498" s="39"/>
      <c r="E498" s="39"/>
      <c r="F498" s="39"/>
      <c r="G498" s="39"/>
      <c r="H498" s="39"/>
    </row>
    <row r="499" spans="4:8" s="4" customFormat="1" ht="10.2">
      <c r="D499" s="39"/>
      <c r="E499" s="39"/>
      <c r="F499" s="39"/>
      <c r="G499" s="39"/>
      <c r="H499" s="39"/>
    </row>
    <row r="500" spans="4:8" s="4" customFormat="1" ht="10.2">
      <c r="D500" s="39"/>
      <c r="E500" s="39"/>
      <c r="F500" s="39"/>
      <c r="G500" s="39"/>
      <c r="H500" s="39"/>
    </row>
    <row r="501" spans="4:8" s="4" customFormat="1" ht="10.2">
      <c r="D501" s="39"/>
      <c r="E501" s="39"/>
      <c r="F501" s="39"/>
      <c r="G501" s="39"/>
      <c r="H501" s="39"/>
    </row>
    <row r="502" spans="4:8" s="4" customFormat="1" ht="10.2">
      <c r="D502" s="39"/>
      <c r="E502" s="39"/>
      <c r="F502" s="39"/>
      <c r="G502" s="39"/>
      <c r="H502" s="39"/>
    </row>
    <row r="503" spans="4:8" s="4" customFormat="1" ht="10.2">
      <c r="D503" s="39"/>
      <c r="E503" s="39"/>
      <c r="F503" s="39"/>
      <c r="G503" s="39"/>
      <c r="H503" s="39"/>
    </row>
    <row r="504" spans="4:8" s="4" customFormat="1" ht="10.2">
      <c r="D504" s="39"/>
      <c r="E504" s="39"/>
      <c r="F504" s="39"/>
      <c r="G504" s="39"/>
      <c r="H504" s="39"/>
    </row>
    <row r="505" spans="4:8" s="4" customFormat="1" ht="10.2">
      <c r="D505" s="39"/>
      <c r="E505" s="39"/>
      <c r="F505" s="39"/>
      <c r="G505" s="39"/>
      <c r="H505" s="39"/>
    </row>
    <row r="506" spans="4:8" s="4" customFormat="1" ht="10.2">
      <c r="D506" s="39"/>
      <c r="E506" s="39"/>
      <c r="F506" s="39"/>
      <c r="G506" s="39"/>
      <c r="H506" s="39"/>
    </row>
    <row r="507" spans="4:8" s="4" customFormat="1" ht="10.2">
      <c r="D507" s="39"/>
      <c r="E507" s="39"/>
      <c r="F507" s="39"/>
      <c r="G507" s="39"/>
      <c r="H507" s="39"/>
    </row>
    <row r="508" spans="4:8" s="4" customFormat="1" ht="10.2">
      <c r="D508" s="39"/>
      <c r="E508" s="39"/>
      <c r="F508" s="39"/>
      <c r="G508" s="39"/>
      <c r="H508" s="39"/>
    </row>
    <row r="509" spans="4:8" s="4" customFormat="1" ht="10.2">
      <c r="D509" s="39"/>
      <c r="E509" s="39"/>
      <c r="F509" s="39"/>
      <c r="G509" s="39"/>
      <c r="H509" s="39"/>
    </row>
    <row r="510" spans="4:8" s="4" customFormat="1" ht="10.2">
      <c r="D510" s="39"/>
      <c r="E510" s="39"/>
      <c r="F510" s="39"/>
      <c r="G510" s="39"/>
      <c r="H510" s="39"/>
    </row>
    <row r="511" spans="4:8" s="4" customFormat="1" ht="10.2">
      <c r="D511" s="39"/>
      <c r="E511" s="39"/>
      <c r="F511" s="39"/>
      <c r="G511" s="39"/>
      <c r="H511" s="39"/>
    </row>
    <row r="512" spans="4:8" s="4" customFormat="1" ht="10.2">
      <c r="D512" s="39"/>
      <c r="E512" s="39"/>
      <c r="F512" s="39"/>
      <c r="G512" s="39"/>
      <c r="H512" s="39"/>
    </row>
    <row r="513" spans="4:8" s="4" customFormat="1" ht="10.2">
      <c r="D513" s="39"/>
      <c r="E513" s="39"/>
      <c r="F513" s="39"/>
      <c r="G513" s="39"/>
      <c r="H513" s="39"/>
    </row>
    <row r="514" spans="4:8" s="4" customFormat="1" ht="10.2">
      <c r="D514" s="39"/>
      <c r="E514" s="39"/>
      <c r="F514" s="39"/>
      <c r="G514" s="39"/>
      <c r="H514" s="39"/>
    </row>
    <row r="515" spans="4:8" s="4" customFormat="1" ht="10.2">
      <c r="D515" s="39"/>
      <c r="E515" s="39"/>
      <c r="F515" s="39"/>
      <c r="G515" s="39"/>
      <c r="H515" s="39"/>
    </row>
    <row r="516" spans="4:8" s="4" customFormat="1" ht="10.2">
      <c r="D516" s="39"/>
      <c r="E516" s="39"/>
      <c r="F516" s="39"/>
      <c r="G516" s="39"/>
      <c r="H516" s="39"/>
    </row>
    <row r="517" spans="4:8" s="4" customFormat="1" ht="10.2">
      <c r="D517" s="39"/>
      <c r="E517" s="39"/>
      <c r="F517" s="39"/>
      <c r="G517" s="39"/>
      <c r="H517" s="39"/>
    </row>
    <row r="518" spans="4:8" s="4" customFormat="1" ht="10.2">
      <c r="D518" s="39"/>
      <c r="E518" s="39"/>
      <c r="F518" s="39"/>
      <c r="G518" s="39"/>
      <c r="H518" s="39"/>
    </row>
    <row r="519" spans="4:8" s="4" customFormat="1" ht="10.2">
      <c r="D519" s="39"/>
      <c r="E519" s="39"/>
      <c r="F519" s="39"/>
      <c r="G519" s="39"/>
      <c r="H519" s="39"/>
    </row>
    <row r="520" spans="4:8" s="4" customFormat="1" ht="10.2">
      <c r="D520" s="39"/>
      <c r="E520" s="39"/>
      <c r="F520" s="39"/>
      <c r="G520" s="39"/>
      <c r="H520" s="39"/>
    </row>
    <row r="521" spans="4:8" s="4" customFormat="1" ht="10.2">
      <c r="D521" s="39"/>
      <c r="E521" s="39"/>
      <c r="F521" s="39"/>
      <c r="G521" s="39"/>
      <c r="H521" s="39"/>
    </row>
    <row r="522" spans="4:8" s="4" customFormat="1" ht="10.2">
      <c r="D522" s="39"/>
      <c r="E522" s="39"/>
      <c r="F522" s="39"/>
      <c r="G522" s="39"/>
      <c r="H522" s="39"/>
    </row>
    <row r="523" spans="4:8" s="4" customFormat="1" ht="10.2">
      <c r="D523" s="39"/>
      <c r="E523" s="39"/>
      <c r="F523" s="39"/>
      <c r="G523" s="39"/>
      <c r="H523" s="39"/>
    </row>
    <row r="524" spans="4:8" s="4" customFormat="1" ht="10.2">
      <c r="D524" s="39"/>
      <c r="E524" s="39"/>
      <c r="F524" s="39"/>
      <c r="G524" s="39"/>
      <c r="H524" s="39"/>
    </row>
    <row r="525" spans="4:8" s="4" customFormat="1" ht="10.2">
      <c r="D525" s="39"/>
      <c r="E525" s="39"/>
      <c r="F525" s="39"/>
      <c r="G525" s="39"/>
      <c r="H525" s="39"/>
    </row>
    <row r="526" spans="4:8" s="4" customFormat="1" ht="10.2">
      <c r="D526" s="39"/>
      <c r="E526" s="39"/>
      <c r="F526" s="39"/>
      <c r="G526" s="39"/>
      <c r="H526" s="39"/>
    </row>
    <row r="527" spans="4:8" s="4" customFormat="1" ht="10.2">
      <c r="D527" s="39"/>
      <c r="E527" s="39"/>
      <c r="F527" s="39"/>
      <c r="G527" s="39"/>
      <c r="H527" s="39"/>
    </row>
    <row r="528" spans="4:8" s="4" customFormat="1" ht="10.2">
      <c r="D528" s="39"/>
      <c r="E528" s="39"/>
      <c r="F528" s="39"/>
      <c r="G528" s="39"/>
      <c r="H528" s="39"/>
    </row>
    <row r="529" spans="4:8" s="4" customFormat="1" ht="10.2">
      <c r="D529" s="39"/>
      <c r="E529" s="39"/>
      <c r="F529" s="39"/>
      <c r="G529" s="39"/>
      <c r="H529" s="39"/>
    </row>
    <row r="530" spans="4:8" s="4" customFormat="1" ht="10.2">
      <c r="D530" s="39"/>
      <c r="E530" s="39"/>
      <c r="F530" s="39"/>
      <c r="G530" s="39"/>
      <c r="H530" s="39"/>
    </row>
    <row r="531" spans="4:8" s="4" customFormat="1" ht="10.2">
      <c r="D531" s="39"/>
      <c r="E531" s="39"/>
      <c r="F531" s="39"/>
      <c r="G531" s="39"/>
      <c r="H531" s="39"/>
    </row>
    <row r="532" spans="4:8" s="4" customFormat="1" ht="10.2">
      <c r="D532" s="39"/>
      <c r="E532" s="39"/>
      <c r="F532" s="39"/>
      <c r="G532" s="39"/>
      <c r="H532" s="39"/>
    </row>
    <row r="533" spans="4:8" s="4" customFormat="1" ht="10.2">
      <c r="D533" s="39"/>
      <c r="E533" s="39"/>
      <c r="F533" s="39"/>
      <c r="G533" s="39"/>
      <c r="H533" s="39"/>
    </row>
    <row r="534" spans="4:8" s="4" customFormat="1" ht="10.2">
      <c r="D534" s="39"/>
      <c r="E534" s="39"/>
      <c r="F534" s="39"/>
      <c r="G534" s="39"/>
      <c r="H534" s="39"/>
    </row>
    <row r="535" spans="4:8" s="4" customFormat="1" ht="10.2">
      <c r="D535" s="39"/>
      <c r="E535" s="39"/>
      <c r="F535" s="39"/>
      <c r="G535" s="39"/>
      <c r="H535" s="39"/>
    </row>
    <row r="536" spans="4:8" s="4" customFormat="1" ht="10.2">
      <c r="D536" s="39"/>
      <c r="E536" s="39"/>
      <c r="F536" s="39"/>
      <c r="G536" s="39"/>
      <c r="H536" s="39"/>
    </row>
    <row r="537" spans="4:8" s="4" customFormat="1" ht="10.2">
      <c r="D537" s="39"/>
      <c r="E537" s="39"/>
      <c r="F537" s="39"/>
      <c r="G537" s="39"/>
      <c r="H537" s="39"/>
    </row>
    <row r="538" spans="4:8" s="4" customFormat="1" ht="10.2">
      <c r="D538" s="39"/>
      <c r="E538" s="39"/>
      <c r="F538" s="39"/>
      <c r="G538" s="39"/>
      <c r="H538" s="39"/>
    </row>
    <row r="539" spans="4:8" s="4" customFormat="1" ht="10.2">
      <c r="D539" s="39"/>
      <c r="E539" s="39"/>
      <c r="F539" s="39"/>
      <c r="G539" s="39"/>
      <c r="H539" s="39"/>
    </row>
    <row r="540" spans="4:8" s="4" customFormat="1" ht="10.2">
      <c r="D540" s="39"/>
      <c r="E540" s="39"/>
      <c r="F540" s="39"/>
      <c r="G540" s="39"/>
      <c r="H540" s="39"/>
    </row>
    <row r="541" spans="4:8" s="4" customFormat="1" ht="10.2">
      <c r="D541" s="39"/>
      <c r="E541" s="39"/>
      <c r="F541" s="39"/>
      <c r="G541" s="39"/>
      <c r="H541" s="39"/>
    </row>
    <row r="542" spans="4:8" s="4" customFormat="1" ht="10.2">
      <c r="D542" s="39"/>
      <c r="E542" s="39"/>
      <c r="F542" s="39"/>
      <c r="G542" s="39"/>
      <c r="H542" s="39"/>
    </row>
    <row r="543" spans="4:8" s="4" customFormat="1" ht="10.2">
      <c r="D543" s="39"/>
      <c r="E543" s="39"/>
      <c r="F543" s="39"/>
      <c r="G543" s="39"/>
      <c r="H543" s="39"/>
    </row>
    <row r="544" spans="4:8" s="4" customFormat="1" ht="10.2">
      <c r="D544" s="39"/>
      <c r="E544" s="39"/>
      <c r="F544" s="39"/>
      <c r="G544" s="39"/>
      <c r="H544" s="39"/>
    </row>
    <row r="545" spans="4:8" s="4" customFormat="1" ht="10.2">
      <c r="D545" s="39"/>
      <c r="E545" s="39"/>
      <c r="F545" s="39"/>
      <c r="G545" s="39"/>
      <c r="H545" s="39"/>
    </row>
    <row r="546" spans="4:8" s="4" customFormat="1" ht="10.2">
      <c r="D546" s="39"/>
      <c r="E546" s="39"/>
      <c r="F546" s="39"/>
      <c r="G546" s="39"/>
      <c r="H546" s="39"/>
    </row>
    <row r="547" spans="4:8" s="4" customFormat="1" ht="10.2">
      <c r="D547" s="39"/>
      <c r="E547" s="39"/>
      <c r="F547" s="39"/>
      <c r="G547" s="39"/>
      <c r="H547" s="39"/>
    </row>
    <row r="548" spans="4:8" s="4" customFormat="1" ht="10.2">
      <c r="D548" s="39"/>
      <c r="E548" s="39"/>
      <c r="F548" s="39"/>
      <c r="G548" s="39"/>
      <c r="H548" s="39"/>
    </row>
    <row r="549" spans="4:8" s="4" customFormat="1" ht="10.2">
      <c r="D549" s="39"/>
      <c r="E549" s="39"/>
      <c r="F549" s="39"/>
      <c r="G549" s="39"/>
      <c r="H549" s="39"/>
    </row>
    <row r="550" spans="4:8" s="4" customFormat="1" ht="10.2">
      <c r="D550" s="39"/>
      <c r="E550" s="39"/>
      <c r="F550" s="39"/>
      <c r="G550" s="39"/>
      <c r="H550" s="39"/>
    </row>
    <row r="551" spans="4:8" s="4" customFormat="1" ht="10.2">
      <c r="D551" s="39"/>
      <c r="E551" s="39"/>
      <c r="F551" s="39"/>
      <c r="G551" s="39"/>
      <c r="H551" s="39"/>
    </row>
    <row r="552" spans="4:8" s="4" customFormat="1" ht="10.2">
      <c r="D552" s="39"/>
      <c r="E552" s="39"/>
      <c r="F552" s="39"/>
      <c r="G552" s="39"/>
      <c r="H552" s="39"/>
    </row>
    <row r="553" spans="4:8" s="4" customFormat="1" ht="10.2">
      <c r="D553" s="39"/>
      <c r="E553" s="39"/>
      <c r="F553" s="39"/>
      <c r="G553" s="39"/>
      <c r="H553" s="39"/>
    </row>
    <row r="554" spans="4:8" s="4" customFormat="1" ht="10.2">
      <c r="D554" s="39"/>
      <c r="E554" s="39"/>
      <c r="F554" s="39"/>
      <c r="G554" s="39"/>
      <c r="H554" s="39"/>
    </row>
    <row r="555" spans="4:8" s="4" customFormat="1" ht="10.2">
      <c r="D555" s="39"/>
      <c r="E555" s="39"/>
      <c r="F555" s="39"/>
      <c r="G555" s="39"/>
      <c r="H555" s="39"/>
    </row>
    <row r="556" spans="4:8" s="4" customFormat="1" ht="10.2">
      <c r="D556" s="39"/>
      <c r="E556" s="39"/>
      <c r="F556" s="39"/>
      <c r="G556" s="39"/>
      <c r="H556" s="39"/>
    </row>
    <row r="557" spans="4:8" s="4" customFormat="1" ht="10.2">
      <c r="D557" s="39"/>
      <c r="E557" s="39"/>
      <c r="F557" s="39"/>
      <c r="G557" s="39"/>
      <c r="H557" s="39"/>
    </row>
    <row r="558" spans="4:8" s="4" customFormat="1" ht="10.2">
      <c r="D558" s="39"/>
      <c r="E558" s="39"/>
      <c r="F558" s="39"/>
      <c r="G558" s="39"/>
      <c r="H558" s="39"/>
    </row>
    <row r="559" spans="4:8" s="4" customFormat="1" ht="10.2">
      <c r="D559" s="39"/>
      <c r="E559" s="39"/>
      <c r="F559" s="39"/>
      <c r="G559" s="39"/>
      <c r="H559" s="39"/>
    </row>
    <row r="560" spans="4:8" s="4" customFormat="1" ht="10.2">
      <c r="D560" s="39"/>
      <c r="E560" s="39"/>
      <c r="F560" s="39"/>
      <c r="G560" s="39"/>
      <c r="H560" s="39"/>
    </row>
    <row r="561" spans="4:8" s="4" customFormat="1" ht="10.2">
      <c r="D561" s="39"/>
      <c r="E561" s="39"/>
      <c r="F561" s="39"/>
      <c r="G561" s="39"/>
      <c r="H561" s="39"/>
    </row>
    <row r="562" spans="4:8" s="4" customFormat="1" ht="10.2">
      <c r="D562" s="39"/>
      <c r="E562" s="39"/>
      <c r="F562" s="39"/>
      <c r="G562" s="39"/>
      <c r="H562" s="39"/>
    </row>
    <row r="563" spans="4:8" s="4" customFormat="1" ht="10.2">
      <c r="D563" s="39"/>
      <c r="E563" s="39"/>
      <c r="F563" s="39"/>
      <c r="G563" s="39"/>
      <c r="H563" s="39"/>
    </row>
    <row r="564" spans="4:8" s="4" customFormat="1" ht="10.2">
      <c r="D564" s="39"/>
      <c r="E564" s="39"/>
      <c r="F564" s="39"/>
      <c r="G564" s="39"/>
      <c r="H564" s="39"/>
    </row>
    <row r="565" spans="4:8" s="4" customFormat="1" ht="10.2">
      <c r="D565" s="39"/>
      <c r="E565" s="39"/>
      <c r="F565" s="39"/>
      <c r="G565" s="39"/>
      <c r="H565" s="39"/>
    </row>
    <row r="566" spans="4:8" s="4" customFormat="1" ht="10.2">
      <c r="D566" s="39"/>
      <c r="E566" s="39"/>
      <c r="F566" s="39"/>
      <c r="G566" s="39"/>
      <c r="H566" s="39"/>
    </row>
    <row r="567" spans="4:8" s="4" customFormat="1" ht="10.2">
      <c r="D567" s="39"/>
      <c r="E567" s="39"/>
      <c r="F567" s="39"/>
      <c r="G567" s="39"/>
      <c r="H567" s="39"/>
    </row>
    <row r="568" spans="4:8" s="4" customFormat="1" ht="10.2">
      <c r="D568" s="39"/>
      <c r="E568" s="39"/>
      <c r="F568" s="39"/>
      <c r="G568" s="39"/>
      <c r="H568" s="39"/>
    </row>
    <row r="569" spans="4:8" s="4" customFormat="1" ht="10.2">
      <c r="D569" s="39"/>
      <c r="E569" s="39"/>
      <c r="F569" s="39"/>
      <c r="G569" s="39"/>
      <c r="H569" s="39"/>
    </row>
    <row r="570" spans="4:8" s="4" customFormat="1" ht="10.2">
      <c r="D570" s="39"/>
      <c r="E570" s="39"/>
      <c r="F570" s="39"/>
      <c r="G570" s="39"/>
      <c r="H570" s="39"/>
    </row>
    <row r="571" spans="4:8" s="4" customFormat="1" ht="10.2">
      <c r="D571" s="39"/>
      <c r="E571" s="39"/>
      <c r="F571" s="39"/>
      <c r="G571" s="39"/>
      <c r="H571" s="39"/>
    </row>
    <row r="572" spans="4:8" s="4" customFormat="1" ht="10.2">
      <c r="D572" s="39"/>
      <c r="E572" s="39"/>
      <c r="F572" s="39"/>
      <c r="G572" s="39"/>
      <c r="H572" s="39"/>
    </row>
    <row r="573" spans="4:8" s="4" customFormat="1" ht="10.2">
      <c r="D573" s="39"/>
      <c r="E573" s="39"/>
      <c r="F573" s="39"/>
      <c r="G573" s="39"/>
      <c r="H573" s="39"/>
    </row>
    <row r="574" spans="4:8" s="4" customFormat="1" ht="10.2">
      <c r="D574" s="39"/>
      <c r="E574" s="39"/>
      <c r="F574" s="39"/>
      <c r="G574" s="39"/>
      <c r="H574" s="39"/>
    </row>
    <row r="575" spans="4:8" s="4" customFormat="1" ht="10.2">
      <c r="D575" s="39"/>
      <c r="E575" s="39"/>
      <c r="F575" s="39"/>
      <c r="G575" s="39"/>
      <c r="H575" s="39"/>
    </row>
    <row r="576" spans="4:8" s="4" customFormat="1" ht="10.2">
      <c r="D576" s="39"/>
      <c r="E576" s="39"/>
      <c r="F576" s="39"/>
      <c r="G576" s="39"/>
      <c r="H576" s="39"/>
    </row>
    <row r="577" spans="4:8" s="4" customFormat="1" ht="10.2">
      <c r="D577" s="39"/>
      <c r="E577" s="39"/>
      <c r="F577" s="39"/>
      <c r="G577" s="39"/>
      <c r="H577" s="39"/>
    </row>
    <row r="578" spans="4:8" s="4" customFormat="1" ht="10.2">
      <c r="D578" s="39"/>
      <c r="E578" s="39"/>
      <c r="F578" s="39"/>
      <c r="G578" s="39"/>
      <c r="H578" s="39"/>
    </row>
    <row r="579" spans="4:8" s="4" customFormat="1" ht="10.2">
      <c r="D579" s="39"/>
      <c r="E579" s="39"/>
      <c r="F579" s="39"/>
      <c r="G579" s="39"/>
      <c r="H579" s="39"/>
    </row>
    <row r="580" spans="4:8" s="4" customFormat="1" ht="10.2">
      <c r="D580" s="39"/>
      <c r="E580" s="39"/>
      <c r="F580" s="39"/>
      <c r="G580" s="39"/>
      <c r="H580" s="39"/>
    </row>
    <row r="581" spans="4:8" s="4" customFormat="1" ht="10.2">
      <c r="D581" s="39"/>
      <c r="E581" s="39"/>
      <c r="F581" s="39"/>
      <c r="G581" s="39"/>
      <c r="H581" s="39"/>
    </row>
    <row r="582" spans="4:8" s="4" customFormat="1" ht="10.2">
      <c r="D582" s="39"/>
      <c r="E582" s="39"/>
      <c r="F582" s="39"/>
      <c r="G582" s="39"/>
      <c r="H582" s="39"/>
    </row>
  </sheetData>
  <mergeCells count="12">
    <mergeCell ref="A1:H1"/>
    <mergeCell ref="A3:A9"/>
    <mergeCell ref="B3:B9"/>
    <mergeCell ref="D3:D8"/>
    <mergeCell ref="E3:E8"/>
    <mergeCell ref="F3:H3"/>
    <mergeCell ref="G7:G8"/>
    <mergeCell ref="H7:H8"/>
    <mergeCell ref="D9:E9"/>
    <mergeCell ref="F4:F8"/>
    <mergeCell ref="G4:H4"/>
    <mergeCell ref="G5:H6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2023-11-28T10:52:10Z</cp:lastPrinted>
  <dcterms:created xsi:type="dcterms:W3CDTF">2006-05-08T07:00:54Z</dcterms:created>
  <dcterms:modified xsi:type="dcterms:W3CDTF">2023-11-29T08:18:03Z</dcterms:modified>
  <cp:category/>
  <cp:version/>
  <cp:contentType/>
  <cp:contentStatus/>
</cp:coreProperties>
</file>